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Banco de dados" sheetId="1" state="visible" r:id="rId1"/>
    <sheet xmlns:r="http://schemas.openxmlformats.org/officeDocument/2006/relationships" name="Lista" sheetId="2" state="visible" r:id="rId2"/>
    <sheet xmlns:r="http://schemas.openxmlformats.org/officeDocument/2006/relationships" name="Plano de Corte" sheetId="3" state="visible" r:id="rId3"/>
    <sheet xmlns:r="http://schemas.openxmlformats.org/officeDocument/2006/relationships" name="Agrupamento" sheetId="4" state="visible" r:id="rId4"/>
  </sheets>
  <definedNames>
    <definedName name="_xlnm._FilterDatabase" localSheetId="0" hidden="1">'Banco de dados'!$A$5:$H$160</definedName>
    <definedName name="_xlnm._FilterDatabase" localSheetId="1" hidden="1">'Lista'!$A$2:$J$2000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#&quot;.&quot;###&quot;.&quot;######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 Narrow"/>
      <family val="2"/>
      <sz val="10"/>
    </font>
    <font>
      <name val="Calibri"/>
      <family val="2"/>
      <sz val="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  <u val="single"/>
      <scheme val="minor"/>
    </font>
    <font>
      <b val="1"/>
      <sz val="14"/>
    </font>
    <font>
      <b val="1"/>
      <sz val="12"/>
    </font>
    <font>
      <b val="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00FF0000"/>
        <bgColor rgb="00FF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0" pivotButton="0" quotePrefix="0" xfId="0"/>
    <xf numFmtId="2" fontId="0" fillId="0" borderId="0" applyProtection="1" pivotButton="0" quotePrefix="0" xfId="0">
      <protection locked="0" hidden="0"/>
    </xf>
    <xf numFmtId="2" fontId="0" fillId="0" borderId="0" pivotButton="0" quotePrefix="0" xfId="0"/>
    <xf numFmtId="0" fontId="0" fillId="0" borderId="0" applyAlignment="1" applyProtection="1" pivotButton="0" quotePrefix="0" xfId="0">
      <alignment vertical="center" wrapText="1"/>
      <protection locked="0" hidden="0"/>
    </xf>
    <xf numFmtId="165" fontId="0" fillId="3" borderId="0" pivotButton="0" quotePrefix="0" xfId="0"/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pivotButton="0" quotePrefix="0" xfId="0"/>
    <xf numFmtId="2" fontId="5" fillId="3" borderId="0" applyAlignment="1" pivotButton="0" quotePrefix="0" xfId="0">
      <alignment horizontal="center" vertical="center"/>
    </xf>
    <xf numFmtId="2" fontId="5" fillId="4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0" fillId="0" borderId="0" applyAlignment="1" applyProtection="1" pivotButton="0" quotePrefix="0" xfId="0">
      <alignment horizontal="center" vertical="center"/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49" fontId="0" fillId="0" borderId="0" applyAlignment="1" applyProtection="1" pivotButton="0" quotePrefix="0" xfId="0">
      <alignment horizontal="center" vertical="center"/>
      <protection locked="0" hidden="0"/>
    </xf>
    <xf numFmtId="49" fontId="0" fillId="0" borderId="0" applyAlignment="1" applyProtection="1" pivotButton="0" quotePrefix="0" xfId="0">
      <alignment horizontal="center"/>
      <protection locked="0" hidden="0"/>
    </xf>
    <xf numFmtId="49" fontId="5" fillId="0" borderId="0" applyAlignment="1" applyProtection="1" pivotButton="0" quotePrefix="0" xfId="0">
      <alignment horizontal="center" vertical="center"/>
      <protection locked="0" hidden="0"/>
    </xf>
    <xf numFmtId="2" fontId="0" fillId="3" borderId="1" applyAlignment="1" pivotButton="0" quotePrefix="0" xfId="0">
      <alignment horizontal="center" vertical="center"/>
    </xf>
    <xf numFmtId="2" fontId="1" fillId="4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2" fontId="5" fillId="5" borderId="0" applyAlignment="1" pivotButton="0" quotePrefix="0" xfId="0">
      <alignment horizontal="center" vertical="center"/>
    </xf>
    <xf numFmtId="165" fontId="0" fillId="5" borderId="1" applyAlignment="1" pivotButton="0" quotePrefix="0" xfId="0">
      <alignment horizontal="center" vertical="center"/>
    </xf>
    <xf numFmtId="2" fontId="0" fillId="0" borderId="0" applyAlignment="1" applyProtection="1" pivotButton="0" quotePrefix="0" xfId="0">
      <alignment horizontal="center"/>
      <protection locked="0" hidden="0"/>
    </xf>
    <xf numFmtId="2" fontId="5" fillId="6" borderId="0" applyAlignment="1" pivotButton="0" quotePrefix="0" xfId="0">
      <alignment horizontal="center" vertical="center"/>
    </xf>
    <xf numFmtId="165" fontId="1" fillId="6" borderId="1" applyAlignment="1" pivotButton="0" quotePrefix="0" xfId="0">
      <alignment horizontal="center" vertical="center"/>
    </xf>
    <xf numFmtId="2" fontId="4" fillId="4" borderId="1" applyAlignment="1" pivotButton="0" quotePrefix="0" xfId="0">
      <alignment horizontal="center" vertical="center"/>
    </xf>
    <xf numFmtId="165" fontId="4" fillId="6" borderId="1" applyAlignment="1" pivotButton="0" quotePrefix="0" xfId="0">
      <alignment horizontal="center" vertical="center"/>
    </xf>
    <xf numFmtId="0" fontId="5" fillId="0" borderId="0" pivotButton="0" quotePrefix="0" xfId="0"/>
    <xf numFmtId="2" fontId="0" fillId="7" borderId="1" applyAlignment="1" pivotButton="0" quotePrefix="0" xfId="0">
      <alignment horizontal="center" vertical="center"/>
    </xf>
    <xf numFmtId="49" fontId="0" fillId="0" borderId="0" pivotButton="0" quotePrefix="0" xfId="0"/>
    <xf numFmtId="0" fontId="1" fillId="0" borderId="2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8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vertical="center" wrapText="1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13" fillId="0" borderId="0" pivotButton="0" quotePrefix="0" xfId="0"/>
    <xf numFmtId="0" fontId="0" fillId="8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3"/>
  <sheetViews>
    <sheetView zoomScale="85" zoomScaleNormal="85" workbookViewId="0">
      <pane ySplit="5" topLeftCell="A6" activePane="bottomLeft" state="frozen"/>
      <selection pane="bottomLeft" activeCell="B6" sqref="B6:B163"/>
    </sheetView>
  </sheetViews>
  <sheetFormatPr baseColWidth="8" defaultRowHeight="15"/>
  <cols>
    <col width="67.7109375" customWidth="1" min="1" max="1"/>
    <col width="14.140625" bestFit="1" customWidth="1" min="2" max="2"/>
    <col width="9.7109375" customWidth="1" min="3" max="3"/>
    <col width="10.85546875" customWidth="1" min="4" max="4"/>
    <col width="9.140625" customWidth="1" style="7" min="5" max="5"/>
    <col width="11.140625" customWidth="1" min="6" max="6"/>
    <col width="13.7109375" customWidth="1" min="7" max="7"/>
    <col width="10.85546875" customWidth="1" min="8" max="8"/>
    <col width="12.42578125" bestFit="1" customWidth="1" style="36" min="9" max="9"/>
  </cols>
  <sheetData>
    <row r="1"/>
    <row r="2"/>
    <row r="3"/>
    <row r="4"/>
    <row r="5">
      <c r="A5" s="1" t="inlineStr">
        <is>
          <t>Material</t>
        </is>
      </c>
      <c r="B5" s="1" t="inlineStr">
        <is>
          <t>Código</t>
        </is>
      </c>
      <c r="C5" s="1" t="inlineStr">
        <is>
          <t>Coef. Peso</t>
        </is>
      </c>
      <c r="D5" s="1" t="inlineStr">
        <is>
          <t>Peso</t>
        </is>
      </c>
      <c r="E5" s="1" t="inlineStr">
        <is>
          <t>Coef. Pintura</t>
        </is>
      </c>
      <c r="F5" s="1" t="inlineStr">
        <is>
          <t>Área de pintura</t>
        </is>
      </c>
      <c r="G5" s="1" t="inlineStr">
        <is>
          <t>Quantidade</t>
        </is>
      </c>
      <c r="H5" s="1" t="inlineStr">
        <is>
          <t>Unid. Medida</t>
        </is>
      </c>
      <c r="I5" s="35" t="inlineStr">
        <is>
          <t>Aplicação</t>
        </is>
      </c>
    </row>
    <row r="6">
      <c r="A6" s="3" t="inlineStr">
        <is>
          <t>TUBO, AÇO CARBONO, API 5L Gr. B, DN 3”, SCH.80</t>
        </is>
      </c>
      <c r="B6" s="2" t="n">
        <v>101010101</v>
      </c>
      <c r="C6" s="4" t="n">
        <v>15.25</v>
      </c>
      <c r="D6" s="4">
        <f>G6*C6</f>
        <v/>
      </c>
      <c r="E6" s="6" t="n">
        <v>0.279</v>
      </c>
      <c r="F6" s="6">
        <f>G6*E6</f>
        <v/>
      </c>
      <c r="G6" s="4" t="n"/>
      <c r="H6" s="5" t="inlineStr">
        <is>
          <t>m</t>
        </is>
      </c>
      <c r="I6" s="36" t="inlineStr">
        <is>
          <t>FABRICAÇÂO</t>
        </is>
      </c>
    </row>
    <row r="7">
      <c r="A7" s="3" t="inlineStr">
        <is>
          <t>TUBO, AÇO CARBONO, API 5L Gr. B, DN 4”, SCH.80</t>
        </is>
      </c>
      <c r="B7" s="2" t="n">
        <v>101010102</v>
      </c>
      <c r="C7" s="4" t="n">
        <v>22.29</v>
      </c>
      <c r="D7" s="4">
        <f>G7*C7</f>
        <v/>
      </c>
      <c r="E7" s="6" t="n">
        <v>0.356</v>
      </c>
      <c r="F7" s="6">
        <f>G7*E7</f>
        <v/>
      </c>
      <c r="G7" s="4" t="n"/>
      <c r="H7" s="5" t="inlineStr">
        <is>
          <t>m</t>
        </is>
      </c>
      <c r="I7" s="36" t="inlineStr">
        <is>
          <t>FABRICAÇÂO</t>
        </is>
      </c>
    </row>
    <row r="8">
      <c r="A8" s="3" t="inlineStr">
        <is>
          <t>TUBO, AÇO CARBONO, API 5L Gr. B, DN 1.1/2", SCH.80</t>
        </is>
      </c>
      <c r="B8" s="2" t="n">
        <v>101010103</v>
      </c>
      <c r="C8" s="4" t="n">
        <v>5.4</v>
      </c>
      <c r="D8" s="4">
        <f>G8*C8</f>
        <v/>
      </c>
      <c r="E8" s="6" t="n">
        <v>0.152</v>
      </c>
      <c r="F8" s="6">
        <f>G8*E8</f>
        <v/>
      </c>
      <c r="G8" s="4" t="n"/>
      <c r="H8" s="5" t="inlineStr">
        <is>
          <t>m</t>
        </is>
      </c>
      <c r="I8" s="36" t="inlineStr">
        <is>
          <t>FABRICAÇÂO</t>
        </is>
      </c>
    </row>
    <row r="9">
      <c r="A9" s="3" t="inlineStr">
        <is>
          <t>TUBO, AÇO CARBONO, API 5L Gr. B, DN 2.1/2”, SCH.80</t>
        </is>
      </c>
      <c r="B9" s="2" t="n">
        <v>101010104</v>
      </c>
      <c r="C9" s="4" t="n">
        <v>11.4</v>
      </c>
      <c r="D9" s="4">
        <f>G9*C9</f>
        <v/>
      </c>
      <c r="E9" s="6" t="n">
        <v>0.229</v>
      </c>
      <c r="F9" s="6">
        <f>G9*E9</f>
        <v/>
      </c>
      <c r="G9" s="4" t="n"/>
      <c r="H9" s="5" t="inlineStr">
        <is>
          <t>m</t>
        </is>
      </c>
      <c r="I9" s="36" t="inlineStr">
        <is>
          <t>FABRICAÇÂO</t>
        </is>
      </c>
    </row>
    <row r="10">
      <c r="A10" s="3" t="inlineStr">
        <is>
          <t>TUBO, AÇO CARBONO, API 5L Gr. B, DN 4”, SCH.120</t>
        </is>
      </c>
      <c r="B10" s="2" t="n">
        <v>101010105</v>
      </c>
      <c r="C10" s="4" t="n">
        <v>28.2</v>
      </c>
      <c r="D10" s="4">
        <f>G10*C10</f>
        <v/>
      </c>
      <c r="E10" s="6" t="n">
        <v>0.1143</v>
      </c>
      <c r="F10" s="6">
        <f>G10*E10</f>
        <v/>
      </c>
      <c r="G10" s="4" t="n"/>
      <c r="H10" s="5" t="inlineStr">
        <is>
          <t>m</t>
        </is>
      </c>
      <c r="I10" s="36" t="inlineStr">
        <is>
          <t>FABRICAÇÂO</t>
        </is>
      </c>
    </row>
    <row r="11">
      <c r="A11" s="3" t="inlineStr">
        <is>
          <t>TUBO, AÇO CARBONO, API 5L Gr. B, DN 6" , SCH.40</t>
        </is>
      </c>
      <c r="B11" s="2" t="n">
        <v>101010106</v>
      </c>
      <c r="C11" s="4" t="n">
        <v>28.23</v>
      </c>
      <c r="D11" s="4">
        <f>G11*C11</f>
        <v/>
      </c>
      <c r="E11" s="6" t="n">
        <v>0.528</v>
      </c>
      <c r="F11" s="6">
        <f>G11*E11</f>
        <v/>
      </c>
      <c r="G11" s="4" t="n"/>
      <c r="H11" s="5" t="inlineStr">
        <is>
          <t>m</t>
        </is>
      </c>
      <c r="I11" s="36" t="inlineStr">
        <is>
          <t>FABRICAÇÂO</t>
        </is>
      </c>
    </row>
    <row r="12">
      <c r="A12" s="3" t="inlineStr">
        <is>
          <t>TUBO, AÇO CARBONO, API 5L Gr. B, DN 8" , SCH.40</t>
        </is>
      </c>
      <c r="B12" s="2" t="n">
        <v>101010107</v>
      </c>
      <c r="C12" s="4" t="n">
        <v>42.48</v>
      </c>
      <c r="D12" s="4">
        <f>G12*C12</f>
        <v/>
      </c>
      <c r="E12" s="6" t="n">
        <v>0.6879999999999999</v>
      </c>
      <c r="F12" s="6">
        <f>G12*E12</f>
        <v/>
      </c>
      <c r="G12" s="4" t="n"/>
      <c r="H12" s="5" t="inlineStr">
        <is>
          <t>m</t>
        </is>
      </c>
      <c r="I12" s="36" t="inlineStr">
        <is>
          <t>FABRICAÇÂO</t>
        </is>
      </c>
    </row>
    <row r="13">
      <c r="A13" s="3" t="inlineStr">
        <is>
          <t>TUBO, AÇO CARBONO, API 5L Gr. B, DN 10." , SCH.40</t>
        </is>
      </c>
      <c r="B13" s="2" t="n">
        <v>101010108</v>
      </c>
      <c r="C13" s="4" t="n">
        <v>60.23</v>
      </c>
      <c r="D13" s="4">
        <f>G13*C13</f>
        <v/>
      </c>
      <c r="E13" s="6" t="n">
        <v>0.858</v>
      </c>
      <c r="F13" s="6">
        <f>G13*E13</f>
        <v/>
      </c>
      <c r="G13" s="4" t="n"/>
      <c r="H13" s="5" t="inlineStr">
        <is>
          <t>m</t>
        </is>
      </c>
      <c r="I13" s="36" t="inlineStr">
        <is>
          <t>FABRICAÇÂO</t>
        </is>
      </c>
    </row>
    <row r="14">
      <c r="A14" s="3" t="inlineStr">
        <is>
          <t>CANTONEIRA, AÇO CARBONO, ASTM A-36, L 2” x 2” x 1/4“</t>
        </is>
      </c>
      <c r="B14" s="2" t="n">
        <v>101010109</v>
      </c>
      <c r="C14" s="4" t="n">
        <v>4.74</v>
      </c>
      <c r="D14" s="4">
        <f>G14*C14</f>
        <v/>
      </c>
      <c r="E14" s="6" t="n">
        <v>0.204</v>
      </c>
      <c r="F14" s="6">
        <f>G14*E14</f>
        <v/>
      </c>
      <c r="G14" s="4" t="n"/>
      <c r="H14" s="5" t="inlineStr">
        <is>
          <t>m</t>
        </is>
      </c>
      <c r="I14" s="36" t="inlineStr">
        <is>
          <t>FABRICAÇÂO</t>
        </is>
      </c>
    </row>
    <row r="15">
      <c r="A15" s="3" t="inlineStr">
        <is>
          <t>TUBO, AÇO CARBONO, API 5L Gr. B, DN 1.1/2", SCH.40</t>
        </is>
      </c>
      <c r="B15" s="2" t="n">
        <v>101010110</v>
      </c>
      <c r="C15" s="4" t="n">
        <v>4.05</v>
      </c>
      <c r="D15" s="4">
        <f>G15*C15</f>
        <v/>
      </c>
      <c r="E15" s="6" t="n">
        <v>0.152</v>
      </c>
      <c r="F15" s="6">
        <f>G15*E15</f>
        <v/>
      </c>
      <c r="G15" s="4" t="n"/>
      <c r="H15" s="5" t="inlineStr">
        <is>
          <t>m</t>
        </is>
      </c>
      <c r="I15" s="36" t="inlineStr">
        <is>
          <t>FABRICAÇÂO</t>
        </is>
      </c>
    </row>
    <row r="16">
      <c r="A16" s="3" t="inlineStr">
        <is>
          <t>TUBO, AÇO CARBONO, API 5L Gr. B, DN 3”, SCH.40</t>
        </is>
      </c>
      <c r="B16" s="2" t="n">
        <v>101010111</v>
      </c>
      <c r="C16" s="4" t="n">
        <v>11.28</v>
      </c>
      <c r="D16" s="4">
        <f>G16*C16</f>
        <v/>
      </c>
      <c r="E16" s="6" t="n">
        <v>0.279</v>
      </c>
      <c r="F16" s="6">
        <f>G16*E16</f>
        <v/>
      </c>
      <c r="G16" s="4" t="n"/>
      <c r="H16" s="5" t="inlineStr">
        <is>
          <t>m</t>
        </is>
      </c>
      <c r="I16" s="36" t="inlineStr">
        <is>
          <t>FABRICAÇÂO</t>
        </is>
      </c>
    </row>
    <row r="17">
      <c r="A17" s="3" t="inlineStr">
        <is>
          <t>TUBO, AÇO CARBONO, API 5L Gr. B, DN 2”, SCH.40</t>
        </is>
      </c>
      <c r="B17" s="2" t="n">
        <v>101010112</v>
      </c>
      <c r="C17" s="4" t="n">
        <v>5.43</v>
      </c>
      <c r="D17" s="4">
        <f>G17*C17</f>
        <v/>
      </c>
      <c r="E17" s="6" t="n">
        <v>0.189</v>
      </c>
      <c r="F17" s="6">
        <f>G17*E17</f>
        <v/>
      </c>
      <c r="G17" s="4" t="n"/>
      <c r="H17" s="5" t="inlineStr">
        <is>
          <t>m</t>
        </is>
      </c>
      <c r="I17" s="36" t="inlineStr">
        <is>
          <t>FABRICAÇÂO</t>
        </is>
      </c>
    </row>
    <row r="18">
      <c r="A18" s="3" t="inlineStr">
        <is>
          <t>TUBO, AÇO CARBONO, API 5L Gr. B, DN 1", SCH.40</t>
        </is>
      </c>
      <c r="B18" s="2" t="n">
        <v>101010113</v>
      </c>
      <c r="C18" s="4" t="n">
        <v>2.5</v>
      </c>
      <c r="D18" s="4">
        <f>G18*C18</f>
        <v/>
      </c>
      <c r="E18" s="6" t="n">
        <v>0.105</v>
      </c>
      <c r="F18" s="6">
        <f>G18*E18</f>
        <v/>
      </c>
      <c r="G18" s="4" t="n"/>
      <c r="H18" s="5" t="inlineStr">
        <is>
          <t>m</t>
        </is>
      </c>
      <c r="I18" s="36" t="inlineStr">
        <is>
          <t>FABRICAÇÂO</t>
        </is>
      </c>
    </row>
    <row r="19">
      <c r="A19" s="3" t="inlineStr">
        <is>
          <t>TUBO, AÇO CARBONO, API 5L Gr. B, DN 4”, SCH.40</t>
        </is>
      </c>
      <c r="B19" s="2" t="n">
        <v>101010114</v>
      </c>
      <c r="C19" s="4" t="n">
        <v>16.06</v>
      </c>
      <c r="D19" s="4">
        <f>G19*C19</f>
        <v/>
      </c>
      <c r="E19" s="6" t="n">
        <v>0.356</v>
      </c>
      <c r="F19" s="6">
        <f>G19*E19</f>
        <v/>
      </c>
      <c r="G19" s="4" t="n"/>
      <c r="H19" s="5" t="inlineStr">
        <is>
          <t>m</t>
        </is>
      </c>
      <c r="I19" s="36" t="inlineStr">
        <is>
          <t>FABRICAÇÂO</t>
        </is>
      </c>
    </row>
    <row r="20">
      <c r="A20" s="3" t="inlineStr">
        <is>
          <t>CURVA 90º RL, ASTM 234 Gr. WPB, DN 1. 1/2" , SCH.80</t>
        </is>
      </c>
      <c r="B20" s="2" t="n">
        <v>101010115</v>
      </c>
      <c r="C20" s="4" t="n">
        <v>0.51</v>
      </c>
      <c r="D20" s="4">
        <f>G20*C20</f>
        <v/>
      </c>
      <c r="E20" s="6" t="n">
        <v>0.005</v>
      </c>
      <c r="F20" s="6">
        <f>G20*E20</f>
        <v/>
      </c>
      <c r="G20" s="4" t="n"/>
      <c r="H20" s="5" t="inlineStr">
        <is>
          <t>pç</t>
        </is>
      </c>
      <c r="I20" s="36" t="inlineStr">
        <is>
          <t>APLICAÇÂO</t>
        </is>
      </c>
    </row>
    <row r="21">
      <c r="A21" s="3" t="inlineStr">
        <is>
          <t>CURVA 45º RL, ASTM 234 Gr. WPB, DN 1. 1/2" , SCH.40</t>
        </is>
      </c>
      <c r="B21" s="2" t="n">
        <v>101010116</v>
      </c>
      <c r="C21" s="4" t="n">
        <v>0.19</v>
      </c>
      <c r="D21" s="4">
        <f>G21*C21</f>
        <v/>
      </c>
      <c r="E21" s="6" t="n">
        <v>0.004</v>
      </c>
      <c r="F21" s="6">
        <f>G21*E21</f>
        <v/>
      </c>
      <c r="G21" s="4" t="n"/>
      <c r="H21" s="5" t="inlineStr">
        <is>
          <t>pç</t>
        </is>
      </c>
      <c r="I21" s="36" t="inlineStr">
        <is>
          <t>APLICAÇÂO</t>
        </is>
      </c>
    </row>
    <row r="22">
      <c r="A22" s="3" t="inlineStr">
        <is>
          <t>CURVA 90º RL, ASTM 234 Gr. WPB, DN 1. 1/2" , SCH.40</t>
        </is>
      </c>
      <c r="B22" s="2" t="n">
        <v>101010117</v>
      </c>
      <c r="C22" s="4" t="n">
        <v>0.38</v>
      </c>
      <c r="D22" s="4">
        <f>G22*C22</f>
        <v/>
      </c>
      <c r="E22" s="6" t="n">
        <v>0.004</v>
      </c>
      <c r="F22" s="6">
        <f>G22*E22</f>
        <v/>
      </c>
      <c r="G22" s="4" t="n"/>
      <c r="H22" s="5" t="inlineStr">
        <is>
          <t>pç</t>
        </is>
      </c>
      <c r="I22" s="36" t="inlineStr">
        <is>
          <t>APLICAÇÂO</t>
        </is>
      </c>
    </row>
    <row r="23">
      <c r="A23" s="3" t="inlineStr">
        <is>
          <t>BARRA CHATA 5” X 1/4”, CONF. ASTM A-36</t>
        </is>
      </c>
      <c r="B23" s="2" t="n">
        <v>101010118</v>
      </c>
      <c r="C23" s="4" t="n">
        <v>6.28</v>
      </c>
      <c r="D23" s="4">
        <f>G23*C23</f>
        <v/>
      </c>
      <c r="E23" s="6" t="n">
        <v>0.254</v>
      </c>
      <c r="F23" s="6">
        <f>G23*E23</f>
        <v/>
      </c>
      <c r="G23" s="4" t="n"/>
      <c r="H23" s="5" t="inlineStr">
        <is>
          <t>m</t>
        </is>
      </c>
      <c r="I23" s="36" t="inlineStr">
        <is>
          <t>FABRICAÇÂO</t>
        </is>
      </c>
    </row>
    <row r="24">
      <c r="A24" s="3" t="inlineStr">
        <is>
          <t>TUBO, AÇO CARBONO, API 5L Gr. B, DN 2. 1/2" , SCH.40</t>
        </is>
      </c>
      <c r="B24" s="2" t="n">
        <v>101010119</v>
      </c>
      <c r="C24" s="4" t="n">
        <v>8.619999999999999</v>
      </c>
      <c r="D24" s="4">
        <f>G24*C24</f>
        <v/>
      </c>
      <c r="E24" s="6" t="n">
        <v>0.229</v>
      </c>
      <c r="F24" s="6">
        <f>G24*E24</f>
        <v/>
      </c>
      <c r="G24" s="4" t="n"/>
      <c r="H24" s="5" t="inlineStr">
        <is>
          <t>m</t>
        </is>
      </c>
      <c r="I24" s="36" t="inlineStr">
        <is>
          <t>FABRICAÇÂO</t>
        </is>
      </c>
    </row>
    <row r="25" ht="30" customHeight="1">
      <c r="A25" s="3" t="inlineStr">
        <is>
          <t>PARAFUSO CAB. SEXTAVADA M12 x 90mm, ROSCA TOTAL, AÇO CARBONO ISO 898-1 CASSE 8.8, GALV. CONF. ASTM A-153 OU ISSO 10684.</t>
        </is>
      </c>
      <c r="B25" s="2" t="n">
        <v>101010120</v>
      </c>
      <c r="C25" s="4" t="n"/>
      <c r="D25" s="4">
        <f>G25*C25</f>
        <v/>
      </c>
      <c r="E25" s="6" t="n"/>
      <c r="F25" s="6">
        <f>G25*E25</f>
        <v/>
      </c>
      <c r="G25" s="4" t="n"/>
      <c r="H25" s="5" t="inlineStr">
        <is>
          <t>pç</t>
        </is>
      </c>
      <c r="I25" s="36" t="inlineStr">
        <is>
          <t>APLICAÇÂO</t>
        </is>
      </c>
    </row>
    <row r="26" ht="60" customHeight="1">
      <c r="A26" s="3" t="inlineStr">
        <is>
          <t>GRAMPO TIPO " U " PARA TUBO Ø 8", BARRA REDONDA M20, COMPRIMENTO DE ROSCA 125mm, ROSCA UNC, C/ 04 PORCAS PESADAS E 04 ARRUELAS LISA; GALVANIZADO CONF. ASTM A-153. COM REVESTIMENTO NEOPRENE - (RB+RUL-219,1-PP-W32 - STAUFF)</t>
        </is>
      </c>
      <c r="B26" s="2" t="n">
        <v>101010121</v>
      </c>
      <c r="C26" s="4" t="n"/>
      <c r="D26" s="4">
        <f>G26*C26</f>
        <v/>
      </c>
      <c r="E26" s="6" t="n"/>
      <c r="F26" s="6">
        <f>G26*E26</f>
        <v/>
      </c>
      <c r="G26" s="4" t="n"/>
      <c r="H26" s="5" t="inlineStr">
        <is>
          <t>cj</t>
        </is>
      </c>
      <c r="I26" s="36" t="inlineStr">
        <is>
          <t>APLICAÇÂO</t>
        </is>
      </c>
    </row>
    <row r="27" ht="60" customHeight="1">
      <c r="A27" s="3" t="inlineStr">
        <is>
          <t>GRAMPO TIPO " U " PARA TUBO Ø 1/2", BARRA REDONDA M6, COMPRIMENTO DE ROSCA 48mm, ROSCA UNC, C/ 04 PORCAS PESADAS E 04 ARRUELAS LISA; GALVANIZADO CONF. ASTM A-153. COM REVESTIMENTO NEOPRENE - (RB+RUL-60,3-PP-W32 - STAUFF)</t>
        </is>
      </c>
      <c r="B27" s="2" t="n">
        <v>101010122</v>
      </c>
      <c r="C27" s="4" t="n"/>
      <c r="D27" s="4">
        <f>G27*C27</f>
        <v/>
      </c>
      <c r="E27" s="6" t="n"/>
      <c r="F27" s="6">
        <f>G27*E27</f>
        <v/>
      </c>
      <c r="G27" s="4" t="n"/>
      <c r="H27" s="5" t="inlineStr">
        <is>
          <t>cj</t>
        </is>
      </c>
      <c r="I27" s="36" t="inlineStr">
        <is>
          <t>APLICAÇÂO</t>
        </is>
      </c>
    </row>
    <row r="28">
      <c r="A28" s="3" t="inlineStr">
        <is>
          <t>CHAPA DE AÇO CARBONO 9,5mm, ASTM A-36.</t>
        </is>
      </c>
      <c r="B28" s="2" t="n">
        <v>101010123</v>
      </c>
      <c r="C28" s="4" t="n">
        <v>74.56999999999999</v>
      </c>
      <c r="D28" s="4">
        <f>G28*C28</f>
        <v/>
      </c>
      <c r="E28" s="6" t="n">
        <v>2.038</v>
      </c>
      <c r="F28" s="6">
        <f>G28*E28</f>
        <v/>
      </c>
      <c r="G28" s="4" t="n"/>
      <c r="H28" s="5" t="inlineStr">
        <is>
          <t>m²</t>
        </is>
      </c>
      <c r="I28" s="36" t="inlineStr">
        <is>
          <t>FABRICAÇÂO</t>
        </is>
      </c>
    </row>
    <row r="29">
      <c r="A29" s="3" t="inlineStr">
        <is>
          <t>CHAPA DE AÇO CARBONO 6,3mm, ASTM A-36.</t>
        </is>
      </c>
      <c r="B29" s="2" t="n">
        <v>101010124</v>
      </c>
      <c r="C29" s="4" t="n">
        <v>49.46</v>
      </c>
      <c r="D29" s="4">
        <f>G29*C29</f>
        <v/>
      </c>
      <c r="E29" s="6" t="n">
        <v>2.025</v>
      </c>
      <c r="F29" s="6">
        <f>G29*E29</f>
        <v/>
      </c>
      <c r="G29" s="6" t="n"/>
      <c r="H29" s="5" t="inlineStr">
        <is>
          <t>m²</t>
        </is>
      </c>
      <c r="I29" s="36" t="inlineStr">
        <is>
          <t>FABRICAÇÂO</t>
        </is>
      </c>
    </row>
    <row r="30">
      <c r="A30" s="3" t="inlineStr">
        <is>
          <t>CHAPA DE AÇO CARBONO 8,0mm, ASTM A-36.</t>
        </is>
      </c>
      <c r="B30" s="2" t="n">
        <v>101010125</v>
      </c>
      <c r="C30" s="4" t="n">
        <v>62.8</v>
      </c>
      <c r="D30" s="4">
        <f>G30*C30</f>
        <v/>
      </c>
      <c r="E30" s="6" t="n">
        <v>2.032</v>
      </c>
      <c r="F30" s="6">
        <f>G30*E30</f>
        <v/>
      </c>
      <c r="G30" s="4" t="n"/>
      <c r="H30" s="5" t="inlineStr">
        <is>
          <t>m²</t>
        </is>
      </c>
      <c r="I30" s="36" t="inlineStr">
        <is>
          <t>FABRICAÇÂO</t>
        </is>
      </c>
    </row>
    <row r="31">
      <c r="A31" s="3" t="inlineStr">
        <is>
          <t>CHAPA DE TEFLON, PTFE, Esp. 1/8” (3,18mm)</t>
        </is>
      </c>
      <c r="B31" s="2" t="n">
        <v>101010126</v>
      </c>
      <c r="C31" s="4" t="n"/>
      <c r="D31" s="4">
        <f>G31*C31</f>
        <v/>
      </c>
      <c r="E31" s="6" t="n"/>
      <c r="F31" s="6">
        <f>G31*E31</f>
        <v/>
      </c>
      <c r="G31" s="4" t="n"/>
      <c r="H31" s="5" t="inlineStr">
        <is>
          <t>m²</t>
        </is>
      </c>
      <c r="I31" s="36" t="inlineStr">
        <is>
          <t>FABRICAÇÂO</t>
        </is>
      </c>
    </row>
    <row r="32">
      <c r="A32" s="3" t="inlineStr">
        <is>
          <t>CHAPA DE AÇO CARBONO 12,7mm, ASTM A-36.</t>
        </is>
      </c>
      <c r="B32" s="2" t="n">
        <v>101010127</v>
      </c>
      <c r="C32" s="4" t="n">
        <v>99.69</v>
      </c>
      <c r="D32" s="4">
        <f>G32*C32</f>
        <v/>
      </c>
      <c r="E32" s="6" t="n">
        <v>2.051</v>
      </c>
      <c r="F32" s="6">
        <f>G32*E32</f>
        <v/>
      </c>
      <c r="G32" s="4" t="n"/>
      <c r="H32" s="5" t="inlineStr">
        <is>
          <t>m²</t>
        </is>
      </c>
      <c r="I32" s="36" t="inlineStr">
        <is>
          <t>FABRICAÇÂO</t>
        </is>
      </c>
    </row>
    <row r="33">
      <c r="A33" s="3" t="inlineStr">
        <is>
          <t>CHAPA DE AÇO CARBONO 4,75mm, ASTM A-36.</t>
        </is>
      </c>
      <c r="B33" s="2" t="n">
        <v>101010128</v>
      </c>
      <c r="C33" s="4" t="n">
        <v>37.29</v>
      </c>
      <c r="D33" s="4">
        <f>G33*C33</f>
        <v/>
      </c>
      <c r="E33" s="6" t="n">
        <v>2.019</v>
      </c>
      <c r="F33" s="6">
        <f>G33*E33</f>
        <v/>
      </c>
      <c r="G33" s="4" t="n"/>
      <c r="H33" s="5" t="inlineStr">
        <is>
          <t>m²</t>
        </is>
      </c>
      <c r="I33" s="36" t="inlineStr">
        <is>
          <t>FABRICAÇÂO</t>
        </is>
      </c>
    </row>
    <row r="34">
      <c r="A34" s="3" t="inlineStr">
        <is>
          <t>CANTONEIRA, AÇO CARBONO, ASTM A-36, L 3” x 3” x 5/16”</t>
        </is>
      </c>
      <c r="B34" s="2" t="n">
        <v>101010129</v>
      </c>
      <c r="C34" s="4" t="n">
        <v>9.07</v>
      </c>
      <c r="D34" s="4">
        <f>G34*C34</f>
        <v/>
      </c>
      <c r="E34" s="6" t="n">
        <v>0.304</v>
      </c>
      <c r="F34" s="6">
        <f>G34*E34</f>
        <v/>
      </c>
      <c r="G34" s="4" t="n"/>
      <c r="H34" s="5" t="inlineStr">
        <is>
          <t>m</t>
        </is>
      </c>
      <c r="I34" s="36" t="inlineStr">
        <is>
          <t>FABRICAÇÂO</t>
        </is>
      </c>
    </row>
    <row r="35">
      <c r="A35" s="3" t="inlineStr">
        <is>
          <t>CANTONEIRA, AÇO CARBONO, ASTM A-36, L 4” x 4” x 3/8“</t>
        </is>
      </c>
      <c r="B35" s="2" t="n">
        <v>101010130</v>
      </c>
      <c r="C35" s="4" t="n">
        <v>14.57</v>
      </c>
      <c r="D35" s="4">
        <f>G35*C35</f>
        <v/>
      </c>
      <c r="E35" s="6" t="n">
        <v>0.408</v>
      </c>
      <c r="F35" s="6">
        <f>G35*E35</f>
        <v/>
      </c>
      <c r="G35" s="4" t="n"/>
      <c r="H35" s="5" t="inlineStr">
        <is>
          <t>m</t>
        </is>
      </c>
      <c r="I35" s="36" t="inlineStr">
        <is>
          <t>FABRICAÇÂO</t>
        </is>
      </c>
    </row>
    <row r="36" ht="30" customHeight="1">
      <c r="A36" s="3" t="inlineStr">
        <is>
          <t>TUBO QUADRADO, CONFORME ASTM A-500 GR. B, DIMENSOES 40,0mm x 40,0mm x 4,75mm</t>
        </is>
      </c>
      <c r="B36" s="2" t="n">
        <v>101010131</v>
      </c>
      <c r="C36" s="4" t="n">
        <v>5.97</v>
      </c>
      <c r="D36" s="4">
        <f>G36*C36</f>
        <v/>
      </c>
      <c r="E36" s="6" t="n">
        <v>0.16</v>
      </c>
      <c r="F36" s="6">
        <f>G36*E36</f>
        <v/>
      </c>
      <c r="G36" s="4" t="n"/>
      <c r="H36" s="5" t="inlineStr">
        <is>
          <t>m</t>
        </is>
      </c>
      <c r="I36" s="36" t="inlineStr">
        <is>
          <t>FABRICAÇÂO</t>
        </is>
      </c>
    </row>
    <row r="37" ht="30" customHeight="1">
      <c r="A37" s="3" t="inlineStr">
        <is>
          <t>TUBO QUADRADO, CONFORME ASTM A-500 GR. B, DIMENSOES 60mm x 60mm x 6,35mm</t>
        </is>
      </c>
      <c r="B37" s="2" t="n">
        <v>101010132</v>
      </c>
      <c r="C37" s="4" t="n">
        <v>11.96</v>
      </c>
      <c r="D37" s="4">
        <f>G37*C37</f>
        <v/>
      </c>
      <c r="E37" s="6" t="n">
        <v>0.24</v>
      </c>
      <c r="F37" s="6">
        <f>G37*E37</f>
        <v/>
      </c>
      <c r="G37" s="4" t="n"/>
      <c r="H37" s="5" t="inlineStr">
        <is>
          <t>m</t>
        </is>
      </c>
      <c r="I37" s="36" t="inlineStr">
        <is>
          <t>FABRICAÇÂO</t>
        </is>
      </c>
    </row>
    <row r="38">
      <c r="A38" s="3" t="inlineStr">
        <is>
          <t>TUBO, AÇO CARBONO, API 5L Gr. B, DN 2”, SCH.80</t>
        </is>
      </c>
      <c r="B38" s="2" t="n">
        <v>101010133</v>
      </c>
      <c r="C38" s="4" t="n">
        <v>7.47</v>
      </c>
      <c r="D38" s="4">
        <f>G38*C38</f>
        <v/>
      </c>
      <c r="E38" s="6" t="n">
        <v>0.189</v>
      </c>
      <c r="F38" s="6">
        <f>G38*E38</f>
        <v/>
      </c>
      <c r="G38" s="4" t="n"/>
      <c r="H38" s="5" t="inlineStr">
        <is>
          <t>m</t>
        </is>
      </c>
      <c r="I38" s="36" t="inlineStr">
        <is>
          <t>FABRICAÇÂO</t>
        </is>
      </c>
    </row>
    <row r="39" ht="30" customHeight="1">
      <c r="A39" s="3" t="inlineStr">
        <is>
          <t>BARRA CHATA , CONFORME ASTM A-6, MATERIAL ASTM A-36, DIMENSOES 4" X 1/4"</t>
        </is>
      </c>
      <c r="B39" s="2" t="n">
        <v>101010134</v>
      </c>
      <c r="C39" s="4" t="n">
        <v>5.06</v>
      </c>
      <c r="D39" s="4">
        <f>G39*C39</f>
        <v/>
      </c>
      <c r="E39" s="6" t="n">
        <v>0.216</v>
      </c>
      <c r="F39" s="6">
        <f>G39*E39</f>
        <v/>
      </c>
      <c r="G39" s="4" t="n"/>
      <c r="H39" s="5" t="inlineStr">
        <is>
          <t>m</t>
        </is>
      </c>
      <c r="I39" s="36" t="inlineStr">
        <is>
          <t>FABRICAÇÂO</t>
        </is>
      </c>
    </row>
    <row r="40">
      <c r="A40" s="3" t="inlineStr">
        <is>
          <t>BARRA CHATA 3" x 3/8", ASTM A-36</t>
        </is>
      </c>
      <c r="B40" s="2" t="n">
        <v>101010135</v>
      </c>
      <c r="C40" s="4" t="n">
        <v>5.7</v>
      </c>
      <c r="D40" s="4">
        <f>G40*C40</f>
        <v/>
      </c>
      <c r="E40" s="6" t="n">
        <v>0.171</v>
      </c>
      <c r="F40" s="6">
        <f>G40*E40</f>
        <v/>
      </c>
      <c r="G40" s="4" t="n"/>
      <c r="H40" s="5" t="inlineStr">
        <is>
          <t>m</t>
        </is>
      </c>
      <c r="I40" s="36" t="inlineStr">
        <is>
          <t>FABRICAÇÂO</t>
        </is>
      </c>
    </row>
    <row r="41" ht="30" customHeight="1">
      <c r="A41" s="3" t="inlineStr">
        <is>
          <t>BARRA QUADRADA 7/8", AÇO CARBONO ASTM A-36, CONFORME PADRÃO ASTM A6.</t>
        </is>
      </c>
      <c r="B41" s="2" t="n">
        <v>101010136</v>
      </c>
      <c r="C41" s="4" t="n">
        <v>3.88</v>
      </c>
      <c r="D41" s="4">
        <f>G41*C41</f>
        <v/>
      </c>
      <c r="E41" s="6" t="n">
        <v>0.089</v>
      </c>
      <c r="F41" s="6">
        <f>G41*E41</f>
        <v/>
      </c>
      <c r="G41" s="4" t="n"/>
      <c r="H41" s="5" t="inlineStr">
        <is>
          <t>m</t>
        </is>
      </c>
      <c r="I41" s="36" t="inlineStr">
        <is>
          <t>FABRICAÇÂO</t>
        </is>
      </c>
    </row>
    <row r="42" ht="30" customHeight="1">
      <c r="A42" s="3" t="inlineStr">
        <is>
          <t>BARRA REDONDA , AÇO CARBONO ASTM A-36, CONFORME PADRÃO ASTM A6. DIÂMETRO 1/4"</t>
        </is>
      </c>
      <c r="B42" s="2" t="n">
        <v>101010137</v>
      </c>
      <c r="C42" s="4" t="n">
        <v>0.25</v>
      </c>
      <c r="D42" s="4">
        <f>G42*C42</f>
        <v/>
      </c>
      <c r="E42" s="6" t="n">
        <v>0.06</v>
      </c>
      <c r="F42" s="6">
        <f>G42*E42</f>
        <v/>
      </c>
      <c r="G42" s="4" t="n"/>
      <c r="H42" s="5" t="inlineStr">
        <is>
          <t>m</t>
        </is>
      </c>
      <c r="I42" s="36" t="inlineStr">
        <is>
          <t>FABRICAÇÂO</t>
        </is>
      </c>
    </row>
    <row r="43" ht="30" customHeight="1">
      <c r="A43" s="3" t="inlineStr">
        <is>
          <t>PERFIL W 150 x 22,5 (H), CONFORME ASTM A6, MATERIAL CONF. ASTM A572 Gr.50</t>
        </is>
      </c>
      <c r="B43" s="2" t="n">
        <v>101010138</v>
      </c>
      <c r="C43" s="4" t="n">
        <v>22.5</v>
      </c>
      <c r="D43" s="4">
        <f>G43*C43</f>
        <v/>
      </c>
      <c r="E43" s="6" t="n">
        <v>0.88</v>
      </c>
      <c r="F43" s="6">
        <f>G43*E43</f>
        <v/>
      </c>
      <c r="G43" s="4" t="n"/>
      <c r="H43" s="5" t="inlineStr">
        <is>
          <t>m</t>
        </is>
      </c>
      <c r="I43" s="36" t="inlineStr">
        <is>
          <t>FABRICAÇÂO</t>
        </is>
      </c>
    </row>
    <row r="44" ht="30" customHeight="1">
      <c r="A44" s="3" t="inlineStr">
        <is>
          <t>PERFIL W 200 x 35.9(H) CONFORME ASTM A6, MATERIAL CONF. ASTM A572 Gr.50</t>
        </is>
      </c>
      <c r="B44" s="2" t="n">
        <v>101010139</v>
      </c>
      <c r="C44" s="4" t="n">
        <v>35.9</v>
      </c>
      <c r="D44" s="4">
        <f>G44*C44</f>
        <v/>
      </c>
      <c r="E44" s="6" t="n">
        <v>1.03</v>
      </c>
      <c r="F44" s="6">
        <f>G44*E44</f>
        <v/>
      </c>
      <c r="G44" s="4" t="n"/>
      <c r="H44" s="5" t="inlineStr">
        <is>
          <t>m</t>
        </is>
      </c>
      <c r="I44" s="36" t="inlineStr">
        <is>
          <t>FABRICAÇÂO</t>
        </is>
      </c>
    </row>
    <row r="45">
      <c r="A45" s="3" t="inlineStr">
        <is>
          <t>CANTONEIRA, AÇO CARBONO, ASTM A-36, L 1” x 1” x 3/16“</t>
        </is>
      </c>
      <c r="B45" s="2" t="n">
        <v>101010140</v>
      </c>
      <c r="C45" s="4" t="n">
        <v>1.73</v>
      </c>
      <c r="D45" s="4">
        <f>G45*C45</f>
        <v/>
      </c>
      <c r="E45" s="6" t="n">
        <v>0.102</v>
      </c>
      <c r="F45" s="6">
        <f>G45*E45</f>
        <v/>
      </c>
      <c r="G45" s="4" t="n"/>
      <c r="H45" s="5" t="inlineStr">
        <is>
          <t>m</t>
        </is>
      </c>
      <c r="I45" s="36" t="inlineStr">
        <is>
          <t>FABRICAÇÂO</t>
        </is>
      </c>
    </row>
    <row r="46">
      <c r="A46" s="3" t="inlineStr">
        <is>
          <t>CANTONEIRA, AÇO CARBONO, ASTM A-36, L 2” x 2” x 3/16“</t>
        </is>
      </c>
      <c r="B46" s="2" t="n">
        <v>101010141</v>
      </c>
      <c r="C46" s="4" t="n">
        <v>3.63</v>
      </c>
      <c r="D46" s="4">
        <f>G46*C46</f>
        <v/>
      </c>
      <c r="E46" s="6" t="n">
        <v>0.204</v>
      </c>
      <c r="F46" s="6">
        <f>G46*E46</f>
        <v/>
      </c>
      <c r="G46" s="4" t="n"/>
      <c r="H46" s="5" t="inlineStr">
        <is>
          <t>m</t>
        </is>
      </c>
      <c r="I46" s="36" t="inlineStr">
        <is>
          <t>FABRICAÇÂO</t>
        </is>
      </c>
    </row>
    <row r="47">
      <c r="A47" s="3" t="inlineStr">
        <is>
          <t>CANTONEIRA, AÇO CARBONO, ASTM A-36, L 2 1/2” x 2 1/2” x 1/4“</t>
        </is>
      </c>
      <c r="B47" s="2" t="n">
        <v>101010142</v>
      </c>
      <c r="C47" s="4" t="n">
        <v>6.1</v>
      </c>
      <c r="D47" s="4">
        <f>G47*C47</f>
        <v/>
      </c>
      <c r="E47" s="6" t="n">
        <v>0.256</v>
      </c>
      <c r="F47" s="6">
        <f>G47*E47</f>
        <v/>
      </c>
      <c r="G47" s="4" t="n"/>
      <c r="H47" s="5" t="inlineStr">
        <is>
          <t>m</t>
        </is>
      </c>
      <c r="I47" s="36" t="inlineStr">
        <is>
          <t>FABRICAÇÂO</t>
        </is>
      </c>
    </row>
    <row r="48">
      <c r="A48" s="3" t="inlineStr">
        <is>
          <t>CANTONEIRA, AÇO CARBONO, ASTM A-36, L 4” x 4” x 1/2”</t>
        </is>
      </c>
      <c r="B48" s="2" t="n">
        <v>101010143</v>
      </c>
      <c r="C48" s="4" t="n">
        <v>19.03</v>
      </c>
      <c r="D48" s="4">
        <f>G48*C48</f>
        <v/>
      </c>
      <c r="E48" s="6" t="n">
        <v>0.408</v>
      </c>
      <c r="F48" s="6">
        <f>G48*E48</f>
        <v/>
      </c>
      <c r="G48" s="4" t="n"/>
      <c r="H48" s="5" t="inlineStr">
        <is>
          <t>m</t>
        </is>
      </c>
      <c r="I48" s="36" t="inlineStr">
        <is>
          <t>FABRICAÇÂO</t>
        </is>
      </c>
    </row>
    <row r="49">
      <c r="A49" s="3" t="inlineStr">
        <is>
          <t>CANTONEIRA, AÇO CARBONO, ASTM A-36, L 4” x 4” x 5/16“</t>
        </is>
      </c>
      <c r="B49" s="2" t="n">
        <v>101010144</v>
      </c>
      <c r="C49" s="4" t="n">
        <v>12.19</v>
      </c>
      <c r="D49" s="4">
        <f>G49*C49</f>
        <v/>
      </c>
      <c r="E49" s="6" t="n">
        <v>0.408</v>
      </c>
      <c r="F49" s="6">
        <f>G49*E49</f>
        <v/>
      </c>
      <c r="G49" s="4" t="n"/>
      <c r="H49" s="5" t="inlineStr">
        <is>
          <t>m</t>
        </is>
      </c>
      <c r="I49" s="36" t="inlineStr">
        <is>
          <t>FABRICAÇÂO</t>
        </is>
      </c>
    </row>
    <row r="50" ht="30" customHeight="1">
      <c r="A50" s="3" t="inlineStr">
        <is>
          <t>PERFIL LAMINADO U 4" X 9.30 KG/M, CONFORME ASTM A-6, MATERIAL ASTM A-572 GR. 50</t>
        </is>
      </c>
      <c r="B50" s="2" t="n">
        <v>101010145</v>
      </c>
      <c r="C50" s="4" t="n">
        <v>9.300000000000001</v>
      </c>
      <c r="D50" s="4">
        <f>G50*C50</f>
        <v/>
      </c>
      <c r="E50" s="6" t="n">
        <v>0.36</v>
      </c>
      <c r="F50" s="6">
        <f>G50*E50</f>
        <v/>
      </c>
      <c r="G50" s="4" t="n"/>
      <c r="H50" s="5" t="inlineStr">
        <is>
          <t>m</t>
        </is>
      </c>
      <c r="I50" s="36" t="inlineStr">
        <is>
          <t>FABRICAÇÂO</t>
        </is>
      </c>
    </row>
    <row r="51" ht="30" customHeight="1">
      <c r="A51" s="3" t="inlineStr">
        <is>
          <t>PERFIL LAMINADO U 6" X 15,62 KG/M, CONFORME ASTM A-6, MATERIAL ASTM A-572 GR. 50</t>
        </is>
      </c>
      <c r="B51" s="2" t="n">
        <v>101010146</v>
      </c>
      <c r="C51" s="4" t="n">
        <v>15.62</v>
      </c>
      <c r="D51" s="4">
        <f>G51*C51</f>
        <v/>
      </c>
      <c r="E51" s="6" t="n">
        <v>0.504</v>
      </c>
      <c r="F51" s="6">
        <f>G51*E51</f>
        <v/>
      </c>
      <c r="G51" s="4" t="n"/>
      <c r="H51" s="5" t="inlineStr">
        <is>
          <t>m</t>
        </is>
      </c>
      <c r="I51" s="36" t="inlineStr">
        <is>
          <t>FABRICAÇÂO</t>
        </is>
      </c>
    </row>
    <row r="52">
      <c r="A52" s="3" t="inlineStr">
        <is>
          <t>CANTONEIRA, AÇO CARBONO, ASTM A-36, L 3” x 3” x 1/4”</t>
        </is>
      </c>
      <c r="B52" s="2" t="n">
        <v>101010147</v>
      </c>
      <c r="C52" s="4" t="n">
        <v>7.29</v>
      </c>
      <c r="D52" s="4">
        <f>G52*C52</f>
        <v/>
      </c>
      <c r="E52" s="6" t="n">
        <v>0.304</v>
      </c>
      <c r="F52" s="6">
        <f>G52*E52</f>
        <v/>
      </c>
      <c r="G52" s="4" t="n"/>
      <c r="H52" s="5" t="inlineStr">
        <is>
          <t>m</t>
        </is>
      </c>
      <c r="I52" s="36" t="inlineStr">
        <is>
          <t>FABRICAÇÂO</t>
        </is>
      </c>
    </row>
    <row r="53">
      <c r="A53" s="3" t="inlineStr">
        <is>
          <t>CANTONEIRA, AÇO CARBONO, ASTM A-36, L 6” x 6” x 3/8“</t>
        </is>
      </c>
      <c r="B53" s="2" t="n">
        <v>101010148</v>
      </c>
      <c r="C53" s="4" t="n">
        <v>22.2</v>
      </c>
      <c r="D53" s="4">
        <f>G53*C53</f>
        <v/>
      </c>
      <c r="E53" s="6" t="n">
        <v>0.608</v>
      </c>
      <c r="F53" s="6">
        <f>G53*E53</f>
        <v/>
      </c>
      <c r="G53" s="4" t="n"/>
      <c r="H53" s="5" t="inlineStr">
        <is>
          <t>m</t>
        </is>
      </c>
      <c r="I53" s="36" t="inlineStr">
        <is>
          <t>FABRICAÇÂO</t>
        </is>
      </c>
    </row>
    <row r="54">
      <c r="A54" s="3" t="inlineStr">
        <is>
          <t>CANTONEIRA, AÇO CARBONO, ASTM A-36, L 3” x 3” x 3/8”</t>
        </is>
      </c>
      <c r="B54" s="2" t="n">
        <v>101010149</v>
      </c>
      <c r="C54" s="4" t="n">
        <v>10.71</v>
      </c>
      <c r="D54" s="4">
        <f>G54*C54</f>
        <v/>
      </c>
      <c r="E54" s="6" t="n">
        <v>0.304</v>
      </c>
      <c r="F54" s="6">
        <f>G54*E54</f>
        <v/>
      </c>
      <c r="G54" s="4" t="n"/>
      <c r="H54" s="5" t="inlineStr">
        <is>
          <t>m</t>
        </is>
      </c>
      <c r="I54" s="36" t="inlineStr">
        <is>
          <t>FABRICAÇÂO</t>
        </is>
      </c>
    </row>
    <row r="55">
      <c r="A55" s="3" t="inlineStr">
        <is>
          <t>PERFIL LAMINADO U6" X 12,2 KG/M, CONFORME ASTM A-6</t>
        </is>
      </c>
      <c r="B55" s="2" t="n">
        <v>101010150</v>
      </c>
      <c r="C55" s="4" t="n">
        <v>12.2</v>
      </c>
      <c r="D55" s="4">
        <f>G55*C55</f>
        <v/>
      </c>
      <c r="E55" s="6" t="n">
        <v>0.504</v>
      </c>
      <c r="F55" s="6">
        <f>G55*E55</f>
        <v/>
      </c>
      <c r="G55" s="4" t="n"/>
      <c r="H55" s="5" t="inlineStr">
        <is>
          <t>m</t>
        </is>
      </c>
      <c r="I55" s="36" t="inlineStr">
        <is>
          <t>FABRICAÇÂO</t>
        </is>
      </c>
    </row>
    <row r="56" ht="30" customHeight="1">
      <c r="A56" s="3" t="inlineStr">
        <is>
          <t>PERFIL LAMINADO U 8" X 17,1 KG/M, CONFORME ASTM A-6, MATERIAL ASTM A-572 GR. 50</t>
        </is>
      </c>
      <c r="B56" s="2" t="n">
        <v>101010151</v>
      </c>
      <c r="C56" s="4" t="n">
        <v>17.1</v>
      </c>
      <c r="D56" s="4">
        <f>G56*C56</f>
        <v/>
      </c>
      <c r="E56" s="6" t="n">
        <v>0.652</v>
      </c>
      <c r="F56" s="6">
        <f>G56*E56</f>
        <v/>
      </c>
      <c r="G56" s="4" t="n"/>
      <c r="H56" s="5" t="inlineStr">
        <is>
          <t>m</t>
        </is>
      </c>
      <c r="I56" s="36" t="inlineStr">
        <is>
          <t>FABRICAÇÂO</t>
        </is>
      </c>
    </row>
    <row r="57">
      <c r="A57" s="3" t="inlineStr">
        <is>
          <t>CANTONEIRA, AÇO CARBONO, ASTM A-36, L 5” x 5” x 1/2“</t>
        </is>
      </c>
      <c r="B57" s="2" t="n">
        <v>101010152</v>
      </c>
      <c r="C57" s="4" t="n">
        <v>24.1</v>
      </c>
      <c r="D57" s="4">
        <f>G57*C57</f>
        <v/>
      </c>
      <c r="E57" s="6" t="n">
        <v>0.508</v>
      </c>
      <c r="F57" s="6">
        <f>G57*E57</f>
        <v/>
      </c>
      <c r="G57" s="4" t="n"/>
      <c r="H57" s="5" t="inlineStr">
        <is>
          <t>m</t>
        </is>
      </c>
      <c r="I57" s="36" t="inlineStr">
        <is>
          <t>FABRICAÇÂO</t>
        </is>
      </c>
    </row>
    <row r="58" ht="30" customHeight="1">
      <c r="A58" s="3" t="inlineStr">
        <is>
          <t>PERFIL LAMINADO U 4" X 8,04 KG/M, CONFORME ASTM A-6, MATERIAL ASTM A-572 GR. 50</t>
        </is>
      </c>
      <c r="B58" s="2" t="n">
        <v>101010153</v>
      </c>
      <c r="C58" s="4" t="n">
        <v>8.039999999999999</v>
      </c>
      <c r="D58" s="4">
        <f>G58*C58</f>
        <v/>
      </c>
      <c r="E58" s="6" t="n">
        <v>0.36</v>
      </c>
      <c r="F58" s="6">
        <f>G58*E58</f>
        <v/>
      </c>
      <c r="G58" s="4" t="n"/>
      <c r="H58" s="5" t="inlineStr">
        <is>
          <t>m</t>
        </is>
      </c>
      <c r="I58" s="36" t="inlineStr">
        <is>
          <t>FABRICAÇÂO</t>
        </is>
      </c>
    </row>
    <row r="59">
      <c r="A59" s="3" t="inlineStr">
        <is>
          <t>PASTA PARA SOLDAGEM A FRIO, BELZONA 1111</t>
        </is>
      </c>
      <c r="B59" s="2" t="n">
        <v>101010154</v>
      </c>
      <c r="C59" s="4" t="n"/>
      <c r="D59" s="4">
        <f>G59*C59</f>
        <v/>
      </c>
      <c r="E59" s="6" t="n"/>
      <c r="F59" s="6">
        <f>G59*E59</f>
        <v/>
      </c>
      <c r="G59" s="4" t="n"/>
      <c r="H59" s="5" t="inlineStr">
        <is>
          <t>kg</t>
        </is>
      </c>
      <c r="I59" s="36" t="inlineStr">
        <is>
          <t>APLICAÇÃO</t>
        </is>
      </c>
    </row>
    <row r="60">
      <c r="A60" s="3" t="inlineStr">
        <is>
          <t>ARRUELA LISA M8, AÇO INOX 316 ISO 7090 CLASS A4 200 HV.</t>
        </is>
      </c>
      <c r="B60" s="2" t="n">
        <v>101010155</v>
      </c>
      <c r="C60" s="4" t="n"/>
      <c r="D60" s="4">
        <f>G60*C60</f>
        <v/>
      </c>
      <c r="E60" s="6" t="n"/>
      <c r="F60" s="6">
        <f>G60*E60</f>
        <v/>
      </c>
      <c r="G60" s="4" t="n"/>
      <c r="H60" s="5" t="inlineStr">
        <is>
          <t>pç</t>
        </is>
      </c>
      <c r="I60" s="36" t="inlineStr">
        <is>
          <t>APLICAÇÂO</t>
        </is>
      </c>
    </row>
    <row r="61" ht="30" customHeight="1">
      <c r="A61" s="3" t="inlineStr">
        <is>
          <t>PARAFUSO CAB.SEXTAVADA M6 x 40mm, ROSCA TOTAL, AÇO INOX 316 ISO 3506-1 CLASS A4-70.</t>
        </is>
      </c>
      <c r="B61" s="2" t="n">
        <v>101010156</v>
      </c>
      <c r="C61" s="4" t="n"/>
      <c r="D61" s="4">
        <f>G61*C61</f>
        <v/>
      </c>
      <c r="E61" s="6" t="n"/>
      <c r="F61" s="6">
        <f>G61*E61</f>
        <v/>
      </c>
      <c r="G61" s="4" t="n"/>
      <c r="H61" s="5" t="inlineStr">
        <is>
          <t>pç</t>
        </is>
      </c>
      <c r="I61" s="36" t="inlineStr">
        <is>
          <t>APLICAÇÂO</t>
        </is>
      </c>
    </row>
    <row r="62" ht="30" customHeight="1">
      <c r="A62" s="3" t="inlineStr">
        <is>
          <t>PARAFUSO CAB. SEXTAVADA M12 x 45mm, ROSCA TOTAL, AÇO CARBONO ISO 898-1 CASSE 8.8, GALV. CONF. ASTM A-153 OU ISSO 10684.</t>
        </is>
      </c>
      <c r="B62" s="2" t="n">
        <v>101010157</v>
      </c>
      <c r="C62" s="4" t="n"/>
      <c r="D62" s="4">
        <f>G62*C62</f>
        <v/>
      </c>
      <c r="E62" s="6" t="n"/>
      <c r="F62" s="6">
        <f>G62*E62</f>
        <v/>
      </c>
      <c r="G62" s="4" t="n"/>
      <c r="H62" s="5" t="inlineStr">
        <is>
          <t>pç</t>
        </is>
      </c>
      <c r="I62" s="36" t="inlineStr">
        <is>
          <t>APLICAÇÂO</t>
        </is>
      </c>
    </row>
    <row r="63" ht="30" customHeight="1">
      <c r="A63" s="3" t="inlineStr">
        <is>
          <t>PARAFUSO CAB. SEXTAVADA M12 x 60mm, ROSCA TOTAL, AÇO CARBONO ISO 898-1 CASSE 8.8, GALV. CONF. ASTM A-153 OU ISSO 10684.</t>
        </is>
      </c>
      <c r="B63" s="2" t="n">
        <v>101010158</v>
      </c>
      <c r="C63" s="4" t="n"/>
      <c r="D63" s="4">
        <f>G63*C63</f>
        <v/>
      </c>
      <c r="E63" s="6" t="n"/>
      <c r="F63" s="6">
        <f>G63*E63</f>
        <v/>
      </c>
      <c r="G63" s="4" t="n"/>
      <c r="H63" s="5" t="inlineStr">
        <is>
          <t>pç</t>
        </is>
      </c>
      <c r="I63" s="36" t="inlineStr">
        <is>
          <t>APLICAÇÂO</t>
        </is>
      </c>
    </row>
    <row r="64" ht="30" customHeight="1">
      <c r="A64" s="3" t="inlineStr">
        <is>
          <t>PARAFUSO CAB. SEXTAVADA M16 x 50mm, ROSCA TOTAL, AÇO CARBONO ISO 898-1 CASSE 8.8, GALV. CONF. ASTM A-153 OU ISSO 10684.</t>
        </is>
      </c>
      <c r="B64" s="2" t="n">
        <v>101010159</v>
      </c>
      <c r="C64" s="4" t="n"/>
      <c r="D64" s="4">
        <f>G64*C64</f>
        <v/>
      </c>
      <c r="E64" s="6" t="n"/>
      <c r="F64" s="6">
        <f>G64*E64</f>
        <v/>
      </c>
      <c r="G64" s="4" t="n"/>
      <c r="H64" s="5" t="inlineStr">
        <is>
          <t>pç</t>
        </is>
      </c>
      <c r="I64" s="36" t="inlineStr">
        <is>
          <t>APLICAÇÂO</t>
        </is>
      </c>
    </row>
    <row r="65" ht="30" customHeight="1">
      <c r="A65" s="3" t="inlineStr">
        <is>
          <t>PARAFUSO CAB. SEXTAVADA M16 x 60mm, ROSCA TOTAL, AÇO CARBONO ISO 898-1 CASSE 8.8, GALV. CONF. ASTM A-153 OU ISSO 10684.</t>
        </is>
      </c>
      <c r="B65" s="2" t="n">
        <v>101010160</v>
      </c>
      <c r="C65" s="4" t="n"/>
      <c r="D65" s="4">
        <f>G65*C65</f>
        <v/>
      </c>
      <c r="E65" s="6" t="n"/>
      <c r="F65" s="6">
        <f>G65*E65</f>
        <v/>
      </c>
      <c r="G65" s="4" t="n"/>
      <c r="H65" s="5" t="inlineStr">
        <is>
          <t>pç</t>
        </is>
      </c>
      <c r="I65" s="36" t="inlineStr">
        <is>
          <t>APLICAÇÂO</t>
        </is>
      </c>
    </row>
    <row r="66" ht="30" customHeight="1">
      <c r="A66" s="3" t="inlineStr">
        <is>
          <t>PARAFUSO CAB. SEXTAVADA M12 x 40mm, ROSCA TOTAL, AÇO CARBONO ISO 898-1 CASSE 8.8, GALV. CONF. ASTM A-153 OU ISSO 10684.</t>
        </is>
      </c>
      <c r="B66" s="2" t="n">
        <v>101010161</v>
      </c>
      <c r="C66" s="4" t="n"/>
      <c r="D66" s="4">
        <f>G66*C66</f>
        <v/>
      </c>
      <c r="E66" s="6" t="n"/>
      <c r="F66" s="6">
        <f>G66*E66</f>
        <v/>
      </c>
      <c r="G66" s="4" t="n"/>
      <c r="H66" s="5" t="inlineStr">
        <is>
          <t>pç</t>
        </is>
      </c>
      <c r="I66" s="36" t="inlineStr">
        <is>
          <t>APLICAÇÂO</t>
        </is>
      </c>
    </row>
    <row r="67" ht="30" customHeight="1">
      <c r="A67" s="3" t="inlineStr">
        <is>
          <t>PORCA SEXTAVADA M16, AÇO CARBONO ISO 898-2 CLASSE 8, GALV. CONF. ASTM A-153 OU ISO 10684.</t>
        </is>
      </c>
      <c r="B67" s="2" t="n">
        <v>101010162</v>
      </c>
      <c r="C67" s="4" t="n"/>
      <c r="D67" s="4">
        <f>G67*C67</f>
        <v/>
      </c>
      <c r="E67" s="6" t="n"/>
      <c r="F67" s="6">
        <f>G67*E67</f>
        <v/>
      </c>
      <c r="G67" s="4" t="n"/>
      <c r="H67" s="5" t="inlineStr">
        <is>
          <t>pç</t>
        </is>
      </c>
      <c r="I67" s="36" t="inlineStr">
        <is>
          <t>APLICAÇÂO</t>
        </is>
      </c>
    </row>
    <row r="68" ht="30" customHeight="1">
      <c r="A68" s="3" t="inlineStr">
        <is>
          <t>PORCA SEXTAVADA TRAVANTE C/ NYLON M6, AÇO INOX 316 DIM 985 A4 (ISO 10511).</t>
        </is>
      </c>
      <c r="B68" s="2" t="n">
        <v>101010163</v>
      </c>
      <c r="C68" s="4" t="n"/>
      <c r="D68" s="4">
        <f>G68*C68</f>
        <v/>
      </c>
      <c r="E68" s="6" t="n"/>
      <c r="F68" s="6">
        <f>G68*E68</f>
        <v/>
      </c>
      <c r="G68" s="4" t="n"/>
      <c r="H68" s="5" t="inlineStr">
        <is>
          <t>pç</t>
        </is>
      </c>
      <c r="I68" s="36" t="inlineStr">
        <is>
          <t>APLICAÇÂO</t>
        </is>
      </c>
    </row>
    <row r="69" ht="30" customHeight="1">
      <c r="A69" s="3" t="inlineStr">
        <is>
          <t>PORCA SEXTAVADA TRAVANTE C/ NYLON M8, AÇO INOX 316 DIM 985 A4 (ISO 10511).</t>
        </is>
      </c>
      <c r="B69" s="2" t="n">
        <v>101010164</v>
      </c>
      <c r="C69" s="4" t="n"/>
      <c r="D69" s="4">
        <f>G69*C69</f>
        <v/>
      </c>
      <c r="E69" s="6" t="n"/>
      <c r="F69" s="6">
        <f>G69*E69</f>
        <v/>
      </c>
      <c r="G69" s="4" t="n"/>
      <c r="H69" s="5" t="inlineStr">
        <is>
          <t>pç</t>
        </is>
      </c>
      <c r="I69" s="36" t="inlineStr">
        <is>
          <t>APLICAÇÂO</t>
        </is>
      </c>
    </row>
    <row r="70" ht="30" customHeight="1">
      <c r="A70" s="3" t="inlineStr">
        <is>
          <t>PARAFUSO CAB. SEXTAVADA M16 x 110mm, ROSCA TOTAL, AÇO CARBONO ISO 898-1 CASSE 8.8, GALV. CONF. ASTM A-153 OU ISSO 10684.</t>
        </is>
      </c>
      <c r="B70" s="2" t="n">
        <v>101010165</v>
      </c>
      <c r="C70" s="4" t="n"/>
      <c r="D70" s="4">
        <f>G70*C70</f>
        <v/>
      </c>
      <c r="E70" s="6" t="n"/>
      <c r="F70" s="6">
        <f>G70*E70</f>
        <v/>
      </c>
      <c r="G70" s="4" t="n"/>
      <c r="H70" s="5" t="inlineStr">
        <is>
          <t>pç</t>
        </is>
      </c>
      <c r="I70" s="36" t="inlineStr">
        <is>
          <t>APLICAÇÂO</t>
        </is>
      </c>
    </row>
    <row r="71" ht="45" customHeight="1">
      <c r="A71" s="3" t="inlineStr">
        <is>
          <t>ARRUELA TIPO NORD LOCK ANTI-VIBRACAO M16, ACO CARBONO, GALVANIZADO POR IMERSAO A QUENTE CONFORME ASTM A-153 OU ISO 10684</t>
        </is>
      </c>
      <c r="B71" s="2" t="n">
        <v>101010166</v>
      </c>
      <c r="C71" s="4" t="n"/>
      <c r="D71" s="4">
        <f>G71*C71</f>
        <v/>
      </c>
      <c r="E71" s="6" t="n"/>
      <c r="F71" s="6">
        <f>G71*E71</f>
        <v/>
      </c>
      <c r="G71" s="4" t="n"/>
      <c r="H71" s="5" t="inlineStr">
        <is>
          <t>pç</t>
        </is>
      </c>
      <c r="I71" s="36" t="inlineStr">
        <is>
          <t>APLICAÇÂO</t>
        </is>
      </c>
    </row>
    <row r="72" ht="30" customHeight="1">
      <c r="A72" s="3" t="inlineStr">
        <is>
          <t>PARAFUSO CAB. SEXTAVADA M16 x 55mm, ROSCA TOTAL, AÇO CARBONO ISO 898-1 CASSE 8.8, GALV. CONF. ASTM A-153 OU ISSO 10684.</t>
        </is>
      </c>
      <c r="B72" s="2" t="n">
        <v>101010167</v>
      </c>
      <c r="C72" s="4" t="n"/>
      <c r="D72" s="4">
        <f>G72*C72</f>
        <v/>
      </c>
      <c r="E72" s="6" t="n"/>
      <c r="F72" s="6">
        <f>G72*E72</f>
        <v/>
      </c>
      <c r="G72" s="4" t="n"/>
      <c r="H72" s="5" t="inlineStr">
        <is>
          <t>pç</t>
        </is>
      </c>
      <c r="I72" s="36" t="inlineStr">
        <is>
          <t>APLICAÇÂO</t>
        </is>
      </c>
    </row>
    <row r="73" ht="45" customHeight="1">
      <c r="A73" s="3" t="inlineStr">
        <is>
          <t>ARRUELA TIPO NORD LOCK ANTI-VIBRACAO M12, ACO CARBONO, GALVANIZADO POR IMERSAO A QUENTE CONFORME ASTM A-153 OU ISO 10684</t>
        </is>
      </c>
      <c r="B73" s="2" t="n">
        <v>101010168</v>
      </c>
      <c r="C73" s="4" t="n"/>
      <c r="D73" s="4">
        <f>G73*C73</f>
        <v/>
      </c>
      <c r="E73" s="6" t="n"/>
      <c r="F73" s="6">
        <f>G73*E73</f>
        <v/>
      </c>
      <c r="G73" s="4" t="n"/>
      <c r="H73" s="5" t="inlineStr">
        <is>
          <t>pç</t>
        </is>
      </c>
      <c r="I73" s="36" t="inlineStr">
        <is>
          <t>APLICAÇÂO</t>
        </is>
      </c>
    </row>
    <row r="74" ht="60" customHeight="1">
      <c r="A74" s="3" t="inlineStr">
        <is>
          <t>GRAMPO TIPO " U " PARA TUBO Ø 1", BARRA REDONDA M10, COMPRIMENTO DE ROSCA 48mm, ROSCA UNC, C/ 04 PORCAS PESADAS E 04 ARRUELAS LISA; GALVANIZADO CONF. ASTM A-153. COM REVESTIMENTO NEOPRENE - (RB+RUL-33,7-PP-W32 - STAUFF)</t>
        </is>
      </c>
      <c r="B74" s="2" t="n">
        <v>101010169</v>
      </c>
      <c r="C74" s="4" t="n"/>
      <c r="D74" s="4">
        <f>G74*C74</f>
        <v/>
      </c>
      <c r="E74" s="6" t="n"/>
      <c r="F74" s="6">
        <f>G74*E74</f>
        <v/>
      </c>
      <c r="G74" s="4" t="n"/>
      <c r="H74" s="5" t="inlineStr">
        <is>
          <t>cj</t>
        </is>
      </c>
      <c r="I74" s="36" t="inlineStr">
        <is>
          <t>APLICAÇÂO</t>
        </is>
      </c>
    </row>
    <row r="75" ht="60" customHeight="1">
      <c r="A75" s="3" t="inlineStr">
        <is>
          <t>GRAMPO TIPO " U " PARA TUBO Ø 1.1/2", BARRA REDONDA M10, COMPRIMENTO DE ROSCA 55mm, ROSCA UNC, C/ 04 PORCAS PESADAS E 04 ARRUELAS LISA; GALVANIZADO CONF. ASTM A-153. COM REVESTIMENTO NEOPRENE - (RB+RUL-48,3-PP-W32 - STAUFF)</t>
        </is>
      </c>
      <c r="B75" s="2" t="n">
        <v>101010170</v>
      </c>
      <c r="C75" s="4" t="n"/>
      <c r="D75" s="4">
        <f>G75*C75</f>
        <v/>
      </c>
      <c r="E75" s="6" t="n"/>
      <c r="F75" s="6">
        <f>G75*E75</f>
        <v/>
      </c>
      <c r="G75" s="4" t="n"/>
      <c r="H75" s="5" t="inlineStr">
        <is>
          <t>cj</t>
        </is>
      </c>
      <c r="I75" s="36" t="inlineStr">
        <is>
          <t>APLICAÇÂO</t>
        </is>
      </c>
    </row>
    <row r="76" ht="60" customHeight="1">
      <c r="A76" s="3" t="inlineStr">
        <is>
          <t>GRAMPO TIPO " U " PARA TUBO Ø 2", BARRA REDONDA M12, COMPRIMENTO DE ROSCA 48mm, ROSCA UNC, C/ 04 PORCAS PESADAS E 04 ARRUELAS LISA; GALVANIZADO CONF. ASTM A-153. COM REVESTIMENTO NEOPRENE - (RB+RUL-60,3-PP-W32 - STAUFF)</t>
        </is>
      </c>
      <c r="B76" s="2" t="n">
        <v>101010171</v>
      </c>
      <c r="C76" s="4" t="n"/>
      <c r="D76" s="4">
        <f>G76*C76</f>
        <v/>
      </c>
      <c r="E76" s="6" t="n"/>
      <c r="F76" s="6">
        <f>G76*E76</f>
        <v/>
      </c>
      <c r="G76" s="4" t="n"/>
      <c r="H76" s="5" t="inlineStr">
        <is>
          <t>cj</t>
        </is>
      </c>
      <c r="I76" s="36" t="inlineStr">
        <is>
          <t>APLICAÇÂO</t>
        </is>
      </c>
    </row>
    <row r="77" ht="60" customHeight="1">
      <c r="A77" s="3" t="inlineStr">
        <is>
          <t>GRAMPO TIPO " U " PARA TUBO Ø 3", BARRA REDONDA M12, COMPRIMENTO DE ROSCA 82mm, ROSCA UNC, C/ 04 PORCAS PESADAS E 04 ARRUELAS LISA; GALVANIZADO CONF. ASTM A-153. COM REVESTIMENTO NEOPRENE - (RB+RUL-88,9-PP-W32 - STAUFF)</t>
        </is>
      </c>
      <c r="B77" s="2" t="n">
        <v>101010172</v>
      </c>
      <c r="C77" s="4" t="n"/>
      <c r="D77" s="4">
        <f>G77*C77</f>
        <v/>
      </c>
      <c r="E77" s="6" t="n"/>
      <c r="F77" s="6">
        <f>G77*E77</f>
        <v/>
      </c>
      <c r="G77" s="4" t="n"/>
      <c r="H77" s="5" t="inlineStr">
        <is>
          <t>cj</t>
        </is>
      </c>
      <c r="I77" s="36" t="inlineStr">
        <is>
          <t>APLICAÇÂO</t>
        </is>
      </c>
    </row>
    <row r="78" ht="60" customHeight="1">
      <c r="A78" s="3" t="inlineStr">
        <is>
          <t>GRAMPO TIPO " U " PARA TUBO Ø 4", BARRA REDONDA M16, COMPRIMENTO DE ROSCA 105mm, ROSCA UNC, C/ 04 PORCAS PESADAS E 04 ARRUELAS LISA; GALVANIZADO CONF. ASTM A-153. COM REVESTIMENTO NEOPRENE - (RB+RUL-114,3-PP-W32 - STAUFF)</t>
        </is>
      </c>
      <c r="B78" s="2" t="n">
        <v>101010173</v>
      </c>
      <c r="C78" s="4" t="n"/>
      <c r="D78" s="4">
        <f>G78*C78</f>
        <v/>
      </c>
      <c r="E78" s="6" t="n"/>
      <c r="F78" s="6">
        <f>G78*E78</f>
        <v/>
      </c>
      <c r="G78" s="4" t="n"/>
      <c r="H78" s="5" t="inlineStr">
        <is>
          <t>cj</t>
        </is>
      </c>
      <c r="I78" s="36" t="inlineStr">
        <is>
          <t>APLICAÇÂO</t>
        </is>
      </c>
    </row>
    <row r="79" ht="30" customHeight="1">
      <c r="A79" s="3" t="inlineStr">
        <is>
          <t>PARAFUSO CAB. SEXTAVADA M16 x 45mm, ROSCA TOTAL, AÇO CARBONO ISO 898-1 CASSE 8.8, GALV. CONF. ASTM A-153 OU ISSO 10684.</t>
        </is>
      </c>
      <c r="B79" s="2" t="n">
        <v>101010174</v>
      </c>
      <c r="C79" s="4" t="n"/>
      <c r="D79" s="4">
        <f>G79*C79</f>
        <v/>
      </c>
      <c r="E79" s="6" t="n"/>
      <c r="F79" s="6">
        <f>G79*E79</f>
        <v/>
      </c>
      <c r="G79" s="4" t="n"/>
      <c r="H79" s="5" t="inlineStr">
        <is>
          <t>cj</t>
        </is>
      </c>
      <c r="I79" s="36" t="inlineStr">
        <is>
          <t>APLICAÇÂO</t>
        </is>
      </c>
    </row>
    <row r="80" ht="60" customHeight="1">
      <c r="A80" s="3" t="inlineStr">
        <is>
          <t>GRAMPO TIPO " U " PARA TUBO Ø 1.1/4", BARRA REDONDA M10, COMPRIMENTO DE ROSCA 55mm, ROSCA UNC, C/ 04 PORCAS PESADAS E 04 ARRUELAS LISA; GALVANIZADO CONF. ASTM A-153. COM REVESTIMENTO NEOPRENE - (RB+RUL-48,3-PP-W32 - STAUFF)</t>
        </is>
      </c>
      <c r="B80" s="2" t="n">
        <v>101010175</v>
      </c>
      <c r="C80" s="4" t="n"/>
      <c r="D80" s="4">
        <f>G80*C80</f>
        <v/>
      </c>
      <c r="E80" s="6" t="n"/>
      <c r="F80" s="6">
        <f>G80*E80</f>
        <v/>
      </c>
      <c r="G80" s="4" t="n"/>
      <c r="H80" s="5" t="inlineStr">
        <is>
          <t>cj</t>
        </is>
      </c>
      <c r="I80" s="36" t="inlineStr">
        <is>
          <t>APLICAÇÂO</t>
        </is>
      </c>
    </row>
    <row r="81" ht="30" customHeight="1">
      <c r="A81" s="3" t="inlineStr">
        <is>
          <t>PARAFUSO CAB. SEXTAVADA M12 x 135mm, ROSCA TOTAL, AÇO CARBONO ISO 898-1 CASSE 8.8, GALV. CONF. ASTM A-153 OU ISSO 10684.</t>
        </is>
      </c>
      <c r="B81" s="2" t="n">
        <v>101010176</v>
      </c>
      <c r="C81" s="4" t="n"/>
      <c r="D81" s="4">
        <f>G81*C81</f>
        <v/>
      </c>
      <c r="E81" s="6" t="n"/>
      <c r="F81" s="6">
        <f>G81*E81</f>
        <v/>
      </c>
      <c r="G81" s="4" t="n"/>
      <c r="H81" s="5" t="inlineStr">
        <is>
          <t>pç</t>
        </is>
      </c>
      <c r="I81" s="36" t="inlineStr">
        <is>
          <t>APLICAÇÂO</t>
        </is>
      </c>
    </row>
    <row r="82" ht="30" customHeight="1">
      <c r="A82" s="3" t="inlineStr">
        <is>
          <t>PARAFUSO CAB. SEXTAVADA M16 x 145mm, ROSCA TOTAL, AÇO CARBONO ISO 898-1 CASSE 8.8, GALV. CONF. ASTM A-153 OU ISSO 10684.</t>
        </is>
      </c>
      <c r="B82" s="2" t="n">
        <v>101010177</v>
      </c>
      <c r="C82" s="4" t="n"/>
      <c r="D82" s="4">
        <f>G82*C82</f>
        <v/>
      </c>
      <c r="E82" s="6" t="n"/>
      <c r="F82" s="6">
        <f>G82*E82</f>
        <v/>
      </c>
      <c r="G82" s="4" t="n"/>
      <c r="H82" s="5" t="inlineStr">
        <is>
          <t>pç</t>
        </is>
      </c>
      <c r="I82" s="36" t="inlineStr">
        <is>
          <t>APLICAÇÂO</t>
        </is>
      </c>
    </row>
    <row r="83" ht="30" customHeight="1">
      <c r="A83" s="3" t="inlineStr">
        <is>
          <t>PARAFUSO CAB. SEXTAVADA M16 x 70mm, ROSCA TOTAL, AÇO CARBONO ISO 898-1 CASSE 8.8, GALV. CONF. ASTM A-153 OU ISSO 10684.</t>
        </is>
      </c>
      <c r="B83" s="2" t="n">
        <v>101010178</v>
      </c>
      <c r="C83" s="4" t="n"/>
      <c r="D83" s="4">
        <f>G83*C83</f>
        <v/>
      </c>
      <c r="E83" s="6" t="n"/>
      <c r="F83" s="6">
        <f>G83*E83</f>
        <v/>
      </c>
      <c r="G83" s="4" t="n"/>
      <c r="H83" s="5" t="inlineStr">
        <is>
          <t>pç</t>
        </is>
      </c>
      <c r="I83" s="36" t="inlineStr">
        <is>
          <t>APLICAÇÂO</t>
        </is>
      </c>
    </row>
    <row r="84" ht="30" customHeight="1">
      <c r="A84" s="3" t="inlineStr">
        <is>
          <t>PORCA SEXTAVADA M12, AÇO CARBONO ISO 898-2 CLASSE 8, GALV. CONF. ASTM A-153 OU ISO 10684.</t>
        </is>
      </c>
      <c r="B84" s="2" t="n">
        <v>101010179</v>
      </c>
      <c r="C84" s="4" t="n"/>
      <c r="D84" s="4">
        <f>G84*C84</f>
        <v/>
      </c>
      <c r="E84" s="6" t="n"/>
      <c r="F84" s="6">
        <f>G84*E84</f>
        <v/>
      </c>
      <c r="G84" s="4" t="n"/>
      <c r="H84" s="5" t="inlineStr">
        <is>
          <t>pç</t>
        </is>
      </c>
      <c r="I84" s="36" t="inlineStr">
        <is>
          <t>APLICAÇÂO</t>
        </is>
      </c>
    </row>
    <row r="85" ht="60" customHeight="1">
      <c r="A85" s="3" t="inlineStr">
        <is>
          <t>GRADE DE PISO, 760 X 1346MM; ACO CARBONO SAE 1010/1020, GALVANIZADO POR IMERCAO A QUENTE CONF. ASTM 123; BARRAS SERRILHADAS ESP. 3/16"; FIO DE LIGACAO ESP. O 6MM; MALHA 25MM X 100MM; A = 25MM</t>
        </is>
      </c>
      <c r="B85" s="2" t="n">
        <v>101010180</v>
      </c>
      <c r="C85" s="4" t="n"/>
      <c r="D85" s="4">
        <f>G85*C85</f>
        <v/>
      </c>
      <c r="E85" s="6" t="n"/>
      <c r="F85" s="6">
        <f>G85*E85</f>
        <v/>
      </c>
      <c r="G85" s="4" t="n"/>
      <c r="H85" s="5" t="inlineStr">
        <is>
          <t>pç</t>
        </is>
      </c>
      <c r="I85" s="36" t="inlineStr">
        <is>
          <t>APLICAÇÂO</t>
        </is>
      </c>
    </row>
    <row r="86">
      <c r="A86" s="3" t="inlineStr">
        <is>
          <t xml:space="preserve">PORCA FLANGEADA  M10 S-M NU-FL-M10 A4, AÇO INOX, REF HILT: 2203546   </t>
        </is>
      </c>
      <c r="B86" s="2" t="n">
        <v>101010181</v>
      </c>
      <c r="C86" s="4" t="n"/>
      <c r="D86" s="4">
        <f>G86*C86</f>
        <v/>
      </c>
      <c r="E86" s="6" t="n"/>
      <c r="F86" s="6">
        <f>G86*E86</f>
        <v/>
      </c>
      <c r="G86" s="4" t="n"/>
      <c r="H86" s="5" t="inlineStr">
        <is>
          <t>pç</t>
        </is>
      </c>
      <c r="I86" s="36" t="inlineStr">
        <is>
          <t>APLICAÇÂO</t>
        </is>
      </c>
    </row>
    <row r="87">
      <c r="A87" s="3" t="inlineStr">
        <is>
          <t>PINO HILTI  X-BT-MR M10/15 SN 8 OGL, AÇO INOX, REF HILT: 2205156</t>
        </is>
      </c>
      <c r="B87" s="2" t="n">
        <v>101010182</v>
      </c>
      <c r="C87" s="4" t="n"/>
      <c r="D87" s="4">
        <f>G87*C87</f>
        <v/>
      </c>
      <c r="E87" s="6" t="n"/>
      <c r="F87" s="6">
        <f>G87*E87</f>
        <v/>
      </c>
      <c r="G87" s="4" t="n"/>
      <c r="H87" s="5" t="inlineStr">
        <is>
          <t>cj</t>
        </is>
      </c>
      <c r="I87" s="36" t="inlineStr">
        <is>
          <t>APLICAÇÂO</t>
        </is>
      </c>
    </row>
    <row r="88" ht="30" customHeight="1">
      <c r="A88" s="3" t="inlineStr">
        <is>
          <t>PARAFUSO CAB. SEXTAVADA M12 x 50mm, ROSCA TOTAL, AÇO CARBONO ISO 898-1 CASSE 8.8, GALV. CONF. ASTM A-153 OU ISSO 10684.</t>
        </is>
      </c>
      <c r="B88" s="2" t="n">
        <v>101010183</v>
      </c>
      <c r="C88" s="4" t="n"/>
      <c r="D88" s="4">
        <f>G88*C88</f>
        <v/>
      </c>
      <c r="E88" s="6" t="n"/>
      <c r="F88" s="6">
        <f>G88*E88</f>
        <v/>
      </c>
      <c r="G88" s="4" t="n"/>
      <c r="H88" s="5" t="inlineStr">
        <is>
          <t>pç</t>
        </is>
      </c>
      <c r="I88" s="36" t="inlineStr">
        <is>
          <t>APLICAÇÂO</t>
        </is>
      </c>
    </row>
    <row r="89" ht="30" customHeight="1">
      <c r="A89" s="3" t="inlineStr">
        <is>
          <t>PARAFUSO CAB. SEXTAVADA M8 x 40mm, ROSCA TOTAL, AÇO INOX 316 ISO 3506-1 CLASS A4-70.</t>
        </is>
      </c>
      <c r="B89" s="2" t="n">
        <v>101010184</v>
      </c>
      <c r="C89" s="4" t="n"/>
      <c r="D89" s="4">
        <f>G89*C89</f>
        <v/>
      </c>
      <c r="E89" s="6" t="n"/>
      <c r="F89" s="6">
        <f>G89*E89</f>
        <v/>
      </c>
      <c r="G89" s="4" t="n"/>
      <c r="H89" s="5" t="inlineStr">
        <is>
          <t>pç</t>
        </is>
      </c>
      <c r="I89" s="36" t="inlineStr">
        <is>
          <t>APLICAÇÂO</t>
        </is>
      </c>
    </row>
    <row r="90" ht="30" customHeight="1">
      <c r="A90" s="3" t="inlineStr">
        <is>
          <t>PARAFUSO CAB. SEXTAVADA M16 x 130mm, ROSCA TOTAL, AÇO CARBONO ISO 898-1 CASSE 8.8, GALV. CONF. ASTM A-153 OU ISSO 10684.</t>
        </is>
      </c>
      <c r="B90" s="2" t="n">
        <v>101010185</v>
      </c>
      <c r="C90" s="4" t="n"/>
      <c r="D90" s="4">
        <f>G90*C90</f>
        <v/>
      </c>
      <c r="E90" s="6" t="n"/>
      <c r="F90" s="6">
        <f>G90*E90</f>
        <v/>
      </c>
      <c r="G90" s="4" t="n"/>
      <c r="H90" s="5" t="inlineStr">
        <is>
          <t>pç</t>
        </is>
      </c>
      <c r="I90" s="36" t="inlineStr">
        <is>
          <t>APLICAÇÂO</t>
        </is>
      </c>
    </row>
    <row r="91">
      <c r="A91" s="3" t="inlineStr">
        <is>
          <t>ARRUELA LISA M6, AÇO INOX 316 ISO 7090 CLASS A4 200 HV.</t>
        </is>
      </c>
      <c r="B91" s="2" t="n">
        <v>101010186</v>
      </c>
      <c r="C91" s="4" t="n"/>
      <c r="D91" s="4">
        <f>G91*C91</f>
        <v/>
      </c>
      <c r="E91" s="6" t="n"/>
      <c r="F91" s="6">
        <f>G91*E91</f>
        <v/>
      </c>
      <c r="G91" s="4" t="n"/>
      <c r="H91" s="5" t="inlineStr">
        <is>
          <t>pç</t>
        </is>
      </c>
      <c r="I91" s="36" t="inlineStr">
        <is>
          <t>APLICAÇÂO</t>
        </is>
      </c>
    </row>
    <row r="92">
      <c r="A92" s="3" t="inlineStr">
        <is>
          <t>TUBO, AÇO CARBONO, API 5L Gr. B, DN 6" , SCH.80</t>
        </is>
      </c>
      <c r="B92" s="2" t="n">
        <v>101010187</v>
      </c>
      <c r="C92" s="4" t="n">
        <v>42.51</v>
      </c>
      <c r="D92" s="4">
        <f>G92*C92</f>
        <v/>
      </c>
      <c r="E92" s="6" t="n">
        <v>0.528</v>
      </c>
      <c r="F92" s="6">
        <f>G92*E92</f>
        <v/>
      </c>
      <c r="G92" s="4" t="n"/>
      <c r="H92" s="5" t="inlineStr">
        <is>
          <t>m</t>
        </is>
      </c>
      <c r="I92" s="36" t="inlineStr">
        <is>
          <t>FABRICAÇÂO</t>
        </is>
      </c>
    </row>
    <row r="93" ht="30" customHeight="1">
      <c r="A93" s="3" t="inlineStr">
        <is>
          <t>REDUCAO CONCÊNTRICA, ACO CARBONO; DN 3" X 2", ASTM A-234 GR.WPB, SCH 80.</t>
        </is>
      </c>
      <c r="B93" s="2" t="n">
        <v>101010188</v>
      </c>
      <c r="C93" s="4" t="n">
        <v>1</v>
      </c>
      <c r="D93" s="4">
        <f>G93*C93</f>
        <v/>
      </c>
      <c r="E93" s="6" t="n">
        <v>0.005</v>
      </c>
      <c r="F93" s="6">
        <f>G93*E93</f>
        <v/>
      </c>
      <c r="G93" s="4" t="n"/>
      <c r="H93" s="5" t="inlineStr">
        <is>
          <t>pç</t>
        </is>
      </c>
      <c r="I93" s="36" t="inlineStr">
        <is>
          <t>APLICAÇÂO</t>
        </is>
      </c>
    </row>
    <row r="94">
      <c r="A94" s="3" t="inlineStr">
        <is>
          <t>CHAPA DE AÇO CARBONO 16,0mm, ASTM A-36</t>
        </is>
      </c>
      <c r="B94" s="2" t="n">
        <v>101010189</v>
      </c>
      <c r="C94" s="4" t="n">
        <v>125.6</v>
      </c>
      <c r="D94" s="4">
        <f>G94*C94</f>
        <v/>
      </c>
      <c r="E94" s="6" t="n">
        <v>2.064</v>
      </c>
      <c r="F94" s="6">
        <f>G94*E94</f>
        <v/>
      </c>
      <c r="G94" s="4" t="n"/>
      <c r="H94" s="5" t="inlineStr">
        <is>
          <t>m²</t>
        </is>
      </c>
      <c r="I94" s="36" t="inlineStr">
        <is>
          <t>FABRICAÇÂO</t>
        </is>
      </c>
    </row>
    <row r="95">
      <c r="A95" s="3" t="inlineStr">
        <is>
          <t>CHAPA ACO CARBONO, 3/4" (19MM); ASTM A-36, CONFORME ASTM A6</t>
        </is>
      </c>
      <c r="B95" s="2" t="n">
        <v>101010190</v>
      </c>
      <c r="C95" s="4" t="n">
        <v>149.15</v>
      </c>
      <c r="D95" s="4">
        <f>G95*C95</f>
        <v/>
      </c>
      <c r="E95" s="6" t="n">
        <v>2.076</v>
      </c>
      <c r="F95" s="6">
        <f>G95*E95</f>
        <v/>
      </c>
      <c r="G95" s="4" t="n"/>
      <c r="H95" s="5" t="inlineStr">
        <is>
          <t>m²</t>
        </is>
      </c>
      <c r="I95" s="36" t="inlineStr">
        <is>
          <t>FABRICAÇÂO</t>
        </is>
      </c>
    </row>
    <row r="96" ht="30" customHeight="1">
      <c r="A96" s="3" t="inlineStr">
        <is>
          <t>PERFIL LAMINADO W 150 X 29,8 KG/M, CONFORME ASTM A-6, MATERIAL ASTM A-572 GR. 50</t>
        </is>
      </c>
      <c r="B96" s="2" t="n">
        <v>101010191</v>
      </c>
      <c r="C96" s="4" t="n">
        <v>29.8</v>
      </c>
      <c r="D96" s="4">
        <f>G96*C96</f>
        <v/>
      </c>
      <c r="E96" s="6" t="n">
        <v>0.9</v>
      </c>
      <c r="F96" s="6">
        <f>G96*E96</f>
        <v/>
      </c>
      <c r="G96" s="4" t="n"/>
      <c r="H96" s="5" t="inlineStr">
        <is>
          <t>m</t>
        </is>
      </c>
      <c r="I96" s="36" t="inlineStr">
        <is>
          <t>FABRICAÇÂO</t>
        </is>
      </c>
    </row>
    <row r="97" ht="30" customHeight="1">
      <c r="A97" s="3" t="inlineStr">
        <is>
          <t>PERFIL LAMINADO W (HP) 250 X 62,0 KG/M, CONFORME ASTM A-6, MATERIAL ASTM A-572 GR. 50</t>
        </is>
      </c>
      <c r="B97" s="2" t="n">
        <v>101010192</v>
      </c>
      <c r="C97" s="4" t="n">
        <v>62</v>
      </c>
      <c r="D97" s="4">
        <f>G97*C97</f>
        <v/>
      </c>
      <c r="E97" s="6" t="n">
        <v>1.47</v>
      </c>
      <c r="F97" s="6">
        <f>G97*E97</f>
        <v/>
      </c>
      <c r="G97" s="4" t="n"/>
      <c r="H97" s="5" t="inlineStr">
        <is>
          <t>m</t>
        </is>
      </c>
      <c r="I97" s="36" t="inlineStr">
        <is>
          <t>FABRICAÇÂO</t>
        </is>
      </c>
    </row>
    <row r="98" ht="30" customHeight="1">
      <c r="A98" s="3" t="inlineStr">
        <is>
          <t>PERFIL LAMINADO I 4" X 11,4 KG/M, CONFORME ASTM A-6, MATERIAL ASTM A-572 GR. 50</t>
        </is>
      </c>
      <c r="B98" s="2" t="n">
        <v>101010193</v>
      </c>
      <c r="C98" s="4" t="n">
        <v>11.46</v>
      </c>
      <c r="D98" s="4">
        <f>G98*C98</f>
        <v/>
      </c>
      <c r="E98" s="6" t="n">
        <v>0.476</v>
      </c>
      <c r="F98" s="6">
        <f>G98*E98</f>
        <v/>
      </c>
      <c r="G98" s="4" t="n"/>
      <c r="H98" s="5" t="inlineStr">
        <is>
          <t>m</t>
        </is>
      </c>
      <c r="I98" s="36" t="inlineStr">
        <is>
          <t>FABRICAÇÂO</t>
        </is>
      </c>
    </row>
    <row r="99">
      <c r="A99" s="3" t="inlineStr">
        <is>
          <t>CANTONEIRA, AÇO CARBONO, ASTM A-36, L 4” x 4” x 1/4“</t>
        </is>
      </c>
      <c r="B99" s="2" t="n">
        <v>101010194</v>
      </c>
      <c r="C99" s="4" t="n">
        <v>9.81</v>
      </c>
      <c r="D99" s="4">
        <f>G99*C99</f>
        <v/>
      </c>
      <c r="E99" s="6" t="n">
        <v>0.408</v>
      </c>
      <c r="F99" s="6">
        <f>G99*E99</f>
        <v/>
      </c>
      <c r="G99" s="4" t="n"/>
      <c r="H99" s="5" t="inlineStr">
        <is>
          <t>m</t>
        </is>
      </c>
      <c r="I99" s="36" t="inlineStr">
        <is>
          <t>FABRICAÇÂO</t>
        </is>
      </c>
    </row>
    <row r="100" ht="30" customHeight="1">
      <c r="A100" s="3" t="inlineStr">
        <is>
          <t>PERFIL TIPO "H"; 4” X 20,5 KG/M; ACO CARBONO, ASTM A 36, CONFORME ASTM A6</t>
        </is>
      </c>
      <c r="B100" s="2" t="n">
        <v>101010195</v>
      </c>
      <c r="C100" s="4" t="n">
        <v>20.5</v>
      </c>
      <c r="D100" s="4">
        <f>G100*C100</f>
        <v/>
      </c>
      <c r="E100" s="6" t="n"/>
      <c r="F100" s="6">
        <f>G100*E100</f>
        <v/>
      </c>
      <c r="G100" s="4" t="n"/>
      <c r="H100" s="5" t="inlineStr">
        <is>
          <t>m</t>
        </is>
      </c>
      <c r="I100" s="36" t="inlineStr">
        <is>
          <t>FABRICAÇÂO</t>
        </is>
      </c>
    </row>
    <row r="101">
      <c r="A101" s="3" t="inlineStr">
        <is>
          <t>CANTONEIRA, AÇO CARBONO, ASTM A-36, L 5” x 5” x 3/8”</t>
        </is>
      </c>
      <c r="B101" s="2" t="n">
        <v>101010196</v>
      </c>
      <c r="C101" s="4" t="n">
        <v>18.3</v>
      </c>
      <c r="D101" s="4">
        <f>G101*C101</f>
        <v/>
      </c>
      <c r="E101" s="6" t="n">
        <v>0.508</v>
      </c>
      <c r="F101" s="6">
        <f>G101*E101</f>
        <v/>
      </c>
      <c r="G101" s="4" t="n"/>
      <c r="H101" s="5" t="inlineStr">
        <is>
          <t>m</t>
        </is>
      </c>
      <c r="I101" s="36" t="inlineStr">
        <is>
          <t>FABRICAÇÂO</t>
        </is>
      </c>
    </row>
    <row r="102" ht="30" customHeight="1">
      <c r="A102" s="3" t="inlineStr">
        <is>
          <t xml:space="preserve">ARRUELA CÔNICA M10, PARA PERFIL “I”, AÇO CARBORNO, SAE 1010/1020, GALV. POR IMERSÃO QUENTE CONF. ASTM A-153 OU ISO 10684 </t>
        </is>
      </c>
      <c r="B102" s="2" t="n">
        <v>101010197</v>
      </c>
      <c r="C102" s="4" t="n"/>
      <c r="D102" s="4">
        <f>G102*C102</f>
        <v/>
      </c>
      <c r="E102" s="6" t="n"/>
      <c r="F102" s="6">
        <f>G102*E102</f>
        <v/>
      </c>
      <c r="G102" s="4" t="n"/>
      <c r="H102" s="5" t="inlineStr">
        <is>
          <t>pç</t>
        </is>
      </c>
      <c r="I102" s="36" t="inlineStr">
        <is>
          <t>APLICAÇÂO</t>
        </is>
      </c>
    </row>
    <row r="103" ht="60" customHeight="1">
      <c r="A103" s="3" t="inlineStr">
        <is>
          <t>GRAMPO TIPO " U " PARA TUBO Ø 6", BARRA REDONDA M16, COMPRIMENTO DE ROSCA 105mm, ROSCA UNC, C/ 04 PORCAS PESADAS E 04 ARRUELAS LISA; GALVANIZADO CONF. ASTM A-153. COM REVESTIMENTO NEOPRENE - (RB+RUL-168,3-PP-W32 - STAUFF)</t>
        </is>
      </c>
      <c r="B103" s="2" t="n">
        <v>101010198</v>
      </c>
      <c r="C103" s="4" t="n"/>
      <c r="D103" s="4">
        <f>G103*C103</f>
        <v/>
      </c>
      <c r="E103" s="6" t="n"/>
      <c r="F103" s="6">
        <f>G103*E103</f>
        <v/>
      </c>
      <c r="G103" s="4" t="n"/>
      <c r="H103" s="5" t="inlineStr">
        <is>
          <t>cj</t>
        </is>
      </c>
      <c r="I103" s="36" t="inlineStr">
        <is>
          <t>APLICAÇÂO</t>
        </is>
      </c>
    </row>
    <row r="104">
      <c r="A104" s="3" t="inlineStr">
        <is>
          <t xml:space="preserve">ARRUELA DE CELERON UNIVERSAL Ø 8 x Ø 20 x 1,50 mm </t>
        </is>
      </c>
      <c r="B104" s="2" t="n">
        <v>101010199</v>
      </c>
      <c r="C104" s="4" t="n"/>
      <c r="D104" s="4">
        <f>G104*C104</f>
        <v/>
      </c>
      <c r="E104" s="6" t="n"/>
      <c r="F104" s="6">
        <f>G104*E104</f>
        <v/>
      </c>
      <c r="G104" s="4" t="n"/>
      <c r="H104" s="5" t="inlineStr">
        <is>
          <t>pç</t>
        </is>
      </c>
      <c r="I104" s="36" t="inlineStr">
        <is>
          <t>APLICAÇÂO</t>
        </is>
      </c>
    </row>
    <row r="105" ht="30" customHeight="1">
      <c r="A105" s="3" t="inlineStr">
        <is>
          <t>PARAFUSO CAB. SEXTAVADA M16 x 150mm, ROSCA TOTAL, AÇO CARBONO ISO 898-1 CASSE 8.8, GALV. CONF. ASTM A-153 OU ISSO 10684.</t>
        </is>
      </c>
      <c r="B105" s="2" t="n">
        <v>101010200</v>
      </c>
      <c r="C105" s="4" t="n"/>
      <c r="D105" s="4">
        <f>G105*C105</f>
        <v/>
      </c>
      <c r="E105" s="6" t="n"/>
      <c r="F105" s="6">
        <f>G105*E105</f>
        <v/>
      </c>
      <c r="G105" s="4" t="n"/>
      <c r="H105" s="5" t="inlineStr">
        <is>
          <t>pç</t>
        </is>
      </c>
      <c r="I105" s="36" t="inlineStr">
        <is>
          <t>APLICAÇÂO</t>
        </is>
      </c>
    </row>
    <row r="106" ht="30" customHeight="1">
      <c r="A106" s="3" t="inlineStr">
        <is>
          <t>PARAFUSO CAB. SEXTAVADA M12 x 90mm, ROSCA TOTAL, AÇO CARBONO ISO 898-1 CASSE 8.8, GALV. CONF. ASTM A-153 OU ISO 10684.</t>
        </is>
      </c>
      <c r="B106" s="2" t="n">
        <v>101010201</v>
      </c>
      <c r="C106" s="4" t="n"/>
      <c r="D106" s="4">
        <f>G106*C106</f>
        <v/>
      </c>
      <c r="E106" s="6" t="n"/>
      <c r="F106" s="6">
        <f>G106*E106</f>
        <v/>
      </c>
      <c r="G106" s="4" t="n"/>
      <c r="H106" s="5" t="inlineStr">
        <is>
          <t>pç</t>
        </is>
      </c>
      <c r="I106" s="36" t="inlineStr">
        <is>
          <t>APLICAÇÂO</t>
        </is>
      </c>
    </row>
    <row r="107" ht="30" customHeight="1">
      <c r="A107" s="3" t="inlineStr">
        <is>
          <t>PARAFUSO CAB. SEXTAVADA M12 x 130mm, ROSCA TOTAL, AÇO CARBONO ISO 898-1 CASSE 8.8, GALV. CONF. ASTM A-153 OU ISSO 10684.</t>
        </is>
      </c>
      <c r="B107" s="2" t="n">
        <v>101010202</v>
      </c>
      <c r="C107" s="4" t="n"/>
      <c r="D107" s="4">
        <f>G107*C107</f>
        <v/>
      </c>
      <c r="E107" s="6" t="n"/>
      <c r="F107" s="6">
        <f>G107*E107</f>
        <v/>
      </c>
      <c r="G107" s="4" t="n"/>
      <c r="H107" s="5" t="inlineStr">
        <is>
          <t>pç</t>
        </is>
      </c>
      <c r="I107" s="36" t="inlineStr">
        <is>
          <t>APLICAÇÂO</t>
        </is>
      </c>
    </row>
    <row r="108" ht="30" customHeight="1">
      <c r="A108" s="3" t="inlineStr">
        <is>
          <t>PARAFUSO CAB. SEXTAVADA M12 x 55mm, ROSCA TOTAL, AÇO CARBONO ISO 898-1 CASSE 8.8, GALV. CONF. ASTM A-153 OU ISO 10684.</t>
        </is>
      </c>
      <c r="B108" s="2" t="n">
        <v>101010203</v>
      </c>
      <c r="C108" s="4" t="n"/>
      <c r="D108" s="4">
        <f>G108*C108</f>
        <v/>
      </c>
      <c r="E108" s="6" t="n"/>
      <c r="F108" s="6">
        <f>G108*E108</f>
        <v/>
      </c>
      <c r="G108" s="4" t="n"/>
      <c r="H108" s="5" t="inlineStr">
        <is>
          <t>pç</t>
        </is>
      </c>
      <c r="I108" s="36" t="inlineStr">
        <is>
          <t>APLICAÇÂO</t>
        </is>
      </c>
    </row>
    <row r="109" ht="60" customHeight="1">
      <c r="A109" s="3" t="inlineStr">
        <is>
          <t>GRAMPO TIPO " U " PARA TUBO Ø 2", BARRA REDONDA Ø 3/8”, COMPRIMENTO MÍNIMO DE ROSCA 50mm, ROSCA UNC, ASTM A193 Gr. B7, C/ 04 PORCAS PESADAS, ASTM A-194 Gr 2H E 02 ARRUELAS LISA, ASTM F-436; GALVANIZADO CONF. ASTM A-153. COM REVESTIMENTO NEOPRENE</t>
        </is>
      </c>
      <c r="B109" s="2" t="n">
        <v>101010204</v>
      </c>
      <c r="C109" s="4" t="n"/>
      <c r="D109" s="4">
        <f>G109*C109</f>
        <v/>
      </c>
      <c r="E109" s="6" t="n"/>
      <c r="F109" s="6">
        <f>G109*E109</f>
        <v/>
      </c>
      <c r="G109" s="4" t="n"/>
      <c r="H109" s="5" t="inlineStr">
        <is>
          <t>cj</t>
        </is>
      </c>
      <c r="I109" s="36" t="inlineStr">
        <is>
          <t>APLICAÇÂO</t>
        </is>
      </c>
    </row>
    <row r="110" ht="60" customHeight="1">
      <c r="A110" s="3" t="inlineStr">
        <is>
          <t>GRAMPO TIPO " U " PARA TUBO Ø 3/4", BARRA REDONDA M10, COMPRIMENTO DE ROSCA 55mm, ROSCA UNC, C/ 04 PORCAS PESADAS E 04 ARRUELAS LISA; GALVANIZADO CONF. ASTM A-153. COM REVESTIMENTO NEOPRENE - (RB+RUL-48,3-PP-W32 - STAUFF)</t>
        </is>
      </c>
      <c r="B110" s="2" t="n">
        <v>101010205</v>
      </c>
      <c r="C110" s="4" t="n"/>
      <c r="D110" s="4">
        <f>G110*C110</f>
        <v/>
      </c>
      <c r="E110" s="6" t="n"/>
      <c r="F110" s="6">
        <f>G110*E110</f>
        <v/>
      </c>
      <c r="G110" s="4" t="n"/>
      <c r="H110" s="5" t="inlineStr">
        <is>
          <t>cj</t>
        </is>
      </c>
      <c r="I110" s="36" t="inlineStr">
        <is>
          <t>APLICAÇÂO</t>
        </is>
      </c>
    </row>
    <row r="111" ht="30" customHeight="1">
      <c r="A111" s="3" t="inlineStr">
        <is>
          <t>PARAFUSO CAB. SEXTAVADA M12 x 145mm, ROSCA TOTAL, AÇO CARBONO ISO 898-1 CASSE 8.8, GALV. CONF. ASTM A-153 OU ISSO 10684.</t>
        </is>
      </c>
      <c r="B111" s="2" t="n">
        <v>101010206</v>
      </c>
      <c r="C111" s="4" t="n"/>
      <c r="D111" s="4">
        <f>G111*C111</f>
        <v/>
      </c>
      <c r="E111" s="6" t="n"/>
      <c r="F111" s="6">
        <f>G111*E111</f>
        <v/>
      </c>
      <c r="G111" s="4" t="n"/>
      <c r="H111" s="5" t="inlineStr">
        <is>
          <t>pç</t>
        </is>
      </c>
      <c r="I111" s="36" t="inlineStr">
        <is>
          <t>APLICAÇÂO</t>
        </is>
      </c>
    </row>
    <row r="112" ht="60" customHeight="1">
      <c r="A112" s="3" t="inlineStr">
        <is>
          <t>GRAMPO TIPO " U " PARA TUBO Ø 1/2", BARRA REDONDA Ø 1/4”, COMPRIMENTO MÍNIMO DE ROSCA 50mm, ROSCA UNC, ASTM A193 Gr. B7, C/ 04 PORCAS PESADAS, ASTM A-194 Gr 2H E 02 ARRUELAS LISA, ASTM F-436; GALVANIZADO CONF. ASTM A-153. COM REVESTIMENTO NEOPRENE</t>
        </is>
      </c>
      <c r="B112" s="2" t="n">
        <v>101010207</v>
      </c>
      <c r="C112" s="4" t="n"/>
      <c r="D112" s="4">
        <f>G112*C112</f>
        <v/>
      </c>
      <c r="E112" s="6" t="n"/>
      <c r="F112" s="6">
        <f>G112*E112</f>
        <v/>
      </c>
      <c r="G112" s="4" t="n"/>
      <c r="H112" s="5" t="inlineStr">
        <is>
          <t>cj</t>
        </is>
      </c>
      <c r="I112" s="36" t="inlineStr">
        <is>
          <t>APLICAÇÂO</t>
        </is>
      </c>
    </row>
    <row r="113" ht="30" customHeight="1">
      <c r="A113" s="3" t="inlineStr">
        <is>
          <t>TUBO QUADRADO, CONFORME ASTM A-500 Gr. B, DIMENSOES 100,0mm x 100,0mm x 4,75mm</t>
        </is>
      </c>
      <c r="B113" s="2" t="n">
        <v>101010208</v>
      </c>
      <c r="C113" s="4" t="n">
        <v>14.58</v>
      </c>
      <c r="D113" s="4">
        <f>G113*C113</f>
        <v/>
      </c>
      <c r="E113" s="6" t="n">
        <v>3.993</v>
      </c>
      <c r="F113" s="6">
        <f>G113*E113</f>
        <v/>
      </c>
      <c r="H113" s="5" t="inlineStr">
        <is>
          <t>m</t>
        </is>
      </c>
      <c r="I113" s="36" t="inlineStr">
        <is>
          <t>FABRICAÇÂO</t>
        </is>
      </c>
    </row>
    <row r="114" ht="30" customHeight="1">
      <c r="A114" s="3" t="inlineStr">
        <is>
          <t>PERFIL LAMINADO W 150 X 29,8 KG/M, CONFORME ASTM A-6, MATERIAL ASTM A-572 GR. 50</t>
        </is>
      </c>
      <c r="B114" s="2" t="n">
        <v>101010209</v>
      </c>
      <c r="C114" s="4" t="n">
        <v>29.8</v>
      </c>
      <c r="D114" s="4">
        <f>G114*C114</f>
        <v/>
      </c>
      <c r="E114" s="6" t="n">
        <v>0.9</v>
      </c>
      <c r="F114" s="6">
        <f>G114*E114</f>
        <v/>
      </c>
      <c r="H114" s="5" t="inlineStr">
        <is>
          <t>m</t>
        </is>
      </c>
      <c r="I114" s="36" t="inlineStr">
        <is>
          <t>FABRICAÇÂO</t>
        </is>
      </c>
    </row>
    <row r="115">
      <c r="A115" s="3" t="inlineStr">
        <is>
          <t>CANTONEIRA, AÇO CARBONO, ASTM A-36, L 3 1/2” x 3 1/2” x 3/8“</t>
        </is>
      </c>
      <c r="B115" s="2" t="n">
        <v>101010210</v>
      </c>
      <c r="C115" s="4" t="n">
        <v>12.58</v>
      </c>
      <c r="D115" s="4">
        <f>G115*C115</f>
        <v/>
      </c>
      <c r="E115" s="6">
        <f>0.089*4</f>
        <v/>
      </c>
      <c r="F115" s="6">
        <f>G115*E115</f>
        <v/>
      </c>
      <c r="H115" s="5" t="inlineStr">
        <is>
          <t>m</t>
        </is>
      </c>
      <c r="I115" s="36" t="inlineStr">
        <is>
          <t>FABRICAÇÂO</t>
        </is>
      </c>
    </row>
    <row r="116" ht="45" customHeight="1">
      <c r="A116" s="3" t="inlineStr">
        <is>
          <t>REDUCAO CONCÊNTRICA; DN 3’’ X 2”; SCH 40 X SCH 40; ACO CARBONO; ASTM A-234 GR WPB; SEM COSTURA; PADRAO ASME B16.9; EXTREMIDADE SOLDA DE TOPO ASME B16.25.</t>
        </is>
      </c>
      <c r="B116" s="2" t="n">
        <v>101010211</v>
      </c>
      <c r="C116" s="4" t="n">
        <v>1</v>
      </c>
      <c r="D116" s="4">
        <f>G116*C116</f>
        <v/>
      </c>
      <c r="E116" s="6" t="n">
        <v>0.005</v>
      </c>
      <c r="F116" s="6">
        <f>G116*E116</f>
        <v/>
      </c>
      <c r="H116" s="5" t="inlineStr">
        <is>
          <t>pç</t>
        </is>
      </c>
      <c r="I116" s="36" t="inlineStr">
        <is>
          <t>APLICAÇÂO</t>
        </is>
      </c>
    </row>
    <row r="117" ht="30" customHeight="1">
      <c r="A117" s="3" t="inlineStr">
        <is>
          <t>PARAFUSO CAB. SEXTAVADA M10 x 40mm, ROSCA TOTAL, AÇO CARBONO ISO 898-1 CASSE 8.8, GALV. CONF. ASTM A-153 OU ISSO 10684.</t>
        </is>
      </c>
      <c r="B117" s="2" t="n">
        <v>101010212</v>
      </c>
      <c r="C117" s="4" t="n"/>
      <c r="D117" s="4">
        <f>G117*C117</f>
        <v/>
      </c>
      <c r="E117" s="6" t="n"/>
      <c r="F117" s="6">
        <f>G117*E117</f>
        <v/>
      </c>
      <c r="H117" s="5" t="inlineStr">
        <is>
          <t>pç</t>
        </is>
      </c>
      <c r="I117" s="36" t="inlineStr">
        <is>
          <t>APLICAÇÂO</t>
        </is>
      </c>
    </row>
    <row r="118" ht="30" customHeight="1">
      <c r="A118" s="3" t="inlineStr">
        <is>
          <t>PORCA SEXTAVADA M10, AÇO CARBONO ISO 898-2 CLASSE 8, GALV. CONF. ASTM A-153 OU ISO 10684.</t>
        </is>
      </c>
      <c r="B118" s="2" t="n">
        <v>101010213</v>
      </c>
      <c r="C118" s="4" t="n"/>
      <c r="D118" s="4">
        <f>G118*C118</f>
        <v/>
      </c>
      <c r="E118" s="6" t="n"/>
      <c r="F118" s="6">
        <f>G118*E118</f>
        <v/>
      </c>
      <c r="H118" s="5" t="inlineStr">
        <is>
          <t>pç</t>
        </is>
      </c>
      <c r="I118" s="36" t="inlineStr">
        <is>
          <t>APLICAÇÂO</t>
        </is>
      </c>
    </row>
    <row r="119" ht="45" customHeight="1">
      <c r="A119" s="3" t="inlineStr">
        <is>
          <t>ARRUELA TIPO NORD LOCK ANTI-VIBRACAO M10, ACO CARBONO, GALVANIZADO POR IMERSAO A QUENTE CONFORME ASTM A-153 OU ISO 10684</t>
        </is>
      </c>
      <c r="B119" s="2" t="n">
        <v>101010214</v>
      </c>
      <c r="C119" s="4" t="n"/>
      <c r="D119" s="4">
        <f>G119*C119</f>
        <v/>
      </c>
      <c r="E119" s="6" t="n"/>
      <c r="F119" s="6">
        <f>G119*E119</f>
        <v/>
      </c>
      <c r="H119" s="5" t="inlineStr">
        <is>
          <t>pç</t>
        </is>
      </c>
      <c r="I119" s="36" t="inlineStr">
        <is>
          <t>APLICAÇÂO</t>
        </is>
      </c>
    </row>
    <row r="120" ht="30" customHeight="1">
      <c r="A120" s="3" t="inlineStr">
        <is>
          <t>PARAFUSO CAB. SEXTAVADA M12 x 85mm, ROSCA TOTAL, AÇO CARBONO ISO 898-1 CASSE 8.8, GALV. CONF. ASTM A-153 OU ISSO 10684.</t>
        </is>
      </c>
      <c r="B120" s="2" t="n">
        <v>101010215</v>
      </c>
      <c r="C120" s="4" t="n"/>
      <c r="D120" s="4" t="n"/>
      <c r="E120" s="6" t="n"/>
      <c r="F120" s="6" t="n"/>
      <c r="H120" s="5" t="inlineStr">
        <is>
          <t>pç</t>
        </is>
      </c>
      <c r="I120" s="36" t="inlineStr">
        <is>
          <t>APLICAÇÂO</t>
        </is>
      </c>
    </row>
    <row r="121">
      <c r="A121" s="3" t="inlineStr">
        <is>
          <t>TUBO, AÇO CARBONO, API 5L Gr. B, DN 20" , SCH.40</t>
        </is>
      </c>
      <c r="B121" s="2" t="n">
        <v>101010216</v>
      </c>
      <c r="C121" s="4" t="n">
        <v>183</v>
      </c>
      <c r="D121" s="4" t="n"/>
      <c r="E121" s="6" t="n">
        <v>3.19</v>
      </c>
      <c r="F121" s="6" t="n"/>
      <c r="H121" s="5" t="inlineStr">
        <is>
          <t>pç</t>
        </is>
      </c>
      <c r="I121" s="36" t="inlineStr">
        <is>
          <t>APLICAÇÂO</t>
        </is>
      </c>
    </row>
    <row r="122" ht="30" customHeight="1">
      <c r="A122" s="3" t="inlineStr">
        <is>
          <t>TUBO QUADRADO, CONFORME ASTM A-500 GR. B, DIMENSOES 80MM X 80MM X 4,75MM</t>
        </is>
      </c>
      <c r="B122" s="2" t="n">
        <v>101010217</v>
      </c>
      <c r="C122" s="4" t="n">
        <v>11.57</v>
      </c>
      <c r="D122" s="4">
        <f>G122*C122</f>
        <v/>
      </c>
      <c r="E122" s="6">
        <f>0.08*4</f>
        <v/>
      </c>
      <c r="F122" s="6">
        <f>G122*E122</f>
        <v/>
      </c>
      <c r="H122" s="5" t="inlineStr">
        <is>
          <t>m</t>
        </is>
      </c>
      <c r="I122" s="36" t="inlineStr">
        <is>
          <t>FABRICAÇÂO</t>
        </is>
      </c>
    </row>
    <row r="123" ht="45" customHeight="1">
      <c r="A123" s="3" t="inlineStr">
        <is>
          <t>PORCA SEXTAVADA AUTOTRAVANTE; M10, COM INSERCAO DE NYLON, ACO CARBONO ISO 898-2 CLASSE 8, GALVANIZADA POR IMERSAO A QUENTE CONFORME PADRAO ASTM A-153 OU ISO 10684</t>
        </is>
      </c>
      <c r="B123" s="2" t="n">
        <v>101010218</v>
      </c>
      <c r="C123" s="4" t="n"/>
      <c r="D123" s="4" t="n"/>
      <c r="E123" s="6" t="n"/>
      <c r="F123" s="6" t="n"/>
      <c r="H123" s="5" t="inlineStr">
        <is>
          <t>pç</t>
        </is>
      </c>
      <c r="I123" s="36" t="inlineStr">
        <is>
          <t>APLICAÇÂO</t>
        </is>
      </c>
    </row>
    <row r="124" ht="45" customHeight="1">
      <c r="A124" s="3" t="inlineStr">
        <is>
          <t>PORCA SEXTAVADA AUTOTRAVANTE, M16, COM INSERCAO DE NYLON, ACO CARBONO ISO 898-2 CLASSE 8, GALVANIZADA POR IMERSAO A QUENTE CONFORME PADRAO ASTM A-153 OU ISO 10684</t>
        </is>
      </c>
      <c r="B124" s="2" t="n">
        <v>101010219</v>
      </c>
      <c r="C124" s="4" t="n"/>
      <c r="D124" s="4" t="n"/>
      <c r="E124" s="6" t="n"/>
      <c r="F124" s="6" t="n"/>
      <c r="H124" s="5" t="inlineStr">
        <is>
          <t>pç</t>
        </is>
      </c>
      <c r="I124" s="36" t="inlineStr">
        <is>
          <t>APLICAÇÂO</t>
        </is>
      </c>
    </row>
    <row r="125" ht="45" customHeight="1">
      <c r="A125" s="3" t="inlineStr">
        <is>
          <t>PORCA SEXTAVADA AUTOTRAVANTE, M12, COM INSERCAO DE NYLON, ACO CARBONO ISO 898-2 CLASSE 8, GALVANIZADA POR IMERSAO A QUENTE CONFORME PADRAO ASTM A-153 OU ISO 10684</t>
        </is>
      </c>
      <c r="B125" s="2" t="n">
        <v>101010220</v>
      </c>
      <c r="C125" s="4" t="n"/>
      <c r="D125" s="4" t="n"/>
      <c r="E125" s="6" t="n"/>
      <c r="F125" s="6" t="n"/>
      <c r="H125" s="5" t="inlineStr">
        <is>
          <t>pç</t>
        </is>
      </c>
      <c r="I125" s="36" t="inlineStr">
        <is>
          <t>APLICAÇÂO</t>
        </is>
      </c>
    </row>
    <row r="126" ht="30" customHeight="1">
      <c r="A126" s="3" t="inlineStr">
        <is>
          <t>TUBO DN 5", SEM COSTURA, CONFORME ASME B36.10M E MATERIAL ASTM A106 GR. B, SCH. 40</t>
        </is>
      </c>
      <c r="B126" s="2" t="n">
        <v>101010221</v>
      </c>
      <c r="C126" s="4" t="n">
        <v>21.8</v>
      </c>
      <c r="D126" s="4" t="n"/>
      <c r="E126" s="6" t="n">
        <v>0.885</v>
      </c>
      <c r="F126" s="6" t="n"/>
      <c r="H126" s="5" t="inlineStr">
        <is>
          <t>m</t>
        </is>
      </c>
      <c r="I126" s="36" t="inlineStr">
        <is>
          <t>FABRICAÇÂO</t>
        </is>
      </c>
    </row>
    <row r="127" ht="30" customHeight="1">
      <c r="A127" s="3" t="inlineStr">
        <is>
          <t>PERFIL LAMINADO U 10" X 22,77 KG/M, CONFORME ASTM A-6, MATERIAL ASTM A-572 GR. 50</t>
        </is>
      </c>
      <c r="B127" s="2" t="n">
        <v>101010222</v>
      </c>
      <c r="C127" s="4" t="n">
        <v>22.77</v>
      </c>
      <c r="D127" s="4" t="n"/>
      <c r="E127" s="6" t="n">
        <v>0.788</v>
      </c>
      <c r="F127" s="6" t="n"/>
      <c r="H127" s="5" t="inlineStr">
        <is>
          <t>m</t>
        </is>
      </c>
      <c r="I127" s="36" t="inlineStr">
        <is>
          <t>FABRICAÇÂO</t>
        </is>
      </c>
    </row>
    <row r="128" ht="60" customHeight="1">
      <c r="A128" s="3" t="inlineStr">
        <is>
          <t>PARAFUSO GRAMPO TIPO "U" O 3/8”; P/ TUBO; DN 2”; SERIE PESADA; ACO LIGA; ASTM A193 GR. B7; COM 4 PORCAS HEXAGONAIS AÇO LIGA ASTM A-194 Gr. 2H E 2 ARRUELAS PLANAS ASTM F-436; GALVANIZADO A QUENTE, COM REVESTIMENTO DE NEOPRENE</t>
        </is>
      </c>
      <c r="B128" s="2" t="n">
        <v>101010223</v>
      </c>
      <c r="C128" s="4" t="n"/>
      <c r="D128" s="4" t="n"/>
      <c r="E128" s="6" t="n"/>
      <c r="F128" s="6" t="n"/>
      <c r="H128" s="5" t="inlineStr">
        <is>
          <t>pç</t>
        </is>
      </c>
      <c r="I128" s="36" t="inlineStr">
        <is>
          <t>APLICAÇÂO</t>
        </is>
      </c>
    </row>
    <row r="129" ht="60" customHeight="1">
      <c r="A129" s="3" t="inlineStr">
        <is>
          <t>PARAFUSO GRAMPO TIPO "U" O 3/8”; P/ TUBO; DN 1. 1/2”; SERIE PESADA; ACO LIGA; ASTM A193 GR. B7; COM 4 PORCAS HEXAGONAIS AÇO LIGA ASTM A-194 Gr. 2H E 2 ARRUELAS PLANAS ASTM F-436; GALVANIZADO A QUENTE, COM REVESTIMENTO DE NEOPRENE</t>
        </is>
      </c>
      <c r="B129" s="2" t="n">
        <v>101010224</v>
      </c>
      <c r="C129" s="4" t="n"/>
      <c r="D129" s="4" t="n"/>
      <c r="E129" s="6" t="n"/>
      <c r="F129" s="6" t="n"/>
      <c r="H129" s="5" t="inlineStr">
        <is>
          <t>pç</t>
        </is>
      </c>
      <c r="I129" s="36" t="inlineStr">
        <is>
          <t>APLICAÇÂO</t>
        </is>
      </c>
    </row>
    <row r="130" ht="60" customHeight="1">
      <c r="A130" s="3" t="inlineStr">
        <is>
          <t>PARAFUSO GRAMPO TIPO "U" O 1/2”; P/ TUBO; DN 4”; SERIE PESADA; ACO LIGA; ASTM A193 GR. B7; COM 4 PORCAS HEXAGONAIS AÇO LIGA ASTM A-194 Gr. 2H E 2 ARRUELAS PLANAS ASTM F-436; GALVANIZADO A QUENTE, COM REVESTIMENTO DE NEOPRENE</t>
        </is>
      </c>
      <c r="B130" s="2" t="n">
        <v>101010225</v>
      </c>
      <c r="C130" s="4" t="n"/>
      <c r="D130" s="4" t="n"/>
      <c r="E130" s="6" t="n"/>
      <c r="F130" s="6" t="n"/>
      <c r="H130" s="5" t="inlineStr">
        <is>
          <t>pç</t>
        </is>
      </c>
      <c r="I130" s="36" t="inlineStr">
        <is>
          <t>APLICAÇÂO</t>
        </is>
      </c>
    </row>
    <row r="131" ht="30" customHeight="1">
      <c r="A131" s="3" t="inlineStr">
        <is>
          <t>MANTA DE NEOPRENE ESPESSURA 5 MM DUREZA 60 SHORE A ; 2000 X 400 MM</t>
        </is>
      </c>
      <c r="B131" s="2" t="n">
        <v>101010226</v>
      </c>
      <c r="H131" s="5" t="inlineStr">
        <is>
          <t>m²</t>
        </is>
      </c>
      <c r="I131" s="36" t="inlineStr">
        <is>
          <t>APLICAÇÂO</t>
        </is>
      </c>
    </row>
    <row r="132">
      <c r="A132" s="3" t="inlineStr">
        <is>
          <t>TUBO, AÇO CARBONO, API 5L Gr. B, DN 3 1/2" , SCH.40</t>
        </is>
      </c>
      <c r="B132" s="2" t="n">
        <v>101010227</v>
      </c>
      <c r="H132" s="5" t="inlineStr">
        <is>
          <t>m</t>
        </is>
      </c>
      <c r="I132" s="36" t="inlineStr">
        <is>
          <t>FABRICAÇÂO</t>
        </is>
      </c>
    </row>
    <row r="133">
      <c r="A133" s="3" t="inlineStr">
        <is>
          <t>TUBO, AÇO CARBONO, API 5L Gr. B, DN 5”, SCH 120</t>
        </is>
      </c>
      <c r="B133" s="2" t="n">
        <v>101010228</v>
      </c>
      <c r="C133" t="n">
        <v>21.8</v>
      </c>
      <c r="E133" s="7">
        <f>3.14*0.1413</f>
        <v/>
      </c>
      <c r="H133" s="5" t="inlineStr">
        <is>
          <t>m</t>
        </is>
      </c>
      <c r="I133" s="36" t="inlineStr">
        <is>
          <t>FABRICAÇÂO</t>
        </is>
      </c>
    </row>
    <row r="134">
      <c r="A134" s="3" t="inlineStr">
        <is>
          <t>CANTONEIRA, AÇO CARBONO, ASTM A-36, L 2 1/2” x 2 1/2” x 3/16“</t>
        </is>
      </c>
      <c r="B134" s="2" t="n">
        <v>101010229</v>
      </c>
      <c r="C134" t="n">
        <v>4.57</v>
      </c>
      <c r="E134" s="7">
        <f>0.063*4</f>
        <v/>
      </c>
      <c r="H134" s="5" t="inlineStr">
        <is>
          <t>m</t>
        </is>
      </c>
      <c r="I134" s="36" t="inlineStr">
        <is>
          <t>FABRICAÇÂO</t>
        </is>
      </c>
    </row>
    <row r="135" ht="30" customHeight="1">
      <c r="A135" s="37" t="inlineStr">
        <is>
          <t>Tela aço Inox 316L, malha 5mm X fio
1,2 abertura 4mm</t>
        </is>
      </c>
      <c r="B135" s="2" t="n">
        <v>101010230</v>
      </c>
      <c r="C135" t="n">
        <v>3.04</v>
      </c>
      <c r="H135" s="5" t="n"/>
      <c r="I135" s="36" t="inlineStr">
        <is>
          <t>FABRICAÇÂO</t>
        </is>
      </c>
    </row>
    <row r="136" ht="45" customHeight="1">
      <c r="A136" s="3" t="inlineStr">
        <is>
          <t>PARAFUSO GRAMPO TIPO “U”; 1/4’’ ( PARA TUBO 1.1/2’’) AÇO LIGA; ASTM A-193 Gr. B7, COM 04 PORCAS HEXAGONAIS; AÇO LIGA; ASTM A-194 Gr 2H; GALVANIZADOS A QUENTE CONF. ASTM A153 OU ISO 1461</t>
        </is>
      </c>
      <c r="B136" s="2" t="n">
        <v>101010231</v>
      </c>
      <c r="H136" s="5" t="inlineStr">
        <is>
          <t>pç</t>
        </is>
      </c>
      <c r="I136" s="36" t="inlineStr">
        <is>
          <t>APLICAÇÂO</t>
        </is>
      </c>
    </row>
    <row r="137" ht="60" customHeight="1">
      <c r="A137" s="3" t="inlineStr">
        <is>
          <t>PARAFUSO GRAMPO TIPO “U”; 3/4’’ ( PARA TUBO 12"); ACO LIGA; ASTM A-193 GR. B7, COM 04 PORCAS HEXAGONAIS; ACO LIGA; ASTM A-194 GR 2H; GALVANIZADOS A QUENTE CONF. ASTM A153, COM REVESTIMENTO DE NEOPRENE NA AREA NAO ROSQUEADA</t>
        </is>
      </c>
      <c r="B137" s="2" t="n">
        <v>101010232</v>
      </c>
      <c r="H137" s="5" t="inlineStr">
        <is>
          <t>pç</t>
        </is>
      </c>
      <c r="I137" s="36" t="inlineStr">
        <is>
          <t>APLICAÇÂO</t>
        </is>
      </c>
    </row>
    <row r="138" ht="60" customHeight="1">
      <c r="A138" s="3" t="inlineStr">
        <is>
          <t>PARAFUSO GRAMPO TIPO “U”; 3/4’’ ( PARA TUBO 16"); ACO LIGA; ASTM A-193 GR. B7, COM 04 PORCAS HEXAGONAIS; ACO LIGA; ASTM A-194 GR 2H; GALVANIZADOS A QUENTE CONF. ASTM A153, COM REVESTIMENTO DE NEOPRENE NA AREA NAO ROSQUEADA</t>
        </is>
      </c>
      <c r="B138" s="2" t="n">
        <v>101010233</v>
      </c>
      <c r="H138" s="5" t="inlineStr">
        <is>
          <t>pç</t>
        </is>
      </c>
      <c r="I138" s="36" t="inlineStr">
        <is>
          <t>APLICAÇÂO</t>
        </is>
      </c>
    </row>
    <row r="139" ht="60" customHeight="1">
      <c r="A139" s="3" t="inlineStr">
        <is>
          <t>PARAFUSO GRAMPO TIPO “U” O1/2"; P/ TUBO; DN 3" (DE= 89MM); ACO LIGA; ASTM A-193 GR. B7, COM 04 PORCAS HEXAGONAIS; ACO LIGA; ASTM A-194 GR 2H; GALVANIZADOS AQUENTE CONF. ASTM A153, COM REVESTIMENTO DE NEOPRENE NA AREA NAO ROSQUEADA.</t>
        </is>
      </c>
      <c r="B139" s="2" t="n">
        <v>101010234</v>
      </c>
      <c r="H139" s="5" t="inlineStr">
        <is>
          <t>pç</t>
        </is>
      </c>
      <c r="I139" s="36" t="inlineStr">
        <is>
          <t>APLICAÇÂO</t>
        </is>
      </c>
    </row>
    <row r="140" ht="60" customHeight="1">
      <c r="A140" s="3" t="inlineStr">
        <is>
          <t>PARAFUSO GRAMPO TIPO “U” O3/8"; P/ TUBO; DN 2" (DE= 60MM); ACO LIGA; ASTM A-193 GR. B7, COM 04 PORCAS HEXAGONAIS; ACO LIGA; ASTM A-194 GR 2H; GALVANIZADOS AQUENTE CONF. ASTM A153, COM REVESTIMENTO DE NEOPRENE NA AREA NAO ROSQUEADA.</t>
        </is>
      </c>
      <c r="B140" s="2" t="n">
        <v>101010235</v>
      </c>
      <c r="H140" s="5" t="inlineStr">
        <is>
          <t>pç</t>
        </is>
      </c>
      <c r="I140" s="36" t="inlineStr">
        <is>
          <t>APLICAÇÂO</t>
        </is>
      </c>
    </row>
    <row r="141" ht="60" customHeight="1">
      <c r="A141" s="3" t="inlineStr">
        <is>
          <t>PARAFUSO GRAMPO TIPO “U”; O5/8"; P/ TUBO; DN 8" (DE= 219MM); ACO LIGA; ASTM A-193 GR. B7, COM 04 PORCAS HEXAGONAIS; ACOLIGA; ASTM A-194 GR 2H; GALVANIZADOS AQUENTE CONF. ASTM A153, COM REVESTIMENTO DE NEOPRENE NA AREA NAO ROSQUEADA.</t>
        </is>
      </c>
      <c r="B141" s="2" t="n">
        <v>101010236</v>
      </c>
      <c r="H141" s="5" t="inlineStr">
        <is>
          <t>pç</t>
        </is>
      </c>
      <c r="I141" s="36" t="inlineStr">
        <is>
          <t>APLICAÇÂO</t>
        </is>
      </c>
    </row>
    <row r="142" ht="60" customHeight="1">
      <c r="A142" s="3" t="inlineStr">
        <is>
          <t>PARAFUSO GRAMPO TIPO “U”; 3/4’’ PARA TUBO 20’; ACO LIGA; ASTM A-193 GR. B7, C/ 04 PORCAS HEXAGONAIS; ACO LIGA; ASTM A-194 GR 2H; GALVANIZADOS A QUENTE CONF. ASTM A153, REVEST DE NEOPRENE NA AREA NAO ROSQUEADA</t>
        </is>
      </c>
      <c r="B142" s="2" t="n">
        <v>101010237</v>
      </c>
      <c r="H142" s="5" t="inlineStr">
        <is>
          <t>pç</t>
        </is>
      </c>
      <c r="I142" s="36" t="inlineStr">
        <is>
          <t>APLICAÇÂO</t>
        </is>
      </c>
    </row>
    <row r="143" ht="60" customHeight="1">
      <c r="A143" s="3" t="inlineStr">
        <is>
          <t>PARAFUSO GRAMPO TIPO "U" 3/4’’ ( PARA TUBO 10’’); ACO LIGA; ASTM A-193 GR. B7, COM 04 PORCAS HEXAGONAIS; ACO LIGA; ASTM A-194 GR 2H; GALVANIZADOS A QUENTE CONF. ASTM A153, COM REVESTIMENTO DE NEOPRENE NA AREA NAO ROSQUEADA.</t>
        </is>
      </c>
      <c r="B143" s="2" t="n">
        <v>101010238</v>
      </c>
      <c r="H143" s="5" t="inlineStr">
        <is>
          <t>pç</t>
        </is>
      </c>
      <c r="I143" s="36" t="inlineStr">
        <is>
          <t>APLICAÇÂO</t>
        </is>
      </c>
    </row>
    <row r="144" ht="60" customHeight="1">
      <c r="A144" s="3" t="inlineStr">
        <is>
          <t>PARAFUSO GRAMPO TIPO "U", DN 1” (PARA TUBO DN 24”); ACO LIGA; ASTM A-193 GR. B7, COM 04 PORCAS HEXAGONAIS; ACO LIGA; ASTM A-194 GR.2H; GALVANIZADOS AQUENTE CONF. ASTM A153, COM REVESTIMENTO DE NEOPRENE NA AREA NAO ROSQUEADA</t>
        </is>
      </c>
      <c r="B144" s="2" t="n">
        <v>101010239</v>
      </c>
      <c r="H144" s="5" t="inlineStr">
        <is>
          <t>pç</t>
        </is>
      </c>
      <c r="I144" s="36" t="inlineStr">
        <is>
          <t>APLICAÇÂO</t>
        </is>
      </c>
    </row>
    <row r="145" ht="60" customHeight="1">
      <c r="A145" s="3" t="inlineStr">
        <is>
          <t>PARAFUSO GRAMPO TIPO "U" O 1/2”; P/ TUBO; DN 4” (DE= 114,3MM); SERIE PESADA; ACO LIGA; ASTM A193 GR. B7; COM 4 PORCAS HEXAGONAIS; ACO LIGA; ASTM A194 GR.2H; GALVANIZADO A QUENTE CONFORME ASTM A153</t>
        </is>
      </c>
      <c r="B145" s="2" t="n">
        <v>101010240</v>
      </c>
      <c r="H145" s="5" t="inlineStr">
        <is>
          <t>pç</t>
        </is>
      </c>
      <c r="I145" s="36" t="inlineStr">
        <is>
          <t>APLICAÇÂO</t>
        </is>
      </c>
    </row>
    <row r="146" ht="60" customHeight="1">
      <c r="A146" s="3" t="inlineStr">
        <is>
          <t>PARAFUSO GRAMPO TIPO "U" O 5/8”; P/ TUBO; DN 6” (DE= 168,3MM); SERIE PESADA; ACO LIGA; ASTM A193 GR. B7; COM 4 PORCAS HEXAGONAIS; ACO LIGA; ASTM A194 GR.2H; GALVANIZADO A QUENTE CONFORME ASTM A153</t>
        </is>
      </c>
      <c r="B146" s="2" t="n">
        <v>101010241</v>
      </c>
      <c r="H146" s="5" t="inlineStr">
        <is>
          <t>pç</t>
        </is>
      </c>
      <c r="I146" s="36" t="inlineStr">
        <is>
          <t>APLICAÇÂO</t>
        </is>
      </c>
    </row>
    <row r="147" ht="60" customHeight="1">
      <c r="A147" s="3" t="inlineStr">
        <is>
          <t>PARAFUSO GRAMPO TIPO "U" O 5/8”; P/ TUBO; DN 8” (DE= 219,1MM); SERIE PESADA; ACO LIGA; ASTM A193 GR. B7; COM 4 PORCAS HEXAGONAIS; ACO LIGA; ASTM A194 GR.2H; GALVANIZADO A QUENTE CONFORME ASTM A153</t>
        </is>
      </c>
      <c r="B147" s="2" t="n">
        <v>101010242</v>
      </c>
      <c r="H147" s="5" t="inlineStr">
        <is>
          <t>pç</t>
        </is>
      </c>
      <c r="I147" s="36" t="inlineStr">
        <is>
          <t>APLICAÇÂO</t>
        </is>
      </c>
    </row>
    <row r="148" ht="60" customHeight="1">
      <c r="A148" s="3" t="inlineStr">
        <is>
          <t>PARAFUSO GRAMPO TIPO "U" O 7/8”; P/ TUBO; DN 12” (DE= 323,8MM); SERIE PESADA; ACO LIGA; ASTM A193 GR. B7; COM 4 PORCAS HEXAGONAIS; ACO LIGA; ASTM A194 GR.2H; GALVANIZADO A QUENTE CONFORME ASTM A153</t>
        </is>
      </c>
      <c r="B148" s="2" t="n">
        <v>101010243</v>
      </c>
      <c r="H148" s="5" t="inlineStr">
        <is>
          <t>pç</t>
        </is>
      </c>
      <c r="I148" s="36" t="inlineStr">
        <is>
          <t>APLICAÇÂO</t>
        </is>
      </c>
    </row>
    <row r="149" ht="60" customHeight="1">
      <c r="A149" s="3" t="inlineStr">
        <is>
          <t>PARAFUSO GRAMPO TIPO “U”; SÉRIE PESADA; O1/4"; P/ TUBO O 1" ; ACO LIGA; ASTM A-193 GR. B7, COM 04 PORCAS HEXAGONAIS; ACO LIGA; ASTM A-194 GR 2H; GALVANIZADOS A QUENTE CONF. ASTM A153, COM REVESTIMENTO DE NEOPRENE NA AREA NAO ROSQUEADA.</t>
        </is>
      </c>
      <c r="B149" s="2" t="n">
        <v>101010244</v>
      </c>
      <c r="H149" s="5" t="inlineStr">
        <is>
          <t>pç</t>
        </is>
      </c>
      <c r="I149" s="36" t="inlineStr">
        <is>
          <t>APLICAÇÂO</t>
        </is>
      </c>
    </row>
    <row r="150">
      <c r="A150" s="3" t="inlineStr">
        <is>
          <t>CANTONEIRA, AÇO CARBONO, ASTM A-36, L 3 1/2” x 3 1/2” x 1/4“</t>
        </is>
      </c>
      <c r="B150" s="2" t="n">
        <v>101010245</v>
      </c>
      <c r="C150" t="n">
        <v>8.56</v>
      </c>
      <c r="E150" s="7" t="n">
        <v>0.357</v>
      </c>
      <c r="H150" s="5" t="inlineStr">
        <is>
          <t>m</t>
        </is>
      </c>
      <c r="I150" s="36" t="inlineStr">
        <is>
          <t>FABRICAÇÂO</t>
        </is>
      </c>
    </row>
    <row r="151" ht="60" customHeight="1">
      <c r="A151" s="3" t="inlineStr">
        <is>
          <t>PARAFUSO GRAMPO TIPO "U" O 1/2”; P/ TUBO; DN 3.1/2”; SERIE PESADA; ACO LIGA; ASTM A193 GR. B7; COM 4 PORCAS HEXAGONAIS AÇO LIGA ASTM A-194 Gr. 2H E 2 ARRUELAS PLANAS ASTM F-436; GALVANIZADO A QUENTE, COM REVESTIMENTO DE NEOPRENE</t>
        </is>
      </c>
      <c r="B151" s="2" t="n">
        <v>101010246</v>
      </c>
      <c r="H151" s="5" t="inlineStr">
        <is>
          <t>pç</t>
        </is>
      </c>
      <c r="I151" s="36" t="inlineStr">
        <is>
          <t>APLICAÇÂO</t>
        </is>
      </c>
    </row>
    <row r="152" ht="30" customHeight="1">
      <c r="A152" s="3" t="inlineStr">
        <is>
          <t>PERFIL LAMINADO W 150 X 18,0 KG/M, CONFORME ASTM A-6, MATERIAL ASTM A-572 GR. 50</t>
        </is>
      </c>
      <c r="B152" s="2" t="n">
        <v>101010247</v>
      </c>
      <c r="C152" s="4" t="n">
        <v>18</v>
      </c>
      <c r="E152" s="7" t="n">
        <v>0.714</v>
      </c>
      <c r="H152" s="5" t="inlineStr">
        <is>
          <t>m</t>
        </is>
      </c>
      <c r="I152" s="36" t="inlineStr">
        <is>
          <t>FABRICAÇÂO</t>
        </is>
      </c>
    </row>
    <row r="153">
      <c r="A153" s="3" t="inlineStr">
        <is>
          <t>BARRA CHATA 5” X 1/4”, CONF. ASTM A-36</t>
        </is>
      </c>
      <c r="B153" s="2" t="n">
        <v>101010248</v>
      </c>
      <c r="C153" s="4">
        <f>0.0254*5*6.35*7.85</f>
        <v/>
      </c>
      <c r="E153" s="7">
        <f>0.0254*5*2</f>
        <v/>
      </c>
      <c r="H153" s="5" t="inlineStr">
        <is>
          <t>m</t>
        </is>
      </c>
      <c r="I153" s="36" t="inlineStr">
        <is>
          <t>FABRICAÇÂO</t>
        </is>
      </c>
    </row>
    <row r="154" ht="30" customHeight="1">
      <c r="A154" s="3" t="inlineStr">
        <is>
          <t>BARRA CHATA , CONFORME ASTM A-6, MATERIAL ASTM A-36, DIMENSOES 2" X 1/4"</t>
        </is>
      </c>
      <c r="B154" s="2" t="n">
        <v>101010249</v>
      </c>
      <c r="C154" s="4">
        <f>0.0254*2*6.35*7.85</f>
        <v/>
      </c>
      <c r="E154" s="7">
        <f>0.0254*2*2</f>
        <v/>
      </c>
      <c r="H154" s="5" t="inlineStr">
        <is>
          <t>m</t>
        </is>
      </c>
      <c r="I154" s="36" t="inlineStr">
        <is>
          <t>FABRICAÇÂO</t>
        </is>
      </c>
    </row>
    <row r="155">
      <c r="A155" s="3" t="inlineStr">
        <is>
          <t>CANTONEIRA, AÇO CARBONO, ASTM A-36, L 2” x 2” x 3/8“</t>
        </is>
      </c>
      <c r="B155" s="2" t="n">
        <v>101010250</v>
      </c>
      <c r="C155" s="4" t="n">
        <v>6.99</v>
      </c>
      <c r="D155" s="4">
        <f>G155*C155</f>
        <v/>
      </c>
      <c r="E155" s="6" t="n">
        <v>0.204</v>
      </c>
      <c r="F155" s="6">
        <f>G155*E155</f>
        <v/>
      </c>
      <c r="G155" s="4" t="n"/>
      <c r="H155" s="5" t="inlineStr">
        <is>
          <t>m</t>
        </is>
      </c>
      <c r="I155" s="36" t="inlineStr">
        <is>
          <t>FABRICAÇÂO</t>
        </is>
      </c>
    </row>
    <row r="156" ht="30" customHeight="1">
      <c r="A156" s="3" t="inlineStr">
        <is>
          <t>TUBO QUADRADO, CONFORME ASTM A-500 Gr. B, DIMENSOES 140,0mm x 60,0mm x 6,35mm</t>
        </is>
      </c>
      <c r="B156" s="2" t="n">
        <v>101010251</v>
      </c>
      <c r="C156" s="4" t="n">
        <v>18.75</v>
      </c>
      <c r="E156" s="7" t="n">
        <v>0.44</v>
      </c>
      <c r="H156" s="5" t="inlineStr">
        <is>
          <t>m</t>
        </is>
      </c>
      <c r="I156" s="36" t="inlineStr">
        <is>
          <t>FABRICAÇÂO</t>
        </is>
      </c>
    </row>
    <row r="157" ht="60" customHeight="1">
      <c r="A157" s="3" t="inlineStr">
        <is>
          <t>GRADE DE PISO, 405 X 430MM; ACO CARBONO SAE 1010/1020, GALVANIZADO POR IMERSAO A QUENTE CONF. ASTM 123; BARRAS SERRILHADAS ESP. 3/16"; FIO DE LIGACAO ESP. O 6MM; MALHA 30MM X 100MM; A = 40MM</t>
        </is>
      </c>
      <c r="B157" s="2" t="n">
        <v>101010252</v>
      </c>
      <c r="C157" s="4" t="n">
        <v>2.96</v>
      </c>
      <c r="H157" s="5" t="inlineStr">
        <is>
          <t>pç</t>
        </is>
      </c>
      <c r="I157" s="36" t="inlineStr">
        <is>
          <t>FABRICAÇÂO</t>
        </is>
      </c>
    </row>
    <row r="158" ht="60" customHeight="1">
      <c r="A158" s="3" t="inlineStr">
        <is>
          <t>GRADE DE PISO, 370 X 990MM; ACO CARBONO SAE 1010/1020, GALVANIZADO POR IMERSAO A QUENTE CONF. ASTM 123; BARRAS SERRILHADAS ESP. 3/16"; FIO DE LIGACAO ESP. O 6MM; MALHA 30MM X 100MM; A = 40MM</t>
        </is>
      </c>
      <c r="B158" s="2" t="n">
        <v>101010253</v>
      </c>
      <c r="C158" s="4" t="n">
        <v>6.22</v>
      </c>
      <c r="H158" s="5" t="inlineStr">
        <is>
          <t>pç</t>
        </is>
      </c>
      <c r="I158" s="36" t="inlineStr">
        <is>
          <t>FABRICAÇÂO</t>
        </is>
      </c>
    </row>
    <row r="159" ht="30" customHeight="1">
      <c r="A159" s="3" t="inlineStr">
        <is>
          <t>PERFIL LAMINADO U 3" X 6,11 KG/M, CONFORME ASTM A-6, MATERIAL ASTM A-572 GR. 50</t>
        </is>
      </c>
      <c r="B159" s="2" t="n">
        <v>101010254</v>
      </c>
      <c r="C159" s="4" t="n">
        <v>6.11</v>
      </c>
      <c r="E159" s="7" t="n">
        <v>0.296</v>
      </c>
      <c r="H159" s="5" t="inlineStr">
        <is>
          <t>m</t>
        </is>
      </c>
      <c r="I159" s="36" t="inlineStr">
        <is>
          <t>FABRICAÇÂO</t>
        </is>
      </c>
    </row>
    <row r="160" ht="60" customHeight="1">
      <c r="A160" s="3" t="inlineStr">
        <is>
          <t>DEGRAU GRADEADO, LARGURA = 1200MM, COMPR. = 275MM, ACO CARBONO SAE1010/1020 OU ASTM A36,GALVANIZADO POR IMERCAO A QUENTE CONF.ASTM 123; BARRAS SERRILHADAS ESP. 3/16"; FIO DE LIGACAO O 5/16”; MALHA 35MM X 100MM, H = 35MM</t>
        </is>
      </c>
      <c r="B160" s="2" t="n">
        <v>101010255</v>
      </c>
      <c r="C160" s="4" t="n">
        <v>10.56</v>
      </c>
      <c r="H160" s="5" t="inlineStr">
        <is>
          <t>pç</t>
        </is>
      </c>
      <c r="I160" s="36" t="inlineStr">
        <is>
          <t>FABRICAÇÂO</t>
        </is>
      </c>
    </row>
    <row r="161" ht="30" customHeight="1">
      <c r="A161" s="40" t="inlineStr">
        <is>
          <t>PERFIL LAMINADO W (HP) 200 X 53,0 KG/M, CONFORME ASTM A-6, MATERIAL ASTM A-572 GR. 50</t>
        </is>
      </c>
      <c r="B161" s="2" t="n">
        <v>101010256</v>
      </c>
      <c r="C161" s="41" t="n">
        <v>53</v>
      </c>
      <c r="D161" s="41" t="n"/>
      <c r="E161" s="41" t="n">
        <v>1.236</v>
      </c>
      <c r="F161" s="41" t="n"/>
      <c r="G161" s="41" t="n"/>
      <c r="H161" s="42" t="inlineStr">
        <is>
          <t>m</t>
        </is>
      </c>
      <c r="I161" s="43" t="inlineStr">
        <is>
          <t>FABRICAÇÂO</t>
        </is>
      </c>
    </row>
    <row r="162" ht="60" customHeight="1">
      <c r="A162" s="3" t="inlineStr">
        <is>
          <t>PARAFUSO GRAMPO TIPO "U" O 5/8”; P/ TUBO; DN 8” (DE= 219,1MM); SERIE PESADA; ACO LIGA; ASTM A193 GR. B7; COM 4 PORCAS HEXAGONAIS; ACO LIGA; ASTM A194 GR.2H; GALVANIZADO A QUENTE CONFORME ASTM A153</t>
        </is>
      </c>
      <c r="B162" s="2" t="n">
        <v>101010257</v>
      </c>
      <c r="H162" s="5" t="inlineStr">
        <is>
          <t>pç</t>
        </is>
      </c>
      <c r="I162" s="36" t="inlineStr">
        <is>
          <t>APLICAÇÃO</t>
        </is>
      </c>
    </row>
    <row r="163">
      <c r="A163" s="3" t="inlineStr">
        <is>
          <t>TUBO, DN 24", ACO CARBONO, API 5L GR. B, STD X-S</t>
        </is>
      </c>
      <c r="B163" s="2" t="n">
        <v>101010258</v>
      </c>
      <c r="C163" s="4" t="n">
        <v>187</v>
      </c>
      <c r="E163" s="7">
        <f>2*3.14*0.00254*24</f>
        <v/>
      </c>
      <c r="H163" s="42" t="inlineStr">
        <is>
          <t>m</t>
        </is>
      </c>
      <c r="I163" s="43" t="inlineStr">
        <is>
          <t>FABRICAÇÂO</t>
        </is>
      </c>
    </row>
  </sheetData>
  <autoFilter ref="A5:H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000"/>
  <sheetViews>
    <sheetView tabSelected="1" zoomScale="85" zoomScaleNormal="85" workbookViewId="0">
      <selection activeCell="C26" sqref="C26"/>
    </sheetView>
  </sheetViews>
  <sheetFormatPr baseColWidth="8" defaultRowHeight="15"/>
  <cols>
    <col width="77.28515625" customWidth="1" style="10" min="1" max="1"/>
    <col width="11.42578125" customWidth="1" style="8" min="2" max="2"/>
    <col width="13.85546875" customWidth="1" style="8" min="3" max="3"/>
    <col width="10" customWidth="1" style="34" min="4" max="4"/>
    <col width="15.140625" customWidth="1" style="9" min="5" max="5"/>
    <col width="13.85546875" customWidth="1" style="7" min="6" max="6"/>
    <col width="11.28515625" customWidth="1" style="9" min="7" max="7"/>
    <col width="10.42578125" customWidth="1" style="9" min="8" max="8"/>
    <col width="10.28515625" customWidth="1" style="11" min="9" max="9"/>
    <col width="36.28515625" customWidth="1" style="20" min="10" max="10"/>
  </cols>
  <sheetData>
    <row r="1" ht="40.5" customHeight="1">
      <c r="C1" s="10" t="n"/>
      <c r="D1" s="3" t="n"/>
      <c r="F1" s="31">
        <f>SUBTOTAL(9,F3:F300)</f>
        <v/>
      </c>
      <c r="G1" s="30">
        <f>SUBTOTAL(9,G3:G300)</f>
        <v/>
      </c>
      <c r="I1" s="7" t="n"/>
      <c r="J1" s="27" t="n"/>
    </row>
    <row r="2" ht="21.75" customFormat="1" customHeight="1" s="13">
      <c r="A2" s="12" t="inlineStr">
        <is>
          <t>Material</t>
        </is>
      </c>
      <c r="B2" s="32" t="inlineStr">
        <is>
          <t>Quant.</t>
        </is>
      </c>
      <c r="C2" s="32" t="inlineStr">
        <is>
          <t>Dimensão</t>
        </is>
      </c>
      <c r="D2" s="32" t="inlineStr">
        <is>
          <t>Unid. Medida</t>
        </is>
      </c>
      <c r="E2" s="25" t="inlineStr">
        <is>
          <t>Total</t>
        </is>
      </c>
      <c r="F2" s="28" t="inlineStr">
        <is>
          <t>Área Pint.</t>
        </is>
      </c>
      <c r="G2" s="15" t="inlineStr">
        <is>
          <t>Peso</t>
        </is>
      </c>
      <c r="H2" s="14" t="inlineStr">
        <is>
          <t>Coef. Peso</t>
        </is>
      </c>
      <c r="I2" s="16" t="inlineStr">
        <is>
          <t>Coef. Pintura</t>
        </is>
      </c>
      <c r="J2" s="21" t="inlineStr">
        <is>
          <t>TAG DO CONJUNTO</t>
        </is>
      </c>
    </row>
    <row r="3">
      <c r="A3" s="10" t="inlineStr">
        <is>
          <t>CHAPA DE AÇO CARBONO 6,3mm, ASTM A-36.</t>
        </is>
      </c>
      <c r="B3" s="18" t="n">
        <v>3</v>
      </c>
      <c r="C3" s="17">
        <f>0.09*0.09</f>
        <v/>
      </c>
      <c r="D3" s="33">
        <f>IFERROR(VLOOKUP(A3,'Banco de dados'!$A$6:H199, 8,0),0)</f>
        <v/>
      </c>
      <c r="E3" s="26">
        <f>B3*C3</f>
        <v/>
      </c>
      <c r="F3" s="29">
        <f>E3*I3</f>
        <v/>
      </c>
      <c r="G3" s="23">
        <f>E3*H3</f>
        <v/>
      </c>
      <c r="H3" s="22">
        <f>IFERROR(VLOOKUP(A3,'Banco de dados'!$A$6:F199, 3,0),0)</f>
        <v/>
      </c>
      <c r="I3" s="24">
        <f>IFERROR(VLOOKUP(A3,'Banco de dados'!$A$6:$F$199, 5,0),0)</f>
        <v/>
      </c>
      <c r="J3" s="19" t="inlineStr">
        <is>
          <t>DE-0012</t>
        </is>
      </c>
    </row>
    <row r="4">
      <c r="A4" s="10" t="inlineStr">
        <is>
          <t>CANTONEIRA, AÇO CARBONO, ASTM A-36, L 2” x 2” x 1/4“</t>
        </is>
      </c>
      <c r="B4" s="18" t="n">
        <v>3</v>
      </c>
      <c r="C4" s="17" t="n">
        <v>0.15</v>
      </c>
      <c r="D4" s="33">
        <f>IFERROR(VLOOKUP(A4,'Banco de dados'!$A$6:H200, 8,0),0)</f>
        <v/>
      </c>
      <c r="E4" s="26">
        <f>B4*C4</f>
        <v/>
      </c>
      <c r="F4" s="29">
        <f>E4*I4</f>
        <v/>
      </c>
      <c r="G4" s="23">
        <f>E4*H4</f>
        <v/>
      </c>
      <c r="H4" s="22">
        <f>IFERROR(VLOOKUP(A4,'Banco de dados'!$A$6:F200, 3,0),0)</f>
        <v/>
      </c>
      <c r="I4" s="24">
        <f>IFERROR(VLOOKUP(A4,'Banco de dados'!$A$6:$F$199, 5,0),0)</f>
        <v/>
      </c>
      <c r="J4" s="19" t="inlineStr">
        <is>
          <t>DE-0012</t>
        </is>
      </c>
    </row>
    <row r="5">
      <c r="A5" s="10" t="inlineStr">
        <is>
          <t>CANTONEIRA, AÇO CARBONO, ASTM A-36, L 2” x 2” x 1/4“</t>
        </is>
      </c>
      <c r="B5" s="18" t="n">
        <v>3</v>
      </c>
      <c r="C5" s="17" t="n">
        <v>0.14</v>
      </c>
      <c r="D5" s="33">
        <f>IFERROR(VLOOKUP(A5,'Banco de dados'!$A$6:H201, 8,0),0)</f>
        <v/>
      </c>
      <c r="E5" s="26">
        <f>B5*C5</f>
        <v/>
      </c>
      <c r="F5" s="29">
        <f>E5*I5</f>
        <v/>
      </c>
      <c r="G5" s="23">
        <f>E5*H5</f>
        <v/>
      </c>
      <c r="H5" s="22">
        <f>IFERROR(VLOOKUP(A5,'Banco de dados'!$A$6:F201, 3,0),0)</f>
        <v/>
      </c>
      <c r="I5" s="24">
        <f>IFERROR(VLOOKUP(A5,'Banco de dados'!$A$6:$F$199, 5,0),0)</f>
        <v/>
      </c>
      <c r="J5" s="19" t="inlineStr">
        <is>
          <t>DE-0012</t>
        </is>
      </c>
    </row>
    <row r="6" ht="30" customHeight="1">
      <c r="A6" s="10" t="inlineStr">
        <is>
          <t>PARAFUSO CAB.SEXTAVADA M6 x 40mm, ROSCA TOTAL, AÇO INOX 316 ISO 3506-1 CLASS A4-70.</t>
        </is>
      </c>
      <c r="B6" s="18" t="n">
        <v>6</v>
      </c>
      <c r="C6" s="17" t="n">
        <v>1</v>
      </c>
      <c r="D6" s="33">
        <f>IFERROR(VLOOKUP(A6,'Banco de dados'!$A$6:H202, 8,0),0)</f>
        <v/>
      </c>
      <c r="E6" s="26">
        <f>B6*C6</f>
        <v/>
      </c>
      <c r="F6" s="29">
        <f>E6*I6</f>
        <v/>
      </c>
      <c r="G6" s="23">
        <f>E6*H6</f>
        <v/>
      </c>
      <c r="H6" s="22">
        <f>IFERROR(VLOOKUP(A6,'Banco de dados'!$A$6:F202, 3,0),0)</f>
        <v/>
      </c>
      <c r="I6" s="24">
        <f>IFERROR(VLOOKUP(A6,'Banco de dados'!$A$6:$F$199, 5,0),0)</f>
        <v/>
      </c>
      <c r="J6" s="19" t="inlineStr">
        <is>
          <t>DE-0012</t>
        </is>
      </c>
    </row>
    <row r="7">
      <c r="A7" s="10" t="inlineStr">
        <is>
          <t>PORCA SEXTAVADA TRAVANTE C/ NYLON M6, AÇO INOX 316 DIM 985 A4 (ISO 10511).</t>
        </is>
      </c>
      <c r="B7" s="18" t="n">
        <v>6</v>
      </c>
      <c r="C7" s="17" t="n">
        <v>1</v>
      </c>
      <c r="D7" s="33">
        <f>IFERROR(VLOOKUP(A7,'Banco de dados'!$A$6:H203, 8,0),0)</f>
        <v/>
      </c>
      <c r="E7" s="26">
        <f>B7*C7</f>
        <v/>
      </c>
      <c r="F7" s="29">
        <f>E7*I7</f>
        <v/>
      </c>
      <c r="G7" s="23">
        <f>E7*H7</f>
        <v/>
      </c>
      <c r="H7" s="22">
        <f>IFERROR(VLOOKUP(A7,'Banco de dados'!$A$6:F203, 3,0),0)</f>
        <v/>
      </c>
      <c r="I7" s="24">
        <f>IFERROR(VLOOKUP(A7,'Banco de dados'!$A$6:$F$199, 5,0),0)</f>
        <v/>
      </c>
      <c r="J7" s="19" t="inlineStr">
        <is>
          <t>DE-0012</t>
        </is>
      </c>
    </row>
    <row r="8">
      <c r="A8" s="10" t="inlineStr">
        <is>
          <t>ARRUELA LISA M6, AÇO INOX 316 ISO 7090 CLASS A4 200 HV.</t>
        </is>
      </c>
      <c r="B8" s="18" t="n">
        <v>12</v>
      </c>
      <c r="C8" s="17" t="n">
        <v>1</v>
      </c>
      <c r="D8" s="33">
        <f>IFERROR(VLOOKUP(A8,'Banco de dados'!$A$6:H204, 8,0),0)</f>
        <v/>
      </c>
      <c r="E8" s="26">
        <f>B8*C8</f>
        <v/>
      </c>
      <c r="F8" s="29">
        <f>E8*I8</f>
        <v/>
      </c>
      <c r="G8" s="23">
        <f>E8*H8</f>
        <v/>
      </c>
      <c r="H8" s="22">
        <f>IFERROR(VLOOKUP(A8,'Banco de dados'!$A$6:F204, 3,0),0)</f>
        <v/>
      </c>
      <c r="I8" s="24">
        <f>IFERROR(VLOOKUP(A8,'Banco de dados'!$A$6:$F$199, 5,0),0)</f>
        <v/>
      </c>
      <c r="J8" s="19" t="inlineStr">
        <is>
          <t>DE-0012</t>
        </is>
      </c>
    </row>
    <row r="9">
      <c r="A9" s="10" t="inlineStr">
        <is>
          <t>CHAPA DE AÇO CARBONO 6,3mm, ASTM A-36.</t>
        </is>
      </c>
      <c r="B9" s="18" t="n">
        <v>3</v>
      </c>
      <c r="C9" s="17">
        <f>0.09*0.09</f>
        <v/>
      </c>
      <c r="D9" s="33">
        <f>IFERROR(VLOOKUP(A9,'Banco de dados'!$A$6:H205, 8,0),0)</f>
        <v/>
      </c>
      <c r="E9" s="26">
        <f>B9*C9</f>
        <v/>
      </c>
      <c r="F9" s="29">
        <f>E9*I9</f>
        <v/>
      </c>
      <c r="G9" s="23">
        <f>E9*H9</f>
        <v/>
      </c>
      <c r="H9" s="22">
        <f>IFERROR(VLOOKUP(A9,'Banco de dados'!$A$6:F205, 3,0),0)</f>
        <v/>
      </c>
      <c r="I9" s="24">
        <f>IFERROR(VLOOKUP(A9,'Banco de dados'!$A$6:$F$199, 5,0),0)</f>
        <v/>
      </c>
      <c r="J9" s="19" t="inlineStr">
        <is>
          <t>DE-0015</t>
        </is>
      </c>
    </row>
    <row r="10">
      <c r="B10" s="18" t="n">
        <v>3</v>
      </c>
      <c r="C10" s="17" t="n">
        <v>0.15</v>
      </c>
      <c r="D10" s="33">
        <f>IFERROR(VLOOKUP(A10,'Banco de dados'!$A$6:H206, 8,0),0)</f>
        <v/>
      </c>
      <c r="E10" s="26">
        <f>B10*C10</f>
        <v/>
      </c>
      <c r="F10" s="29">
        <f>E10*I10</f>
        <v/>
      </c>
      <c r="G10" s="23">
        <f>E10*H10</f>
        <v/>
      </c>
      <c r="H10" s="22">
        <f>IFERROR(VLOOKUP(A10,'Banco de dados'!$A$6:F206, 3,0),0)</f>
        <v/>
      </c>
      <c r="I10" s="24">
        <f>IFERROR(VLOOKUP(A10,'Banco de dados'!$A$6:$F$199, 5,0),0)</f>
        <v/>
      </c>
      <c r="J10" s="19" t="inlineStr">
        <is>
          <t>DE-0015</t>
        </is>
      </c>
    </row>
    <row r="11" ht="30" customHeight="1">
      <c r="A11" s="10" t="inlineStr">
        <is>
          <t>PARAFUSO CAB.SEXTAVADA M6 x 40mm, ROSCA TOTAL, AÇO INOX 316 ISO 3506-1 CLASS A4-70.</t>
        </is>
      </c>
      <c r="B11" s="18" t="n">
        <v>6</v>
      </c>
      <c r="C11" s="17" t="n">
        <v>1</v>
      </c>
      <c r="D11" s="33">
        <f>IFERROR(VLOOKUP(A11,'Banco de dados'!$A$6:H207, 8,0),0)</f>
        <v/>
      </c>
      <c r="E11" s="26">
        <f>B11*C11</f>
        <v/>
      </c>
      <c r="F11" s="29">
        <f>E11*I11</f>
        <v/>
      </c>
      <c r="G11" s="23">
        <f>E11*H11</f>
        <v/>
      </c>
      <c r="H11" s="22">
        <f>IFERROR(VLOOKUP(A11,'Banco de dados'!$A$6:F207, 3,0),0)</f>
        <v/>
      </c>
      <c r="I11" s="24">
        <f>IFERROR(VLOOKUP(A11,'Banco de dados'!$A$6:$F$199, 5,0),0)</f>
        <v/>
      </c>
      <c r="J11" s="19" t="inlineStr">
        <is>
          <t>DE-0015</t>
        </is>
      </c>
    </row>
    <row r="12">
      <c r="A12" s="10" t="inlineStr">
        <is>
          <t>PORCA SEXTAVADA TRAVANTE C/ NYLON M6, AÇO INOX 316 DIM 985 A4 (ISO 10511).</t>
        </is>
      </c>
      <c r="B12" s="18" t="n">
        <v>6</v>
      </c>
      <c r="C12" s="17" t="n">
        <v>1</v>
      </c>
      <c r="D12" s="33">
        <f>IFERROR(VLOOKUP(A12,'Banco de dados'!$A$6:H208, 8,0),0)</f>
        <v/>
      </c>
      <c r="E12" s="26">
        <f>B12*C12</f>
        <v/>
      </c>
      <c r="F12" s="29">
        <f>E12*I12</f>
        <v/>
      </c>
      <c r="G12" s="23">
        <f>E12*H12</f>
        <v/>
      </c>
      <c r="H12" s="22">
        <f>IFERROR(VLOOKUP(A12,'Banco de dados'!$A$6:F208, 3,0),0)</f>
        <v/>
      </c>
      <c r="I12" s="24">
        <f>IFERROR(VLOOKUP(A12,'Banco de dados'!$A$6:$F$199, 5,0),0)</f>
        <v/>
      </c>
      <c r="J12" s="19" t="inlineStr">
        <is>
          <t>DE-0015</t>
        </is>
      </c>
    </row>
    <row r="13">
      <c r="A13" s="10" t="inlineStr">
        <is>
          <t>ARRUELA LISA M6, AÇO INOX 316 ISO 7090 CLASS A4 200 HV.</t>
        </is>
      </c>
      <c r="B13" s="18" t="n">
        <v>12</v>
      </c>
      <c r="C13" s="17" t="n">
        <v>1</v>
      </c>
      <c r="D13" s="33">
        <f>IFERROR(VLOOKUP(A13,'Banco de dados'!$A$6:H209, 8,0),0)</f>
        <v/>
      </c>
      <c r="E13" s="26">
        <f>B13*C13</f>
        <v/>
      </c>
      <c r="F13" s="29">
        <f>E13*I13</f>
        <v/>
      </c>
      <c r="G13" s="23">
        <f>E13*H13</f>
        <v/>
      </c>
      <c r="H13" s="22">
        <f>IFERROR(VLOOKUP(A13,'Banco de dados'!$A$6:F209, 3,0),0)</f>
        <v/>
      </c>
      <c r="I13" s="24">
        <f>IFERROR(VLOOKUP(A13,'Banco de dados'!$A$6:$F$199, 5,0),0)</f>
        <v/>
      </c>
      <c r="J13" s="19" t="inlineStr">
        <is>
          <t>DE-0015</t>
        </is>
      </c>
    </row>
    <row r="14">
      <c r="A14" s="10" t="inlineStr">
        <is>
          <t>CHAPA DE AÇO CARBONO 6,3mm, ASTM A-36.</t>
        </is>
      </c>
      <c r="B14" s="18" t="n">
        <v>1</v>
      </c>
      <c r="C14" s="17">
        <f>0.12*0.1</f>
        <v/>
      </c>
      <c r="D14" s="33">
        <f>IFERROR(VLOOKUP(A14,'Banco de dados'!$A$6:H210, 8,0),0)</f>
        <v/>
      </c>
      <c r="E14" s="26">
        <f>B14*C14</f>
        <v/>
      </c>
      <c r="F14" s="29">
        <f>E14*I14</f>
        <v/>
      </c>
      <c r="G14" s="23">
        <f>E14*H14</f>
        <v/>
      </c>
      <c r="H14" s="22">
        <f>IFERROR(VLOOKUP(A14,'Banco de dados'!$A$6:F210, 3,0),0)</f>
        <v/>
      </c>
      <c r="I14" s="24">
        <f>IFERROR(VLOOKUP(A14,'Banco de dados'!$A$6:$F$199, 5,0),0)</f>
        <v/>
      </c>
      <c r="J14" s="19" t="inlineStr">
        <is>
          <t>DE-0006</t>
        </is>
      </c>
    </row>
    <row r="15">
      <c r="A15" s="10" t="inlineStr">
        <is>
          <t>CANTONEIRA, AÇO CARBONO, ASTM A-36, L 2” x 2” x 1/4“</t>
        </is>
      </c>
      <c r="B15" s="18" t="n">
        <v>1</v>
      </c>
      <c r="C15" s="17" t="n">
        <v>0.46</v>
      </c>
      <c r="D15" s="33">
        <f>IFERROR(VLOOKUP(A15,'Banco de dados'!$A$6:H211, 8,0),0)</f>
        <v/>
      </c>
      <c r="E15" s="26">
        <f>B15*C15</f>
        <v/>
      </c>
      <c r="F15" s="29">
        <f>E15*I15</f>
        <v/>
      </c>
      <c r="G15" s="23">
        <f>E15*H15</f>
        <v/>
      </c>
      <c r="H15" s="22">
        <f>IFERROR(VLOOKUP(A15,'Banco de dados'!$A$6:F211, 3,0),0)</f>
        <v/>
      </c>
      <c r="I15" s="24">
        <f>IFERROR(VLOOKUP(A15,'Banco de dados'!$A$6:$F$199, 5,0),0)</f>
        <v/>
      </c>
      <c r="J15" s="19" t="inlineStr">
        <is>
          <t>DE-0006</t>
        </is>
      </c>
    </row>
    <row r="16">
      <c r="A16" s="10" t="inlineStr">
        <is>
          <t>PINO HILTI  X-BT-MR M10/15 SN 8 OGL, AÇO INOX, REF HILT: 2205156</t>
        </is>
      </c>
      <c r="B16" s="18" t="n">
        <v>4</v>
      </c>
      <c r="C16" s="17" t="n">
        <v>1</v>
      </c>
      <c r="D16" s="33">
        <f>IFERROR(VLOOKUP(A16,'Banco de dados'!$A$6:H212, 8,0),0)</f>
        <v/>
      </c>
      <c r="E16" s="26">
        <f>B16*C16</f>
        <v/>
      </c>
      <c r="F16" s="29">
        <f>E16*I16</f>
        <v/>
      </c>
      <c r="G16" s="23">
        <f>E16*H16</f>
        <v/>
      </c>
      <c r="H16" s="22">
        <f>IFERROR(VLOOKUP(A16,'Banco de dados'!$A$6:F212, 3,0),0)</f>
        <v/>
      </c>
      <c r="I16" s="24">
        <f>IFERROR(VLOOKUP(A16,'Banco de dados'!$A$6:$F$199, 5,0),0)</f>
        <v/>
      </c>
      <c r="J16" s="19" t="inlineStr">
        <is>
          <t>DE-0006</t>
        </is>
      </c>
    </row>
    <row r="17">
      <c r="A17" s="10" t="inlineStr">
        <is>
          <t>CHAPA DE AÇO CARBONO 6,3mm, ASTM A-36.</t>
        </is>
      </c>
      <c r="B17" s="18" t="n">
        <v>1</v>
      </c>
      <c r="C17" s="17">
        <f>0.12*0.1</f>
        <v/>
      </c>
      <c r="D17" s="33">
        <f>IFERROR(VLOOKUP(A17,'Banco de dados'!$A$6:H213, 8,0),0)</f>
        <v/>
      </c>
      <c r="E17" s="26">
        <f>B17*C17</f>
        <v/>
      </c>
      <c r="F17" s="29">
        <f>E17*I17</f>
        <v/>
      </c>
      <c r="G17" s="23">
        <f>E17*H17</f>
        <v/>
      </c>
      <c r="H17" s="22">
        <f>IFERROR(VLOOKUP(A17,'Banco de dados'!$A$6:F213, 3,0),0)</f>
        <v/>
      </c>
      <c r="I17" s="24">
        <f>IFERROR(VLOOKUP(A17,'Banco de dados'!$A$6:$F$199, 5,0),0)</f>
        <v/>
      </c>
      <c r="J17" s="19" t="inlineStr">
        <is>
          <t>DE-0006</t>
        </is>
      </c>
    </row>
    <row r="18">
      <c r="A18" s="10" t="inlineStr">
        <is>
          <t>CANTONEIRA, AÇO CARBONO, ASTM A-36, L 2” x 2” x 1/4“</t>
        </is>
      </c>
      <c r="B18" s="18" t="n">
        <v>1</v>
      </c>
      <c r="C18" s="17" t="n">
        <v>0.25</v>
      </c>
      <c r="D18" s="33">
        <f>IFERROR(VLOOKUP(A18,'Banco de dados'!$A$6:H214, 8,0),0)</f>
        <v/>
      </c>
      <c r="E18" s="26">
        <f>B18*C18</f>
        <v/>
      </c>
      <c r="F18" s="29">
        <f>E18*I18</f>
        <v/>
      </c>
      <c r="G18" s="23">
        <f>E18*H18</f>
        <v/>
      </c>
      <c r="H18" s="22">
        <f>IFERROR(VLOOKUP(A18,'Banco de dados'!$A$6:F214, 3,0),0)</f>
        <v/>
      </c>
      <c r="I18" s="24">
        <f>IFERROR(VLOOKUP(A18,'Banco de dados'!$A$6:$F$199, 5,0),0)</f>
        <v/>
      </c>
      <c r="J18" s="19" t="inlineStr">
        <is>
          <t>DE-0006</t>
        </is>
      </c>
    </row>
    <row r="19">
      <c r="A19" s="10" t="inlineStr">
        <is>
          <t>PINO HILTI  X-BT-MR M10/15 SN 8 OGL, AÇO INOX, REF HILT: 2205156</t>
        </is>
      </c>
      <c r="B19" s="18" t="n">
        <v>4</v>
      </c>
      <c r="C19" s="17" t="n">
        <v>1</v>
      </c>
      <c r="D19" s="33">
        <f>IFERROR(VLOOKUP(A19,'Banco de dados'!$A$6:H215, 8,0),0)</f>
        <v/>
      </c>
      <c r="E19" s="26">
        <f>B19*C19</f>
        <v/>
      </c>
      <c r="F19" s="29">
        <f>E19*I19</f>
        <v/>
      </c>
      <c r="G19" s="23">
        <f>E19*H19</f>
        <v/>
      </c>
      <c r="H19" s="22">
        <f>IFERROR(VLOOKUP(A19,'Banco de dados'!$A$6:F215, 3,0),0)</f>
        <v/>
      </c>
      <c r="I19" s="24">
        <f>IFERROR(VLOOKUP(A19,'Banco de dados'!$A$6:$F$199, 5,0),0)</f>
        <v/>
      </c>
      <c r="J19" s="19" t="inlineStr">
        <is>
          <t>DE-0006</t>
        </is>
      </c>
    </row>
    <row r="20">
      <c r="A20" s="10" t="inlineStr">
        <is>
          <t>PASTA PARA SOLDAGEM A FRIO, BELZONA 1111</t>
        </is>
      </c>
      <c r="B20" s="18" t="n">
        <v>1</v>
      </c>
      <c r="C20" s="17">
        <f>8*0.024</f>
        <v/>
      </c>
      <c r="D20" s="33">
        <f>IFERROR(VLOOKUP(A20,'Banco de dados'!$A$6:H216, 8,0),0)</f>
        <v/>
      </c>
      <c r="E20" s="26">
        <f>B20*C20</f>
        <v/>
      </c>
      <c r="F20" s="29">
        <f>E20*I20</f>
        <v/>
      </c>
      <c r="G20" s="23">
        <f>E20*H20</f>
        <v/>
      </c>
      <c r="H20" s="22">
        <f>IFERROR(VLOOKUP(A20,'Banco de dados'!$A$6:F216, 3,0),0)</f>
        <v/>
      </c>
      <c r="I20" s="24">
        <f>IFERROR(VLOOKUP(A20,'Banco de dados'!$A$6:$F$199, 5,0),0)</f>
        <v/>
      </c>
      <c r="J20" s="19" t="inlineStr">
        <is>
          <t>DE-0006</t>
        </is>
      </c>
    </row>
    <row r="21">
      <c r="A21" s="10" t="inlineStr">
        <is>
          <t>CHAPA DE AÇO CARBONO 9,5mm, ASTM A-36.</t>
        </is>
      </c>
      <c r="B21" s="18" t="n">
        <v>2</v>
      </c>
      <c r="C21" s="17">
        <f>0.122*0.173</f>
        <v/>
      </c>
      <c r="D21" s="33">
        <f>IFERROR(VLOOKUP(A21,'Banco de dados'!$A$6:H217, 8,0),0)</f>
        <v/>
      </c>
      <c r="E21" s="26">
        <f>B21*C21</f>
        <v/>
      </c>
      <c r="F21" s="29">
        <f>E21*I21</f>
        <v/>
      </c>
      <c r="G21" s="23">
        <f>E21*H21</f>
        <v/>
      </c>
      <c r="H21" s="22">
        <f>IFERROR(VLOOKUP(A21,'Banco de dados'!$A$6:F217, 3,0),0)</f>
        <v/>
      </c>
      <c r="I21" s="24">
        <f>IFERROR(VLOOKUP(A21,'Banco de dados'!$A$6:$F$199, 5,0),0)</f>
        <v/>
      </c>
      <c r="J21" s="19" t="inlineStr">
        <is>
          <t>DE-0009</t>
        </is>
      </c>
    </row>
    <row r="22">
      <c r="A22" s="10" t="inlineStr">
        <is>
          <t>PERFIL LAMINADO U6" X 12,2 KG/M, CONFORME ASTM A-6</t>
        </is>
      </c>
      <c r="B22" s="18" t="n">
        <v>2</v>
      </c>
      <c r="C22" s="17" t="n">
        <v>0.32</v>
      </c>
      <c r="D22" s="33">
        <f>IFERROR(VLOOKUP(A22,'Banco de dados'!$A$6:H218, 8,0),0)</f>
        <v/>
      </c>
      <c r="E22" s="26">
        <f>B22*C22</f>
        <v/>
      </c>
      <c r="F22" s="29">
        <f>E22*I22</f>
        <v/>
      </c>
      <c r="G22" s="23">
        <f>E22*H22</f>
        <v/>
      </c>
      <c r="H22" s="22">
        <f>IFERROR(VLOOKUP(A22,'Banco de dados'!$A$6:F218, 3,0),0)</f>
        <v/>
      </c>
      <c r="I22" s="24">
        <f>IFERROR(VLOOKUP(A22,'Banco de dados'!$A$6:$F$199, 5,0),0)</f>
        <v/>
      </c>
      <c r="J22" s="19" t="inlineStr">
        <is>
          <t>DE-0009</t>
        </is>
      </c>
    </row>
    <row r="23">
      <c r="A23" s="10" t="inlineStr">
        <is>
          <t>CANTONEIRA, AÇO CARBONO, ASTM A-36, L 2” x 2” x 1/4“</t>
        </is>
      </c>
      <c r="B23" s="18" t="n">
        <v>1</v>
      </c>
      <c r="C23" s="17" t="n">
        <v>0.24</v>
      </c>
      <c r="D23" s="33">
        <f>IFERROR(VLOOKUP(A23,'Banco de dados'!$A$6:H219, 8,0),0)</f>
        <v/>
      </c>
      <c r="E23" s="26">
        <f>B23*C23</f>
        <v/>
      </c>
      <c r="F23" s="29">
        <f>E23*I23</f>
        <v/>
      </c>
      <c r="G23" s="23">
        <f>E23*H23</f>
        <v/>
      </c>
      <c r="H23" s="22">
        <f>IFERROR(VLOOKUP(A23,'Banco de dados'!$A$6:F219, 3,0),0)</f>
        <v/>
      </c>
      <c r="I23" s="24">
        <f>IFERROR(VLOOKUP(A23,'Banco de dados'!$A$6:$F$199, 5,0),0)</f>
        <v/>
      </c>
      <c r="J23" s="19" t="inlineStr">
        <is>
          <t>DE-0009</t>
        </is>
      </c>
    </row>
    <row r="24" ht="30" customHeight="1">
      <c r="A24" s="10" t="inlineStr">
        <is>
          <t>PERFIL LAMINADO W 150 X 18,0 KG/M, CONFORME ASTM A-6, MATERIAL ASTM A-572 GR. 50</t>
        </is>
      </c>
      <c r="B24" s="18" t="n">
        <v>2</v>
      </c>
      <c r="C24" s="17" t="n">
        <v>0.5</v>
      </c>
      <c r="D24" s="33">
        <f>IFERROR(VLOOKUP(A24,'Banco de dados'!$A$6:H220, 8,0),0)</f>
        <v/>
      </c>
      <c r="E24" s="26">
        <f>B24*C24</f>
        <v/>
      </c>
      <c r="F24" s="29">
        <f>E24*I24</f>
        <v/>
      </c>
      <c r="G24" s="23">
        <f>E24*H24</f>
        <v/>
      </c>
      <c r="H24" s="22">
        <f>IFERROR(VLOOKUP(A24,'Banco de dados'!$A$6:F220, 3,0),0)</f>
        <v/>
      </c>
      <c r="I24" s="24">
        <f>IFERROR(VLOOKUP(A24,'Banco de dados'!$A$6:$F$199, 5,0),0)</f>
        <v/>
      </c>
      <c r="J24" s="19" t="inlineStr">
        <is>
          <t>DE-0009</t>
        </is>
      </c>
    </row>
    <row r="25">
      <c r="A25" s="10" t="inlineStr">
        <is>
          <t>TUBO, AÇO CARBONO, API 5L Gr. B, DN 4”, SCH.40</t>
        </is>
      </c>
      <c r="B25" s="18" t="n">
        <v>1</v>
      </c>
      <c r="C25" s="17" t="n">
        <v>7.3</v>
      </c>
      <c r="D25" s="33">
        <f>IFERROR(VLOOKUP(A25,'Banco de dados'!$A$6:H221, 8,0),0)</f>
        <v/>
      </c>
      <c r="E25" s="26">
        <f>B25*C25</f>
        <v/>
      </c>
      <c r="F25" s="29">
        <f>E25*I25</f>
        <v/>
      </c>
      <c r="G25" s="23">
        <f>E25*H25</f>
        <v/>
      </c>
      <c r="H25" s="22">
        <f>IFERROR(VLOOKUP(A25,'Banco de dados'!$A$6:F221, 3,0),0)</f>
        <v/>
      </c>
      <c r="I25" s="24">
        <f>IFERROR(VLOOKUP(A25,'Banco de dados'!$A$6:$F$199, 5,0),0)</f>
        <v/>
      </c>
      <c r="J25" s="19" t="inlineStr">
        <is>
          <t>DE-0010</t>
        </is>
      </c>
    </row>
    <row r="26">
      <c r="A26" s="10" t="inlineStr">
        <is>
          <t>CHAPA DE AÇO CARBONO 6,3mm, ASTM A-36.</t>
        </is>
      </c>
      <c r="B26" s="18" t="n">
        <v>1</v>
      </c>
      <c r="C26" s="17">
        <f>0.045*0.065</f>
        <v/>
      </c>
      <c r="D26" s="33">
        <f>IFERROR(VLOOKUP(A26,'Banco de dados'!$A$6:H222, 8,0),0)</f>
        <v/>
      </c>
      <c r="E26" s="26">
        <f>B26*C26</f>
        <v/>
      </c>
      <c r="F26" s="29">
        <f>E26*I26</f>
        <v/>
      </c>
      <c r="G26" s="23">
        <f>E26*H26</f>
        <v/>
      </c>
      <c r="H26" s="22">
        <f>IFERROR(VLOOKUP(A26,'Banco de dados'!$A$6:F222, 3,0),0)</f>
        <v/>
      </c>
      <c r="I26" s="24">
        <f>IFERROR(VLOOKUP(A26,'Banco de dados'!$A$6:$F$199, 5,0),0)</f>
        <v/>
      </c>
      <c r="J26" s="19" t="inlineStr">
        <is>
          <t>DE-0010</t>
        </is>
      </c>
    </row>
    <row r="27">
      <c r="A27" s="10" t="inlineStr">
        <is>
          <t>CHAPA DE AÇO CARBONO 6,3mm, ASTM A-36.</t>
        </is>
      </c>
      <c r="B27" s="18" t="n">
        <v>1</v>
      </c>
      <c r="C27" s="17">
        <f>0.108*0.108*3.1416/4</f>
        <v/>
      </c>
      <c r="D27" s="33">
        <f>IFERROR(VLOOKUP(A27,'Banco de dados'!$A$6:H223, 8,0),0)</f>
        <v/>
      </c>
      <c r="E27" s="26">
        <f>B27*C27</f>
        <v/>
      </c>
      <c r="F27" s="29">
        <f>E27*I27</f>
        <v/>
      </c>
      <c r="G27" s="23">
        <f>E27*H27</f>
        <v/>
      </c>
      <c r="H27" s="22">
        <f>IFERROR(VLOOKUP(A27,'Banco de dados'!$A$6:F223, 3,0),0)</f>
        <v/>
      </c>
      <c r="I27" s="24">
        <f>IFERROR(VLOOKUP(A27,'Banco de dados'!$A$6:$F$199, 5,0),0)</f>
        <v/>
      </c>
      <c r="J27" s="19" t="inlineStr">
        <is>
          <t>DE-0010</t>
        </is>
      </c>
    </row>
    <row r="28">
      <c r="A28" s="10" t="inlineStr">
        <is>
          <t>CHAPA DE AÇO CARBONO 6,3mm, ASTM A-36.</t>
        </is>
      </c>
      <c r="B28" s="18" t="n">
        <v>2</v>
      </c>
      <c r="C28" s="17">
        <f>0.22*0.1</f>
        <v/>
      </c>
      <c r="D28" s="33">
        <f>IFERROR(VLOOKUP(A28,'Banco de dados'!$A$6:H224, 8,0),0)</f>
        <v/>
      </c>
      <c r="E28" s="26">
        <f>B28*C28</f>
        <v/>
      </c>
      <c r="F28" s="29">
        <f>E28*I28</f>
        <v/>
      </c>
      <c r="G28" s="23">
        <f>E28*H28</f>
        <v/>
      </c>
      <c r="H28" s="22">
        <f>IFERROR(VLOOKUP(A28,'Banco de dados'!$A$6:F224, 3,0),0)</f>
        <v/>
      </c>
      <c r="I28" s="24">
        <f>IFERROR(VLOOKUP(A28,'Banco de dados'!$A$6:$F$199, 5,0),0)</f>
        <v/>
      </c>
      <c r="J28" s="19" t="inlineStr">
        <is>
          <t>DE-0010</t>
        </is>
      </c>
    </row>
    <row r="29">
      <c r="A29" s="10" t="inlineStr">
        <is>
          <t>CHAPA DE AÇO CARBONO 6,3mm, ASTM A-36.</t>
        </is>
      </c>
      <c r="B29" s="18" t="n">
        <v>2</v>
      </c>
      <c r="C29" s="17">
        <f>0.22*0.08</f>
        <v/>
      </c>
      <c r="D29" s="33">
        <f>IFERROR(VLOOKUP(A29,'Banco de dados'!$A$6:H225, 8,0),0)</f>
        <v/>
      </c>
      <c r="E29" s="26">
        <f>B29*C29</f>
        <v/>
      </c>
      <c r="F29" s="29">
        <f>E29*I29</f>
        <v/>
      </c>
      <c r="G29" s="23">
        <f>E29*H29</f>
        <v/>
      </c>
      <c r="H29" s="22">
        <f>IFERROR(VLOOKUP(A29,'Banco de dados'!$A$6:F225, 3,0),0)</f>
        <v/>
      </c>
      <c r="I29" s="24">
        <f>IFERROR(VLOOKUP(A29,'Banco de dados'!$A$6:$F$199, 5,0),0)</f>
        <v/>
      </c>
      <c r="J29" s="19" t="inlineStr">
        <is>
          <t>DE-0010</t>
        </is>
      </c>
    </row>
    <row r="30">
      <c r="A30" s="10" t="inlineStr">
        <is>
          <t>CHAPA DE AÇO CARBONO 9,5mm, ASTM A-36.</t>
        </is>
      </c>
      <c r="B30" s="18" t="n">
        <v>1</v>
      </c>
      <c r="C30" s="17">
        <f>0.315*0.275</f>
        <v/>
      </c>
      <c r="D30" s="33">
        <f>IFERROR(VLOOKUP(A30,'Banco de dados'!$A$6:H226, 8,0),0)</f>
        <v/>
      </c>
      <c r="E30" s="26">
        <f>B30*C30</f>
        <v/>
      </c>
      <c r="F30" s="29">
        <f>E30*I30</f>
        <v/>
      </c>
      <c r="G30" s="23">
        <f>E30*H30</f>
        <v/>
      </c>
      <c r="H30" s="22">
        <f>IFERROR(VLOOKUP(A30,'Banco de dados'!$A$6:F226, 3,0),0)</f>
        <v/>
      </c>
      <c r="I30" s="24">
        <f>IFERROR(VLOOKUP(A30,'Banco de dados'!$A$6:$F$199, 5,0),0)</f>
        <v/>
      </c>
      <c r="J30" s="19" t="inlineStr">
        <is>
          <t>DE-0010</t>
        </is>
      </c>
    </row>
    <row r="31" ht="30" customHeight="1">
      <c r="A31" s="10" t="inlineStr">
        <is>
          <t>PARAFUSO CAB. SEXTAVADA M12 x 130mm, ROSCA TOTAL, AÇO CARBONO ISO 898-1 CASSE 8.8, GALV. CONF. ASTM A-153 OU ISSO 10684.</t>
        </is>
      </c>
      <c r="B31" s="18" t="n">
        <v>6</v>
      </c>
      <c r="C31" s="17" t="n">
        <v>1</v>
      </c>
      <c r="D31" s="33">
        <f>IFERROR(VLOOKUP(A31,'Banco de dados'!$A$6:H227, 8,0),0)</f>
        <v/>
      </c>
      <c r="E31" s="26">
        <f>B31*C31</f>
        <v/>
      </c>
      <c r="F31" s="29">
        <f>E31*I31</f>
        <v/>
      </c>
      <c r="G31" s="23">
        <f>E31*H31</f>
        <v/>
      </c>
      <c r="H31" s="22">
        <f>IFERROR(VLOOKUP(A31,'Banco de dados'!$A$6:F227, 3,0),0)</f>
        <v/>
      </c>
      <c r="I31" s="24">
        <f>IFERROR(VLOOKUP(A31,'Banco de dados'!$A$6:$F$199, 5,0),0)</f>
        <v/>
      </c>
      <c r="J31" s="19" t="inlineStr">
        <is>
          <t>DE-0010</t>
        </is>
      </c>
    </row>
    <row r="32" ht="45" customHeight="1">
      <c r="A32" s="10" t="inlineStr">
        <is>
          <t>PORCA SEXTAVADA AUTOTRAVANTE, M12, COM INSERCAO DE NYLON, ACO CARBONO ISO 898-2 CLASSE 8, GALVANIZADA POR IMERSAO A QUENTE CONFORME PADRAO ASTM A-153 OU ISO 10684</t>
        </is>
      </c>
      <c r="B32" s="18" t="n">
        <v>6</v>
      </c>
      <c r="C32" s="17" t="n">
        <v>1</v>
      </c>
      <c r="D32" s="33">
        <f>IFERROR(VLOOKUP(A32,'Banco de dados'!$A$6:H228, 8,0),0)</f>
        <v/>
      </c>
      <c r="E32" s="26">
        <f>B32*C32</f>
        <v/>
      </c>
      <c r="F32" s="29">
        <f>E32*I32</f>
        <v/>
      </c>
      <c r="G32" s="23">
        <f>E32*H32</f>
        <v/>
      </c>
      <c r="H32" s="22">
        <f>IFERROR(VLOOKUP(A32,'Banco de dados'!$A$6:F228, 3,0),0)</f>
        <v/>
      </c>
      <c r="I32" s="24">
        <f>IFERROR(VLOOKUP(A32,'Banco de dados'!$A$6:$F$199, 5,0),0)</f>
        <v/>
      </c>
      <c r="J32" s="19" t="inlineStr">
        <is>
          <t>DE-0010</t>
        </is>
      </c>
    </row>
    <row r="33" ht="30" customHeight="1">
      <c r="A33" s="10" t="inlineStr">
        <is>
          <t>ARRUELA TIPO NORD LOCK ANTI-VIBRACAO M12, ACO CARBONO, GALVANIZADO POR IMERSAO A QUENTE CONFORME ASTM A-153 OU ISO 10684</t>
        </is>
      </c>
      <c r="B33" s="18" t="n">
        <v>12</v>
      </c>
      <c r="C33" s="17" t="n">
        <v>1</v>
      </c>
      <c r="D33" s="33">
        <f>IFERROR(VLOOKUP(A33,'Banco de dados'!$A$6:H229, 8,0),0)</f>
        <v/>
      </c>
      <c r="E33" s="26">
        <f>B33*C33</f>
        <v/>
      </c>
      <c r="F33" s="29">
        <f>E33*I33</f>
        <v/>
      </c>
      <c r="G33" s="23">
        <f>E33*H33</f>
        <v/>
      </c>
      <c r="H33" s="22">
        <f>IFERROR(VLOOKUP(A33,'Banco de dados'!$A$6:F229, 3,0),0)</f>
        <v/>
      </c>
      <c r="I33" s="24">
        <f>IFERROR(VLOOKUP(A33,'Banco de dados'!$A$6:$F$199, 5,0),0)</f>
        <v/>
      </c>
      <c r="J33" s="19" t="inlineStr">
        <is>
          <t>DE-0010</t>
        </is>
      </c>
    </row>
    <row r="34">
      <c r="A34" s="10" t="inlineStr">
        <is>
          <t>CHAPA DE AÇO CARBONO 6,3mm, ASTM A-36.</t>
        </is>
      </c>
      <c r="B34" s="18" t="n">
        <v>1</v>
      </c>
      <c r="C34" s="17">
        <f>0.09*0.09</f>
        <v/>
      </c>
      <c r="D34" s="33">
        <f>IFERROR(VLOOKUP(A34,'Banco de dados'!$A$6:H230, 8,0),0)</f>
        <v/>
      </c>
      <c r="E34" s="26">
        <f>B34*C34</f>
        <v/>
      </c>
      <c r="F34" s="29">
        <f>E34*I34</f>
        <v/>
      </c>
      <c r="G34" s="23">
        <f>E34*H34</f>
        <v/>
      </c>
      <c r="H34" s="22">
        <f>IFERROR(VLOOKUP(A34,'Banco de dados'!$A$6:F230, 3,0),0)</f>
        <v/>
      </c>
      <c r="I34" s="24">
        <f>IFERROR(VLOOKUP(A34,'Banco de dados'!$A$6:$F$199, 5,0),0)</f>
        <v/>
      </c>
      <c r="J34" s="19" t="inlineStr">
        <is>
          <t>DE-0011</t>
        </is>
      </c>
    </row>
    <row r="35">
      <c r="A35" s="10" t="inlineStr">
        <is>
          <t>CANTONEIRA, AÇO CARBONO, ASTM A-36, L 2” x 2” x 1/4“</t>
        </is>
      </c>
      <c r="B35" s="18" t="n">
        <v>2</v>
      </c>
      <c r="C35" s="17" t="n">
        <v>0.15</v>
      </c>
      <c r="D35" s="33">
        <f>IFERROR(VLOOKUP(A35,'Banco de dados'!$A$6:H231, 8,0),0)</f>
        <v/>
      </c>
      <c r="E35" s="26">
        <f>B35*C35</f>
        <v/>
      </c>
      <c r="F35" s="29">
        <f>E35*I35</f>
        <v/>
      </c>
      <c r="G35" s="23">
        <f>E35*H35</f>
        <v/>
      </c>
      <c r="H35" s="22">
        <f>IFERROR(VLOOKUP(A35,'Banco de dados'!$A$6:F231, 3,0),0)</f>
        <v/>
      </c>
      <c r="I35" s="24">
        <f>IFERROR(VLOOKUP(A35,'Banco de dados'!$A$6:$F$199, 5,0),0)</f>
        <v/>
      </c>
      <c r="J35" s="19" t="inlineStr">
        <is>
          <t>DE-0011</t>
        </is>
      </c>
    </row>
    <row r="36">
      <c r="A36" s="10" t="inlineStr">
        <is>
          <t>CHAPA DE AÇO CARBONO 6,3mm, ASTM A-36.</t>
        </is>
      </c>
      <c r="B36" s="18" t="n">
        <v>2</v>
      </c>
      <c r="C36" s="17" t="n">
        <v>0.0081</v>
      </c>
      <c r="D36" s="33">
        <f>IFERROR(VLOOKUP(A36,'Banco de dados'!$A$6:H232, 8,0),0)</f>
        <v/>
      </c>
      <c r="E36" s="26">
        <f>B36*C36</f>
        <v/>
      </c>
      <c r="F36" s="29">
        <f>E36*I36</f>
        <v/>
      </c>
      <c r="G36" s="23">
        <f>E36*H36</f>
        <v/>
      </c>
      <c r="H36" s="22">
        <f>IFERROR(VLOOKUP(A36,'Banco de dados'!$A$6:F232, 3,0),0)</f>
        <v/>
      </c>
      <c r="I36" s="24">
        <f>IFERROR(VLOOKUP(A36,'Banco de dados'!$A$6:$F$199, 5,0),0)</f>
        <v/>
      </c>
      <c r="J36" s="19" t="inlineStr">
        <is>
          <t>DE-0011</t>
        </is>
      </c>
    </row>
    <row r="37">
      <c r="A37" s="10" t="inlineStr">
        <is>
          <t>CANTONEIRA, AÇO CARBONO, ASTM A-36, L 2” x 2” x 1/4“</t>
        </is>
      </c>
      <c r="B37" s="18" t="n">
        <v>2</v>
      </c>
      <c r="C37" s="17" t="n">
        <v>0.25</v>
      </c>
      <c r="D37" s="33">
        <f>IFERROR(VLOOKUP(A37,'Banco de dados'!$A$6:H233, 8,0),0)</f>
        <v/>
      </c>
      <c r="E37" s="26">
        <f>B37*C37</f>
        <v/>
      </c>
      <c r="F37" s="29">
        <f>E37*I37</f>
        <v/>
      </c>
      <c r="G37" s="23">
        <f>E37*H37</f>
        <v/>
      </c>
      <c r="H37" s="22">
        <f>IFERROR(VLOOKUP(A37,'Banco de dados'!$A$6:F233, 3,0),0)</f>
        <v/>
      </c>
      <c r="I37" s="24">
        <f>IFERROR(VLOOKUP(A37,'Banco de dados'!$A$6:$F$199, 5,0),0)</f>
        <v/>
      </c>
      <c r="J37" s="19" t="inlineStr">
        <is>
          <t>DE-0011</t>
        </is>
      </c>
    </row>
    <row r="38">
      <c r="A38" s="10" t="inlineStr">
        <is>
          <t>PASTA PARA SOLDAGEM A FRIO, BELZONA 1111</t>
        </is>
      </c>
      <c r="B38" s="18" t="n">
        <v>1</v>
      </c>
      <c r="C38" s="17">
        <f>8*0.005</f>
        <v/>
      </c>
      <c r="D38" s="33">
        <f>IFERROR(VLOOKUP(A38,'Banco de dados'!$A$6:H234, 8,0),0)</f>
        <v/>
      </c>
      <c r="E38" s="26">
        <f>B38*C38</f>
        <v/>
      </c>
      <c r="F38" s="29">
        <f>E38*I38</f>
        <v/>
      </c>
      <c r="G38" s="23">
        <f>E38*H38</f>
        <v/>
      </c>
      <c r="H38" s="22">
        <f>IFERROR(VLOOKUP(A38,'Banco de dados'!$A$6:F234, 3,0),0)</f>
        <v/>
      </c>
      <c r="I38" s="24">
        <f>IFERROR(VLOOKUP(A38,'Banco de dados'!$A$6:$F$199, 5,0),0)</f>
        <v/>
      </c>
      <c r="J38" s="19" t="inlineStr">
        <is>
          <t>DE-0011</t>
        </is>
      </c>
    </row>
    <row r="39">
      <c r="A39" s="10" t="inlineStr">
        <is>
          <t>TUBO, AÇO CARBONO, API 5L Gr. B, DN 2”, SCH.40</t>
        </is>
      </c>
      <c r="B39" s="18" t="n">
        <v>1</v>
      </c>
      <c r="C39" s="17" t="n">
        <v>0.235</v>
      </c>
      <c r="D39" s="33">
        <f>IFERROR(VLOOKUP(A39,'Banco de dados'!$A$6:H235, 8,0),0)</f>
        <v/>
      </c>
      <c r="E39" s="26">
        <f>B39*C39</f>
        <v/>
      </c>
      <c r="F39" s="29">
        <f>E39*I39</f>
        <v/>
      </c>
      <c r="G39" s="23">
        <f>E39*H39</f>
        <v/>
      </c>
      <c r="H39" s="22">
        <f>IFERROR(VLOOKUP(A39,'Banco de dados'!$A$6:F235, 3,0),0)</f>
        <v/>
      </c>
      <c r="I39" s="24">
        <f>IFERROR(VLOOKUP(A39,'Banco de dados'!$A$6:$F$199, 5,0),0)</f>
        <v/>
      </c>
      <c r="J39" s="19" t="inlineStr">
        <is>
          <t>DE-0013</t>
        </is>
      </c>
    </row>
    <row r="40" ht="30" customHeight="1">
      <c r="A40" s="10" t="inlineStr">
        <is>
          <t>PERFIL LAMINADO U 4" X 9.30 KG/M, CONFORME ASTM A-6, MATERIAL ASTM A-572 GR. 50</t>
        </is>
      </c>
      <c r="B40" s="18" t="n">
        <v>1</v>
      </c>
      <c r="C40" s="17" t="n">
        <v>0.67</v>
      </c>
      <c r="D40" s="33">
        <f>IFERROR(VLOOKUP(A40,'Banco de dados'!$A$6:H236, 8,0),0)</f>
        <v/>
      </c>
      <c r="E40" s="26">
        <f>B40*C40</f>
        <v/>
      </c>
      <c r="F40" s="29">
        <f>E40*I40</f>
        <v/>
      </c>
      <c r="G40" s="23">
        <f>E40*H40</f>
        <v/>
      </c>
      <c r="H40" s="22">
        <f>IFERROR(VLOOKUP(A40,'Banco de dados'!$A$6:F236, 3,0),0)</f>
        <v/>
      </c>
      <c r="I40" s="24">
        <f>IFERROR(VLOOKUP(A40,'Banco de dados'!$A$6:$F$199, 5,0),0)</f>
        <v/>
      </c>
      <c r="J40" s="19" t="inlineStr">
        <is>
          <t>DE-0013</t>
        </is>
      </c>
    </row>
    <row r="41">
      <c r="A41" s="10" t="inlineStr">
        <is>
          <t>CANTONEIRA, AÇO CARBONO, ASTM A-36, L 3” x 3” x 1/4”</t>
        </is>
      </c>
      <c r="B41" s="18" t="n">
        <v>1</v>
      </c>
      <c r="C41" s="17" t="n">
        <v>0.2</v>
      </c>
      <c r="D41" s="33">
        <f>IFERROR(VLOOKUP(A41,'Banco de dados'!$A$6:H237, 8,0),0)</f>
        <v/>
      </c>
      <c r="E41" s="26">
        <f>B41*C41</f>
        <v/>
      </c>
      <c r="F41" s="29">
        <f>E41*I41</f>
        <v/>
      </c>
      <c r="G41" s="23">
        <f>E41*H41</f>
        <v/>
      </c>
      <c r="H41" s="22">
        <f>IFERROR(VLOOKUP(A41,'Banco de dados'!$A$6:F237, 3,0),0)</f>
        <v/>
      </c>
      <c r="I41" s="24">
        <f>IFERROR(VLOOKUP(A41,'Banco de dados'!$A$6:$F$199, 5,0),0)</f>
        <v/>
      </c>
      <c r="J41" s="19" t="inlineStr">
        <is>
          <t>DE-0013</t>
        </is>
      </c>
    </row>
    <row r="42">
      <c r="A42" s="10" t="inlineStr">
        <is>
          <t>CHAPA DE AÇO CARBONO 6,3mm, ASTM A-36.</t>
        </is>
      </c>
      <c r="B42" s="18" t="n">
        <v>1</v>
      </c>
      <c r="C42" s="17">
        <f>0.05^2</f>
        <v/>
      </c>
      <c r="D42" s="33">
        <f>IFERROR(VLOOKUP(A42,'Banco de dados'!$A$6:H238, 8,0),0)</f>
        <v/>
      </c>
      <c r="E42" s="26">
        <f>B42*C42</f>
        <v/>
      </c>
      <c r="F42" s="29">
        <f>E42*I42</f>
        <v/>
      </c>
      <c r="G42" s="23">
        <f>E42*H42</f>
        <v/>
      </c>
      <c r="H42" s="22">
        <f>IFERROR(VLOOKUP(A42,'Banco de dados'!$A$6:F238, 3,0),0)</f>
        <v/>
      </c>
      <c r="I42" s="24">
        <f>IFERROR(VLOOKUP(A42,'Banco de dados'!$A$6:$F$199, 5,0),0)</f>
        <v/>
      </c>
      <c r="J42" s="19" t="inlineStr">
        <is>
          <t>DE-0013</t>
        </is>
      </c>
    </row>
    <row r="43">
      <c r="A43" s="10" t="inlineStr">
        <is>
          <t>CHAPA DE AÇO CARBONO 6,3mm, ASTM A-36.</t>
        </is>
      </c>
      <c r="B43" s="18" t="n">
        <v>1</v>
      </c>
      <c r="C43" s="17">
        <f>0.142*0.112</f>
        <v/>
      </c>
      <c r="D43" s="33">
        <f>IFERROR(VLOOKUP(A43,'Banco de dados'!$A$6:H239, 8,0),0)</f>
        <v/>
      </c>
      <c r="E43" s="26">
        <f>B43*C43</f>
        <v/>
      </c>
      <c r="F43" s="29">
        <f>E43*I43</f>
        <v/>
      </c>
      <c r="G43" s="23">
        <f>E43*H43</f>
        <v/>
      </c>
      <c r="H43" s="22">
        <f>IFERROR(VLOOKUP(A43,'Banco de dados'!$A$6:F239, 3,0),0)</f>
        <v/>
      </c>
      <c r="I43" s="24">
        <f>IFERROR(VLOOKUP(A43,'Banco de dados'!$A$6:$F$199, 5,0),0)</f>
        <v/>
      </c>
      <c r="J43" s="19" t="inlineStr">
        <is>
          <t>DE-0013</t>
        </is>
      </c>
    </row>
    <row r="44">
      <c r="A44" s="10" t="inlineStr">
        <is>
          <t>CANTONEIRA, AÇO CARBONO, ASTM A-36, L 2” x 2” x 1/4“</t>
        </is>
      </c>
      <c r="B44" s="18" t="n">
        <v>1</v>
      </c>
      <c r="C44" s="17" t="n">
        <v>0.267</v>
      </c>
      <c r="D44" s="33">
        <f>IFERROR(VLOOKUP(A44,'Banco de dados'!$A$6:H240, 8,0),0)</f>
        <v/>
      </c>
      <c r="E44" s="26">
        <f>B44*C44</f>
        <v/>
      </c>
      <c r="F44" s="29">
        <f>E44*I44</f>
        <v/>
      </c>
      <c r="G44" s="23">
        <f>E44*H44</f>
        <v/>
      </c>
      <c r="H44" s="22">
        <f>IFERROR(VLOOKUP(A44,'Banco de dados'!$A$6:F240, 3,0),0)</f>
        <v/>
      </c>
      <c r="I44" s="24">
        <f>IFERROR(VLOOKUP(A44,'Banco de dados'!$A$6:$F$199, 5,0),0)</f>
        <v/>
      </c>
      <c r="J44" s="19" t="inlineStr">
        <is>
          <t>DE-0014</t>
        </is>
      </c>
    </row>
    <row r="45">
      <c r="A45" s="10" t="inlineStr">
        <is>
          <t>CANTONEIRA, AÇO CARBONO, ASTM A-36, L 2” x 2” x 1/4“</t>
        </is>
      </c>
      <c r="B45" s="18" t="n">
        <v>1</v>
      </c>
      <c r="C45" s="17" t="n">
        <v>0.205</v>
      </c>
      <c r="D45" s="33">
        <f>IFERROR(VLOOKUP(A45,'Banco de dados'!$A$6:H241, 8,0),0)</f>
        <v/>
      </c>
      <c r="E45" s="26">
        <f>B45*C45</f>
        <v/>
      </c>
      <c r="F45" s="29">
        <f>E45*I45</f>
        <v/>
      </c>
      <c r="G45" s="23">
        <f>E45*H45</f>
        <v/>
      </c>
      <c r="H45" s="22">
        <f>IFERROR(VLOOKUP(A45,'Banco de dados'!$A$6:F241, 3,0),0)</f>
        <v/>
      </c>
      <c r="I45" s="24">
        <f>IFERROR(VLOOKUP(A45,'Banco de dados'!$A$6:$F$199, 5,0),0)</f>
        <v/>
      </c>
      <c r="J45" s="19" t="inlineStr">
        <is>
          <t>DE-0014</t>
        </is>
      </c>
    </row>
    <row r="46">
      <c r="A46" s="10" t="inlineStr">
        <is>
          <t>CHAPA DE AÇO CARBONO 6,3mm, ASTM A-36.</t>
        </is>
      </c>
      <c r="B46" s="18" t="n">
        <v>1</v>
      </c>
      <c r="C46" s="17">
        <f>0.111*0.111</f>
        <v/>
      </c>
      <c r="D46" s="33">
        <f>IFERROR(VLOOKUP(A46,'Banco de dados'!$A$6:H242, 8,0),0)</f>
        <v/>
      </c>
      <c r="E46" s="26">
        <f>B46*C46</f>
        <v/>
      </c>
      <c r="F46" s="29">
        <f>E46*I46</f>
        <v/>
      </c>
      <c r="G46" s="23">
        <f>E46*H46</f>
        <v/>
      </c>
      <c r="H46" s="22">
        <f>IFERROR(VLOOKUP(A46,'Banco de dados'!$A$6:F242, 3,0),0)</f>
        <v/>
      </c>
      <c r="I46" s="24">
        <f>IFERROR(VLOOKUP(A46,'Banco de dados'!$A$6:$F$199, 5,0),0)</f>
        <v/>
      </c>
      <c r="J46" s="19" t="inlineStr">
        <is>
          <t>DE-0014</t>
        </is>
      </c>
    </row>
    <row r="47" ht="30" customHeight="1">
      <c r="A47" s="10" t="inlineStr">
        <is>
          <t>PARAFUSO CAB.SEXTAVADA M6 x 40mm, ROSCA TOTAL, AÇO INOX 316 ISO 3506-1 CLASS A4-70.</t>
        </is>
      </c>
      <c r="B47" s="18" t="n">
        <v>2</v>
      </c>
      <c r="C47" s="17" t="n">
        <v>1</v>
      </c>
      <c r="D47" s="33">
        <f>IFERROR(VLOOKUP(A47,'Banco de dados'!$A$6:H243, 8,0),0)</f>
        <v/>
      </c>
      <c r="E47" s="26">
        <f>B47*C47</f>
        <v/>
      </c>
      <c r="F47" s="29">
        <f>E47*I47</f>
        <v/>
      </c>
      <c r="G47" s="23">
        <f>E47*H47</f>
        <v/>
      </c>
      <c r="H47" s="22">
        <f>IFERROR(VLOOKUP(A47,'Banco de dados'!$A$6:F243, 3,0),0)</f>
        <v/>
      </c>
      <c r="I47" s="24">
        <f>IFERROR(VLOOKUP(A47,'Banco de dados'!$A$6:$F$199, 5,0),0)</f>
        <v/>
      </c>
      <c r="J47" s="19" t="inlineStr">
        <is>
          <t>DE-0014</t>
        </is>
      </c>
    </row>
    <row r="48">
      <c r="A48" s="10" t="inlineStr">
        <is>
          <t>PORCA SEXTAVADA TRAVANTE C/ NYLON M6, AÇO INOX 316 DIM 985 A4 (ISO 10511).</t>
        </is>
      </c>
      <c r="B48" s="18" t="n">
        <v>2</v>
      </c>
      <c r="C48" s="17" t="n">
        <v>1</v>
      </c>
      <c r="D48" s="33">
        <f>IFERROR(VLOOKUP(A48,'Banco de dados'!$A$6:H244, 8,0),0)</f>
        <v/>
      </c>
      <c r="E48" s="26">
        <f>B48*C48</f>
        <v/>
      </c>
      <c r="F48" s="29">
        <f>E48*I48</f>
        <v/>
      </c>
      <c r="G48" s="23">
        <f>E48*H48</f>
        <v/>
      </c>
      <c r="H48" s="22">
        <f>IFERROR(VLOOKUP(A48,'Banco de dados'!$A$6:F244, 3,0),0)</f>
        <v/>
      </c>
      <c r="I48" s="24">
        <f>IFERROR(VLOOKUP(A48,'Banco de dados'!$A$6:$F$199, 5,0),0)</f>
        <v/>
      </c>
      <c r="J48" s="19" t="inlineStr">
        <is>
          <t>DE-0014</t>
        </is>
      </c>
    </row>
    <row r="49">
      <c r="A49" s="10" t="inlineStr">
        <is>
          <t>ARRUELA LISA M6, AÇO INOX 316 ISO 7090 CLASS A4 200 HV.</t>
        </is>
      </c>
      <c r="B49" s="18" t="n">
        <v>4</v>
      </c>
      <c r="C49" s="17" t="n">
        <v>1</v>
      </c>
      <c r="D49" s="33">
        <f>IFERROR(VLOOKUP(A49,'Banco de dados'!$A$6:H245, 8,0),0)</f>
        <v/>
      </c>
      <c r="E49" s="26">
        <f>B49*C49</f>
        <v/>
      </c>
      <c r="F49" s="29">
        <f>E49*I49</f>
        <v/>
      </c>
      <c r="G49" s="23">
        <f>E49*H49</f>
        <v/>
      </c>
      <c r="H49" s="22">
        <f>IFERROR(VLOOKUP(A49,'Banco de dados'!$A$6:F245, 3,0),0)</f>
        <v/>
      </c>
      <c r="I49" s="24">
        <f>IFERROR(VLOOKUP(A49,'Banco de dados'!$A$6:$F$199, 5,0),0)</f>
        <v/>
      </c>
      <c r="J49" s="19" t="inlineStr">
        <is>
          <t>DE-0014</t>
        </is>
      </c>
    </row>
    <row r="50" ht="30" customHeight="1">
      <c r="A50" s="10" t="inlineStr">
        <is>
          <t>PARAFUSO CAB. SEXTAVADA M12 x 50mm, ROSCA TOTAL, AÇO CARBONO ISO 898-1 CASSE 8.8, GALV. CONF. ASTM A-153 OU ISSO 10684.</t>
        </is>
      </c>
      <c r="B50" s="18" t="n">
        <v>4</v>
      </c>
      <c r="C50" s="17" t="n">
        <v>1</v>
      </c>
      <c r="D50" s="33">
        <f>IFERROR(VLOOKUP(A50,'Banco de dados'!$A$6:H246, 8,0),0)</f>
        <v/>
      </c>
      <c r="E50" s="26">
        <f>B50*C50</f>
        <v/>
      </c>
      <c r="F50" s="29">
        <f>E50*I50</f>
        <v/>
      </c>
      <c r="G50" s="23">
        <f>E50*H50</f>
        <v/>
      </c>
      <c r="H50" s="22">
        <f>IFERROR(VLOOKUP(A50,'Banco de dados'!$A$6:F246, 3,0),0)</f>
        <v/>
      </c>
      <c r="I50" s="24">
        <f>IFERROR(VLOOKUP(A50,'Banco de dados'!$A$6:$F$199, 5,0),0)</f>
        <v/>
      </c>
      <c r="J50" s="19" t="inlineStr">
        <is>
          <t>DE-0014</t>
        </is>
      </c>
    </row>
    <row r="51" ht="45" customHeight="1">
      <c r="A51" s="10" t="inlineStr">
        <is>
          <t>PORCA SEXTAVADA AUTOTRAVANTE, M12, COM INSERCAO DE NYLON, ACO CARBONO ISO 898-2 CLASSE 8, GALVANIZADA POR IMERSAO A QUENTE CONFORME PADRAO ASTM A-153 OU ISO 10684</t>
        </is>
      </c>
      <c r="B51" s="18" t="n">
        <v>4</v>
      </c>
      <c r="C51" s="17" t="n">
        <v>1</v>
      </c>
      <c r="D51" s="33">
        <f>IFERROR(VLOOKUP(A51,'Banco de dados'!$A$6:H247, 8,0),0)</f>
        <v/>
      </c>
      <c r="E51" s="26">
        <f>B51*C51</f>
        <v/>
      </c>
      <c r="F51" s="29">
        <f>E51*I51</f>
        <v/>
      </c>
      <c r="G51" s="23">
        <f>E51*H51</f>
        <v/>
      </c>
      <c r="H51" s="22">
        <f>IFERROR(VLOOKUP(A51,'Banco de dados'!$A$6:F247, 3,0),0)</f>
        <v/>
      </c>
      <c r="I51" s="24">
        <f>IFERROR(VLOOKUP(A51,'Banco de dados'!$A$6:$F$199, 5,0),0)</f>
        <v/>
      </c>
      <c r="J51" s="19" t="inlineStr">
        <is>
          <t>DE-0014</t>
        </is>
      </c>
    </row>
    <row r="52" ht="30" customHeight="1">
      <c r="A52" s="10" t="inlineStr">
        <is>
          <t>ARRUELA TIPO NORD LOCK ANTI-VIBRACAO M12, ACO CARBONO, GALVANIZADO POR IMERSAO A QUENTE CONFORME ASTM A-153 OU ISO 10684</t>
        </is>
      </c>
      <c r="B52" s="18" t="n">
        <v>8</v>
      </c>
      <c r="C52" s="17" t="n">
        <v>1</v>
      </c>
      <c r="D52" s="33">
        <f>IFERROR(VLOOKUP(A52,'Banco de dados'!$A$6:H248, 8,0),0)</f>
        <v/>
      </c>
      <c r="E52" s="26">
        <f>B52*C52</f>
        <v/>
      </c>
      <c r="F52" s="29">
        <f>E52*I52</f>
        <v/>
      </c>
      <c r="G52" s="23">
        <f>E52*H52</f>
        <v/>
      </c>
      <c r="H52" s="22">
        <f>IFERROR(VLOOKUP(A52,'Banco de dados'!$A$6:F248, 3,0),0)</f>
        <v/>
      </c>
      <c r="I52" s="24">
        <f>IFERROR(VLOOKUP(A52,'Banco de dados'!$A$6:$F$199, 5,0),0)</f>
        <v/>
      </c>
      <c r="J52" s="19" t="inlineStr">
        <is>
          <t>DE-0014</t>
        </is>
      </c>
    </row>
    <row r="53">
      <c r="A53" s="10" t="inlineStr">
        <is>
          <t>CANTONEIRA, AÇO CARBONO, ASTM A-36, L 2” x 2” x 1/4“</t>
        </is>
      </c>
      <c r="B53" s="18" t="n">
        <v>1</v>
      </c>
      <c r="C53" s="17" t="n">
        <v>0.267</v>
      </c>
      <c r="D53" s="33">
        <f>IFERROR(VLOOKUP(A53,'Banco de dados'!$A$6:H249, 8,0),0)</f>
        <v/>
      </c>
      <c r="E53" s="26">
        <f>B53*C53</f>
        <v/>
      </c>
      <c r="F53" s="29">
        <f>E53*I53</f>
        <v/>
      </c>
      <c r="G53" s="23">
        <f>E53*H53</f>
        <v/>
      </c>
      <c r="H53" s="22">
        <f>IFERROR(VLOOKUP(A53,'Banco de dados'!$A$6:F249, 3,0),0)</f>
        <v/>
      </c>
      <c r="I53" s="24">
        <f>IFERROR(VLOOKUP(A53,'Banco de dados'!$A$6:$F$199, 5,0),0)</f>
        <v/>
      </c>
      <c r="J53" s="19" t="inlineStr">
        <is>
          <t>DE-0014</t>
        </is>
      </c>
    </row>
    <row r="54">
      <c r="A54" s="10" t="inlineStr">
        <is>
          <t>CANTONEIRA, AÇO CARBONO, ASTM A-36, L 2” x 2” x 1/4“</t>
        </is>
      </c>
      <c r="B54" s="18" t="n">
        <v>1</v>
      </c>
      <c r="C54" s="17" t="n">
        <v>0.287</v>
      </c>
      <c r="D54" s="33">
        <f>IFERROR(VLOOKUP(A54,'Banco de dados'!$A$6:H250, 8,0),0)</f>
        <v/>
      </c>
      <c r="E54" s="26">
        <f>B54*C54</f>
        <v/>
      </c>
      <c r="F54" s="29">
        <f>E54*I54</f>
        <v/>
      </c>
      <c r="G54" s="23">
        <f>E54*H54</f>
        <v/>
      </c>
      <c r="H54" s="22">
        <f>IFERROR(VLOOKUP(A54,'Banco de dados'!$A$6:F250, 3,0),0)</f>
        <v/>
      </c>
      <c r="I54" s="24">
        <f>IFERROR(VLOOKUP(A54,'Banco de dados'!$A$6:$F$199, 5,0),0)</f>
        <v/>
      </c>
      <c r="J54" s="19" t="inlineStr">
        <is>
          <t>DE-0014</t>
        </is>
      </c>
    </row>
    <row r="55">
      <c r="A55" s="10" t="inlineStr">
        <is>
          <t>CHAPA DE AÇO CARBONO 6,3mm, ASTM A-36.</t>
        </is>
      </c>
      <c r="B55" s="18" t="n">
        <v>1</v>
      </c>
      <c r="C55" s="17">
        <f>0.111*0.111</f>
        <v/>
      </c>
      <c r="D55" s="33">
        <f>IFERROR(VLOOKUP(A55,'Banco de dados'!$A$6:H251, 8,0),0)</f>
        <v/>
      </c>
      <c r="E55" s="26">
        <f>B55*C55</f>
        <v/>
      </c>
      <c r="F55" s="29">
        <f>E55*I55</f>
        <v/>
      </c>
      <c r="G55" s="23">
        <f>E55*H55</f>
        <v/>
      </c>
      <c r="H55" s="22">
        <f>IFERROR(VLOOKUP(A55,'Banco de dados'!$A$6:F251, 3,0),0)</f>
        <v/>
      </c>
      <c r="I55" s="24">
        <f>IFERROR(VLOOKUP(A55,'Banco de dados'!$A$6:$F$199, 5,0),0)</f>
        <v/>
      </c>
      <c r="J55" s="19" t="inlineStr">
        <is>
          <t>DE-0014</t>
        </is>
      </c>
    </row>
    <row r="56" ht="30" customHeight="1">
      <c r="A56" s="10" t="inlineStr">
        <is>
          <t>PARAFUSO CAB.SEXTAVADA M6 x 40mm, ROSCA TOTAL, AÇO INOX 316 ISO 3506-1 CLASS A4-70.</t>
        </is>
      </c>
      <c r="B56" s="18" t="n">
        <v>2</v>
      </c>
      <c r="C56" s="17" t="n">
        <v>1</v>
      </c>
      <c r="D56" s="33">
        <f>IFERROR(VLOOKUP(A56,'Banco de dados'!$A$6:H252, 8,0),0)</f>
        <v/>
      </c>
      <c r="E56" s="26">
        <f>B56*C56</f>
        <v/>
      </c>
      <c r="F56" s="29">
        <f>E56*I56</f>
        <v/>
      </c>
      <c r="G56" s="23">
        <f>E56*H56</f>
        <v/>
      </c>
      <c r="H56" s="22">
        <f>IFERROR(VLOOKUP(A56,'Banco de dados'!$A$6:F252, 3,0),0)</f>
        <v/>
      </c>
      <c r="I56" s="24">
        <f>IFERROR(VLOOKUP(A56,'Banco de dados'!$A$6:$F$199, 5,0),0)</f>
        <v/>
      </c>
      <c r="J56" s="19" t="inlineStr">
        <is>
          <t>DE-0014</t>
        </is>
      </c>
    </row>
    <row r="57">
      <c r="A57" s="10" t="inlineStr">
        <is>
          <t>PORCA SEXTAVADA TRAVANTE C/ NYLON M6, AÇO INOX 316 DIM 985 A4 (ISO 10511).</t>
        </is>
      </c>
      <c r="B57" s="18" t="n">
        <v>2</v>
      </c>
      <c r="C57" s="17" t="n">
        <v>1</v>
      </c>
      <c r="D57" s="33">
        <f>IFERROR(VLOOKUP(A57,'Banco de dados'!$A$6:H253, 8,0),0)</f>
        <v/>
      </c>
      <c r="E57" s="26">
        <f>B57*C57</f>
        <v/>
      </c>
      <c r="F57" s="29">
        <f>E57*I57</f>
        <v/>
      </c>
      <c r="G57" s="23">
        <f>E57*H57</f>
        <v/>
      </c>
      <c r="H57" s="22">
        <f>IFERROR(VLOOKUP(A57,'Banco de dados'!$A$6:F253, 3,0),0)</f>
        <v/>
      </c>
      <c r="I57" s="24">
        <f>IFERROR(VLOOKUP(A57,'Banco de dados'!$A$6:$F$199, 5,0),0)</f>
        <v/>
      </c>
      <c r="J57" s="19" t="inlineStr">
        <is>
          <t>DE-0014</t>
        </is>
      </c>
    </row>
    <row r="58">
      <c r="A58" s="10" t="inlineStr">
        <is>
          <t>ARRUELA LISA M6, AÇO INOX 316 ISO 7090 CLASS A4 200 HV.</t>
        </is>
      </c>
      <c r="B58" s="18" t="n">
        <v>4</v>
      </c>
      <c r="C58" s="17" t="n">
        <v>1</v>
      </c>
      <c r="D58" s="33">
        <f>IFERROR(VLOOKUP(A58,'Banco de dados'!$A$6:H254, 8,0),0)</f>
        <v/>
      </c>
      <c r="E58" s="26">
        <f>B58*C58</f>
        <v/>
      </c>
      <c r="F58" s="29">
        <f>E58*I58</f>
        <v/>
      </c>
      <c r="G58" s="23">
        <f>E58*H58</f>
        <v/>
      </c>
      <c r="H58" s="22">
        <f>IFERROR(VLOOKUP(A58,'Banco de dados'!$A$6:F254, 3,0),0)</f>
        <v/>
      </c>
      <c r="I58" s="24">
        <f>IFERROR(VLOOKUP(A58,'Banco de dados'!$A$6:$F$199, 5,0),0)</f>
        <v/>
      </c>
      <c r="J58" s="19" t="inlineStr">
        <is>
          <t>DE-0014</t>
        </is>
      </c>
    </row>
    <row r="59" ht="30" customHeight="1">
      <c r="A59" s="10" t="inlineStr">
        <is>
          <t>PARAFUSO CAB. SEXTAVADA M12 x 50mm, ROSCA TOTAL, AÇO CARBONO ISO 898-1 CASSE 8.8, GALV. CONF. ASTM A-153 OU ISSO 10684.</t>
        </is>
      </c>
      <c r="B59" s="18" t="n">
        <v>4</v>
      </c>
      <c r="C59" s="17" t="n">
        <v>1</v>
      </c>
      <c r="D59" s="33">
        <f>IFERROR(VLOOKUP(A59,'Banco de dados'!$A$6:H255, 8,0),0)</f>
        <v/>
      </c>
      <c r="E59" s="26">
        <f>B59*C59</f>
        <v/>
      </c>
      <c r="F59" s="29">
        <f>E59*I59</f>
        <v/>
      </c>
      <c r="G59" s="23">
        <f>E59*H59</f>
        <v/>
      </c>
      <c r="H59" s="22">
        <f>IFERROR(VLOOKUP(A59,'Banco de dados'!$A$6:F255, 3,0),0)</f>
        <v/>
      </c>
      <c r="I59" s="24">
        <f>IFERROR(VLOOKUP(A59,'Banco de dados'!$A$6:$F$199, 5,0),0)</f>
        <v/>
      </c>
      <c r="J59" s="19" t="inlineStr">
        <is>
          <t>DE-0014</t>
        </is>
      </c>
    </row>
    <row r="60" ht="45" customHeight="1">
      <c r="A60" s="10" t="inlineStr">
        <is>
          <t>PORCA SEXTAVADA AUTOTRAVANTE, M12, COM INSERCAO DE NYLON, ACO CARBONO ISO 898-2 CLASSE 8, GALVANIZADA POR IMERSAO A QUENTE CONFORME PADRAO ASTM A-153 OU ISO 10684</t>
        </is>
      </c>
      <c r="B60" s="18" t="n">
        <v>4</v>
      </c>
      <c r="C60" s="17" t="n">
        <v>1</v>
      </c>
      <c r="D60" s="33">
        <f>IFERROR(VLOOKUP(A60,'Banco de dados'!$A$6:H256, 8,0),0)</f>
        <v/>
      </c>
      <c r="E60" s="26">
        <f>B60*C60</f>
        <v/>
      </c>
      <c r="F60" s="29">
        <f>E60*I60</f>
        <v/>
      </c>
      <c r="G60" s="23">
        <f>E60*H60</f>
        <v/>
      </c>
      <c r="H60" s="22">
        <f>IFERROR(VLOOKUP(A60,'Banco de dados'!$A$6:F256, 3,0),0)</f>
        <v/>
      </c>
      <c r="I60" s="24">
        <f>IFERROR(VLOOKUP(A60,'Banco de dados'!$A$6:$F$199, 5,0),0)</f>
        <v/>
      </c>
      <c r="J60" s="19" t="inlineStr">
        <is>
          <t>DE-0014</t>
        </is>
      </c>
    </row>
    <row r="61" ht="30" customHeight="1">
      <c r="A61" s="10" t="inlineStr">
        <is>
          <t>ARRUELA TIPO NORD LOCK ANTI-VIBRACAO M12, ACO CARBONO, GALVANIZADO POR IMERSAO A QUENTE CONFORME ASTM A-153 OU ISO 10684</t>
        </is>
      </c>
      <c r="B61" s="18" t="n">
        <v>8</v>
      </c>
      <c r="C61" s="17" t="n">
        <v>1</v>
      </c>
      <c r="D61" s="33">
        <f>IFERROR(VLOOKUP(A61,'Banco de dados'!$A$6:H257, 8,0),0)</f>
        <v/>
      </c>
      <c r="E61" s="26">
        <f>B61*C61</f>
        <v/>
      </c>
      <c r="F61" s="29">
        <f>E61*I61</f>
        <v/>
      </c>
      <c r="G61" s="23">
        <f>E61*H61</f>
        <v/>
      </c>
      <c r="H61" s="22">
        <f>IFERROR(VLOOKUP(A61,'Banco de dados'!$A$6:F257, 3,0),0)</f>
        <v/>
      </c>
      <c r="I61" s="24">
        <f>IFERROR(VLOOKUP(A61,'Banco de dados'!$A$6:$F$199, 5,0),0)</f>
        <v/>
      </c>
      <c r="J61" s="19" t="inlineStr">
        <is>
          <t>DE-0014</t>
        </is>
      </c>
    </row>
    <row r="62" ht="45" customHeight="1">
      <c r="A62" s="10" t="inlineStr">
        <is>
          <t>GRADE DE PISO, 370 X 990MM; ACO CARBONO SAE 1010/1020, GALVANIZADO POR IMERSAO A QUENTE CONF. ASTM 123; BARRAS SERRILHADAS ESP. 3/16"; FIO DE LIGACAO ESP. O 6MM; MALHA 30MM X 100MM; A = 40MM</t>
        </is>
      </c>
      <c r="B62" s="18" t="n">
        <v>1</v>
      </c>
      <c r="C62" s="17" t="n">
        <v>1</v>
      </c>
      <c r="D62" s="33">
        <f>IFERROR(VLOOKUP(A62,'Banco de dados'!$A$6:H258, 8,0),0)</f>
        <v/>
      </c>
      <c r="E62" s="26">
        <f>B62*C62</f>
        <v/>
      </c>
      <c r="F62" s="29">
        <f>E62*I62</f>
        <v/>
      </c>
      <c r="G62" s="23">
        <f>E62*H62</f>
        <v/>
      </c>
      <c r="H62" s="22">
        <f>IFERROR(VLOOKUP(A62,'Banco de dados'!$A$6:F258, 3,0),0)</f>
        <v/>
      </c>
      <c r="I62" s="24">
        <f>IFERROR(VLOOKUP(A62,'Banco de dados'!$A$6:$F$199, 5,0),0)</f>
        <v/>
      </c>
      <c r="J62" s="19" t="inlineStr">
        <is>
          <t>DE-0003</t>
        </is>
      </c>
    </row>
    <row r="63">
      <c r="A63" s="10" t="inlineStr">
        <is>
          <t>CHAPA DE AÇO CARBONO 9,5mm, ASTM A-36.</t>
        </is>
      </c>
      <c r="B63" s="18" t="n">
        <v>2</v>
      </c>
      <c r="C63" s="17">
        <f>0.12*0.12</f>
        <v/>
      </c>
      <c r="D63" s="33">
        <f>IFERROR(VLOOKUP(A63,'Banco de dados'!$A$6:H259, 8,0),0)</f>
        <v/>
      </c>
      <c r="E63" s="26">
        <f>B63*C63</f>
        <v/>
      </c>
      <c r="F63" s="29">
        <f>E63*I63</f>
        <v/>
      </c>
      <c r="G63" s="23">
        <f>E63*H63</f>
        <v/>
      </c>
      <c r="H63" s="22">
        <f>IFERROR(VLOOKUP(A63,'Banco de dados'!$A$6:F259, 3,0),0)</f>
        <v/>
      </c>
      <c r="I63" s="24">
        <f>IFERROR(VLOOKUP(A63,'Banco de dados'!$A$6:$F$199, 5,0),0)</f>
        <v/>
      </c>
      <c r="J63" s="19" t="inlineStr">
        <is>
          <t>DE-0004</t>
        </is>
      </c>
    </row>
    <row r="64" ht="30" customHeight="1">
      <c r="A64" s="10" t="inlineStr">
        <is>
          <t>PERFIL LAMINADO U 4" X 9.30 KG/M, CONFORME ASTM A-6, MATERIAL ASTM A-572 GR. 50</t>
        </is>
      </c>
      <c r="B64" s="18" t="n">
        <v>2</v>
      </c>
      <c r="C64" s="17">
        <f>1.5</f>
        <v/>
      </c>
      <c r="D64" s="33">
        <f>IFERROR(VLOOKUP(A64,'Banco de dados'!$A$6:H260, 8,0),0)</f>
        <v/>
      </c>
      <c r="E64" s="26">
        <f>B64*C64</f>
        <v/>
      </c>
      <c r="F64" s="29">
        <f>E64*I64</f>
        <v/>
      </c>
      <c r="G64" s="23">
        <f>E64*H64</f>
        <v/>
      </c>
      <c r="H64" s="22">
        <f>IFERROR(VLOOKUP(A64,'Banco de dados'!$A$6:F260, 3,0),0)</f>
        <v/>
      </c>
      <c r="I64" s="24">
        <f>IFERROR(VLOOKUP(A64,'Banco de dados'!$A$6:$F$199, 5,0),0)</f>
        <v/>
      </c>
      <c r="J64" s="19" t="inlineStr">
        <is>
          <t>DE-0004</t>
        </is>
      </c>
    </row>
    <row r="65" ht="30" customHeight="1">
      <c r="A65" s="10" t="inlineStr">
        <is>
          <t>PERFIL LAMINADO U 4" X 9.30 KG/M, CONFORME ASTM A-6, MATERIAL ASTM A-572 GR. 50</t>
        </is>
      </c>
      <c r="B65" s="18" t="n">
        <v>2</v>
      </c>
      <c r="C65" s="17">
        <f>1.25</f>
        <v/>
      </c>
      <c r="D65" s="33">
        <f>IFERROR(VLOOKUP(A65,'Banco de dados'!$A$6:H261, 8,0),0)</f>
        <v/>
      </c>
      <c r="E65" s="26">
        <f>B65*C65</f>
        <v/>
      </c>
      <c r="F65" s="29">
        <f>E65*I65</f>
        <v/>
      </c>
      <c r="G65" s="23">
        <f>E65*H65</f>
        <v/>
      </c>
      <c r="H65" s="22">
        <f>IFERROR(VLOOKUP(A65,'Banco de dados'!$A$6:F261, 3,0),0)</f>
        <v/>
      </c>
      <c r="I65" s="24">
        <f>IFERROR(VLOOKUP(A65,'Banco de dados'!$A$6:$F$199, 5,0),0)</f>
        <v/>
      </c>
      <c r="J65" s="19" t="inlineStr">
        <is>
          <t>DE-0004</t>
        </is>
      </c>
    </row>
    <row r="66">
      <c r="A66" s="10" t="inlineStr">
        <is>
          <t>PINO HILTI  X-BT-MR M10/15 SN 8 OGL, AÇO INOX, REF HILT: 2205156</t>
        </is>
      </c>
      <c r="B66" s="18" t="n">
        <v>8</v>
      </c>
      <c r="C66" s="17" t="n">
        <v>1</v>
      </c>
      <c r="D66" s="33">
        <f>IFERROR(VLOOKUP(A66,'Banco de dados'!$A$6:H262, 8,0),0)</f>
        <v/>
      </c>
      <c r="E66" s="26">
        <f>B66*C66</f>
        <v/>
      </c>
      <c r="F66" s="29">
        <f>E66*I66</f>
        <v/>
      </c>
      <c r="G66" s="23">
        <f>E66*H66</f>
        <v/>
      </c>
      <c r="H66" s="22">
        <f>IFERROR(VLOOKUP(A66,'Banco de dados'!$A$6:F262, 3,0),0)</f>
        <v/>
      </c>
      <c r="I66" s="24">
        <f>IFERROR(VLOOKUP(A66,'Banco de dados'!$A$6:$F$199, 5,0),0)</f>
        <v/>
      </c>
      <c r="J66" s="19" t="inlineStr">
        <is>
          <t>DE-0004</t>
        </is>
      </c>
    </row>
    <row r="67">
      <c r="A67" s="10" t="inlineStr">
        <is>
          <t>CHAPA DE AÇO CARBONO 6,3mm, ASTM A-36.</t>
        </is>
      </c>
      <c r="B67" s="18" t="n">
        <v>4</v>
      </c>
      <c r="C67" s="17">
        <f>0.07*0.07</f>
        <v/>
      </c>
      <c r="D67" s="33">
        <f>IFERROR(VLOOKUP(A67,'Banco de dados'!$A$6:H263, 8,0),0)</f>
        <v/>
      </c>
      <c r="E67" s="26">
        <f>B67*C67</f>
        <v/>
      </c>
      <c r="F67" s="29">
        <f>E67*I67</f>
        <v/>
      </c>
      <c r="G67" s="23">
        <f>E67*H67</f>
        <v/>
      </c>
      <c r="H67" s="22">
        <f>IFERROR(VLOOKUP(A67,'Banco de dados'!$A$6:F263, 3,0),0)</f>
        <v/>
      </c>
      <c r="I67" s="24">
        <f>IFERROR(VLOOKUP(A67,'Banco de dados'!$A$6:$F$199, 5,0),0)</f>
        <v/>
      </c>
      <c r="J67" s="19" t="inlineStr">
        <is>
          <t>DE-0005</t>
        </is>
      </c>
    </row>
    <row r="68">
      <c r="A68" s="10" t="inlineStr">
        <is>
          <t>CHAPA DE AÇO CARBONO 6,3mm, ASTM A-36.</t>
        </is>
      </c>
      <c r="B68" s="18" t="n">
        <v>4</v>
      </c>
      <c r="C68" s="17">
        <f>0.07*0.085</f>
        <v/>
      </c>
      <c r="D68" s="33">
        <f>IFERROR(VLOOKUP(A68,'Banco de dados'!$A$6:H264, 8,0),0)</f>
        <v/>
      </c>
      <c r="E68" s="26">
        <f>B68*C68</f>
        <v/>
      </c>
      <c r="F68" s="29">
        <f>E68*I68</f>
        <v/>
      </c>
      <c r="G68" s="23">
        <f>E68*H68</f>
        <v/>
      </c>
      <c r="H68" s="22">
        <f>IFERROR(VLOOKUP(A68,'Banco de dados'!$A$6:F264, 3,0),0)</f>
        <v/>
      </c>
      <c r="I68" s="24">
        <f>IFERROR(VLOOKUP(A68,'Banco de dados'!$A$6:$F$199, 5,0),0)</f>
        <v/>
      </c>
      <c r="J68" s="19" t="inlineStr">
        <is>
          <t>DE-0005</t>
        </is>
      </c>
    </row>
    <row r="69">
      <c r="A69" s="10" t="inlineStr">
        <is>
          <t>TUBO, AÇO CARBONO, API 5L Gr. B, DN 2”, SCH.40</t>
        </is>
      </c>
      <c r="B69" s="18" t="n">
        <v>2</v>
      </c>
      <c r="C69" s="17" t="n">
        <v>0.76</v>
      </c>
      <c r="D69" s="33">
        <f>IFERROR(VLOOKUP(A69,'Banco de dados'!$A$6:H265, 8,0),0)</f>
        <v/>
      </c>
      <c r="E69" s="26">
        <f>B69*C69</f>
        <v/>
      </c>
      <c r="F69" s="29">
        <f>E69*I69</f>
        <v/>
      </c>
      <c r="G69" s="23">
        <f>E69*H69</f>
        <v/>
      </c>
      <c r="H69" s="22">
        <f>IFERROR(VLOOKUP(A69,'Banco de dados'!$A$6:F265, 3,0),0)</f>
        <v/>
      </c>
      <c r="I69" s="24">
        <f>IFERROR(VLOOKUP(A69,'Banco de dados'!$A$6:$F$199, 5,0),0)</f>
        <v/>
      </c>
      <c r="J69" s="19" t="inlineStr">
        <is>
          <t>DE-0005</t>
        </is>
      </c>
    </row>
    <row r="70" ht="30" customHeight="1">
      <c r="A70" s="10" t="inlineStr">
        <is>
          <t>PARAFUSO CAB. SEXTAVADA M16 x 50mm, ROSCA TOTAL, AÇO CARBONO ISO 898-1 CASSE 8.8, GALV. CONF. ASTM A-153 OU ISSO 10684.</t>
        </is>
      </c>
      <c r="B70" s="18" t="n">
        <v>4</v>
      </c>
      <c r="C70" s="17" t="n">
        <v>1</v>
      </c>
      <c r="D70" s="33">
        <f>IFERROR(VLOOKUP(A70,'Banco de dados'!$A$6:H266, 8,0),0)</f>
        <v/>
      </c>
      <c r="E70" s="26">
        <f>B70*C70</f>
        <v/>
      </c>
      <c r="F70" s="29">
        <f>E70*I70</f>
        <v/>
      </c>
      <c r="G70" s="23">
        <f>E70*H70</f>
        <v/>
      </c>
      <c r="H70" s="22">
        <f>IFERROR(VLOOKUP(A70,'Banco de dados'!$A$6:F266, 3,0),0)</f>
        <v/>
      </c>
      <c r="I70" s="24">
        <f>IFERROR(VLOOKUP(A70,'Banco de dados'!$A$6:$F$199, 5,0),0)</f>
        <v/>
      </c>
      <c r="J70" s="19" t="inlineStr">
        <is>
          <t>DE-0005</t>
        </is>
      </c>
    </row>
    <row r="71" ht="45" customHeight="1">
      <c r="A71" s="10" t="inlineStr">
        <is>
          <t>PORCA SEXTAVADA AUTOTRAVANTE, M16, COM INSERCAO DE NYLON, ACO CARBONO ISO 898-2 CLASSE 8, GALVANIZADA POR IMERSAO A QUENTE CONFORME PADRAO ASTM A-153 OU ISO 10684</t>
        </is>
      </c>
      <c r="B71" s="18" t="n">
        <v>4</v>
      </c>
      <c r="C71" s="17" t="n">
        <v>1</v>
      </c>
      <c r="D71" s="33">
        <f>IFERROR(VLOOKUP(A71,'Banco de dados'!$A$6:H267, 8,0),0)</f>
        <v/>
      </c>
      <c r="E71" s="26">
        <f>B71*C71</f>
        <v/>
      </c>
      <c r="F71" s="29">
        <f>E71*I71</f>
        <v/>
      </c>
      <c r="G71" s="23">
        <f>E71*H71</f>
        <v/>
      </c>
      <c r="H71" s="22">
        <f>IFERROR(VLOOKUP(A71,'Banco de dados'!$A$6:F267, 3,0),0)</f>
        <v/>
      </c>
      <c r="I71" s="24">
        <f>IFERROR(VLOOKUP(A71,'Banco de dados'!$A$6:$F$199, 5,0),0)</f>
        <v/>
      </c>
      <c r="J71" s="19" t="inlineStr">
        <is>
          <t>DE-0005</t>
        </is>
      </c>
    </row>
    <row r="72" ht="30" customHeight="1">
      <c r="A72" s="10" t="inlineStr">
        <is>
          <t>ARRUELA TIPO NORD LOCK ANTI-VIBRACAO M16, ACO CARBONO, GALVANIZADO POR IMERSAO A QUENTE CONFORME ASTM A-153 OU ISO 10684</t>
        </is>
      </c>
      <c r="B72" s="18" t="n">
        <v>8</v>
      </c>
      <c r="C72" s="17" t="n">
        <v>1</v>
      </c>
      <c r="D72" s="33">
        <f>IFERROR(VLOOKUP(A72,'Banco de dados'!$A$6:H268, 8,0),0)</f>
        <v/>
      </c>
      <c r="E72" s="26">
        <f>B72*C72</f>
        <v/>
      </c>
      <c r="F72" s="29">
        <f>E72*I72</f>
        <v/>
      </c>
      <c r="G72" s="23">
        <f>E72*H72</f>
        <v/>
      </c>
      <c r="H72" s="22">
        <f>IFERROR(VLOOKUP(A72,'Banco de dados'!$A$6:F268, 3,0),0)</f>
        <v/>
      </c>
      <c r="I72" s="24">
        <f>IFERROR(VLOOKUP(A72,'Banco de dados'!$A$6:$F$199, 5,0),0)</f>
        <v/>
      </c>
      <c r="J72" s="19" t="inlineStr">
        <is>
          <t>DE-0005</t>
        </is>
      </c>
    </row>
    <row r="73">
      <c r="A73" s="10" t="inlineStr">
        <is>
          <t>CHAPA DE AÇO CARBONO 6,3mm, ASTM A-36.</t>
        </is>
      </c>
      <c r="B73" s="18" t="n">
        <v>4</v>
      </c>
      <c r="C73" s="17">
        <f>0.07*0.085</f>
        <v/>
      </c>
      <c r="D73" s="33">
        <f>IFERROR(VLOOKUP(A73,'Banco de dados'!$A$6:H269, 8,0),0)</f>
        <v/>
      </c>
      <c r="E73" s="26">
        <f>B73*C73</f>
        <v/>
      </c>
      <c r="F73" s="29">
        <f>E73*I73</f>
        <v/>
      </c>
      <c r="G73" s="23">
        <f>E73*H73</f>
        <v/>
      </c>
      <c r="H73" s="22">
        <f>IFERROR(VLOOKUP(A73,'Banco de dados'!$A$6:F269, 3,0),0)</f>
        <v/>
      </c>
      <c r="I73" s="24">
        <f>IFERROR(VLOOKUP(A73,'Banco de dados'!$A$6:$F$199, 5,0),0)</f>
        <v/>
      </c>
      <c r="J73" s="19" t="inlineStr">
        <is>
          <t>DE-0005</t>
        </is>
      </c>
    </row>
    <row r="74">
      <c r="A74" s="10" t="inlineStr">
        <is>
          <t>CHAPA DE AÇO CARBONO 6,3mm, ASTM A-36.</t>
        </is>
      </c>
      <c r="B74" s="18" t="n">
        <v>4</v>
      </c>
      <c r="C74" s="17">
        <f>0.07*0.17</f>
        <v/>
      </c>
      <c r="D74" s="33">
        <f>IFERROR(VLOOKUP(A74,'Banco de dados'!$A$6:H270, 8,0),0)</f>
        <v/>
      </c>
      <c r="E74" s="26">
        <f>B74*C74</f>
        <v/>
      </c>
      <c r="F74" s="29">
        <f>E74*I74</f>
        <v/>
      </c>
      <c r="G74" s="23">
        <f>E74*H74</f>
        <v/>
      </c>
      <c r="H74" s="22">
        <f>IFERROR(VLOOKUP(A74,'Banco de dados'!$A$6:F270, 3,0),0)</f>
        <v/>
      </c>
      <c r="I74" s="24">
        <f>IFERROR(VLOOKUP(A74,'Banco de dados'!$A$6:$F$199, 5,0),0)</f>
        <v/>
      </c>
      <c r="J74" s="19" t="inlineStr">
        <is>
          <t>DE-0005</t>
        </is>
      </c>
    </row>
    <row r="75">
      <c r="A75" s="10" t="inlineStr">
        <is>
          <t>PINO HILTI  X-BT-MR M10/15 SN 8 OGL, AÇO INOX, REF HILT: 2205156</t>
        </is>
      </c>
      <c r="B75" s="18" t="n">
        <v>4</v>
      </c>
      <c r="C75" s="17" t="n">
        <v>1</v>
      </c>
      <c r="D75" s="33">
        <f>IFERROR(VLOOKUP(A75,'Banco de dados'!$A$6:H271, 8,0),0)</f>
        <v/>
      </c>
      <c r="E75" s="26">
        <f>B75*C75</f>
        <v/>
      </c>
      <c r="F75" s="29">
        <f>E75*I75</f>
        <v/>
      </c>
      <c r="G75" s="23">
        <f>E75*H75</f>
        <v/>
      </c>
      <c r="H75" s="22">
        <f>IFERROR(VLOOKUP(A75,'Banco de dados'!$A$6:F271, 3,0),0)</f>
        <v/>
      </c>
      <c r="I75" s="24">
        <f>IFERROR(VLOOKUP(A75,'Banco de dados'!$A$6:$F$199, 5,0),0)</f>
        <v/>
      </c>
      <c r="J75" s="19" t="inlineStr">
        <is>
          <t>DE-0005</t>
        </is>
      </c>
    </row>
    <row r="76" ht="30" customHeight="1">
      <c r="A76" s="10" t="inlineStr">
        <is>
          <t>PARAFUSO CAB. SEXTAVADA M12 x 90mm, ROSCA TOTAL, AÇO CARBONO ISO 898-1 CASSE 8.8, GALV. CONF. ASTM A-153 OU ISSO 10684.</t>
        </is>
      </c>
      <c r="B76" s="18" t="n">
        <v>8</v>
      </c>
      <c r="C76" s="17" t="n">
        <v>1</v>
      </c>
      <c r="D76" s="33">
        <f>IFERROR(VLOOKUP(A76,'Banco de dados'!$A$6:H272, 8,0),0)</f>
        <v/>
      </c>
      <c r="E76" s="26">
        <f>B76*C76</f>
        <v/>
      </c>
      <c r="F76" s="29">
        <f>E76*I76</f>
        <v/>
      </c>
      <c r="G76" s="23">
        <f>E76*H76</f>
        <v/>
      </c>
      <c r="H76" s="22">
        <f>IFERROR(VLOOKUP(A76,'Banco de dados'!$A$6:F272, 3,0),0)</f>
        <v/>
      </c>
      <c r="I76" s="24">
        <f>IFERROR(VLOOKUP(A76,'Banco de dados'!$A$6:$F$199, 5,0),0)</f>
        <v/>
      </c>
      <c r="J76" s="19" t="inlineStr">
        <is>
          <t>DE-0005</t>
        </is>
      </c>
    </row>
    <row r="77" ht="45" customHeight="1">
      <c r="A77" s="10" t="inlineStr">
        <is>
          <t>PORCA SEXTAVADA AUTOTRAVANTE, M12, COM INSERCAO DE NYLON, ACO CARBONO ISO 898-2 CLASSE 8, GALVANIZADA POR IMERSAO A QUENTE CONFORME PADRAO ASTM A-153 OU ISO 10684</t>
        </is>
      </c>
      <c r="B77" s="18" t="n">
        <v>8</v>
      </c>
      <c r="C77" s="17" t="n">
        <v>1</v>
      </c>
      <c r="D77" s="33">
        <f>IFERROR(VLOOKUP(A77,'Banco de dados'!$A$6:H273, 8,0),0)</f>
        <v/>
      </c>
      <c r="E77" s="26">
        <f>B77*C77</f>
        <v/>
      </c>
      <c r="F77" s="29">
        <f>E77*I77</f>
        <v/>
      </c>
      <c r="G77" s="23">
        <f>E77*H77</f>
        <v/>
      </c>
      <c r="H77" s="22">
        <f>IFERROR(VLOOKUP(A77,'Banco de dados'!$A$6:F273, 3,0),0)</f>
        <v/>
      </c>
      <c r="I77" s="24">
        <f>IFERROR(VLOOKUP(A77,'Banco de dados'!$A$6:$F$199, 5,0),0)</f>
        <v/>
      </c>
      <c r="J77" s="19" t="inlineStr">
        <is>
          <t>DE-0005</t>
        </is>
      </c>
    </row>
    <row r="78" ht="30" customHeight="1">
      <c r="A78" s="10" t="inlineStr">
        <is>
          <t>ARRUELA TIPO NORD LOCK ANTI-VIBRACAO M12, ACO CARBONO, GALVANIZADO POR IMERSAO A QUENTE CONFORME ASTM A-153 OU ISO 10684</t>
        </is>
      </c>
      <c r="B78" s="18" t="n">
        <v>16</v>
      </c>
      <c r="C78" s="17" t="n">
        <v>1</v>
      </c>
      <c r="D78" s="33">
        <f>IFERROR(VLOOKUP(A78,'Banco de dados'!$A$6:H274, 8,0),0)</f>
        <v/>
      </c>
      <c r="E78" s="26">
        <f>B78*C78</f>
        <v/>
      </c>
      <c r="F78" s="29">
        <f>E78*I78</f>
        <v/>
      </c>
      <c r="G78" s="23">
        <f>E78*H78</f>
        <v/>
      </c>
      <c r="H78" s="22">
        <f>IFERROR(VLOOKUP(A78,'Banco de dados'!$A$6:F274, 3,0),0)</f>
        <v/>
      </c>
      <c r="I78" s="24">
        <f>IFERROR(VLOOKUP(A78,'Banco de dados'!$A$6:$F$199, 5,0),0)</f>
        <v/>
      </c>
      <c r="J78" s="19" t="inlineStr">
        <is>
          <t>DE-0005</t>
        </is>
      </c>
    </row>
    <row r="79">
      <c r="A79" s="10" t="inlineStr">
        <is>
          <t>PASTA PARA SOLDAGEM A FRIO, BELZONA 1111</t>
        </is>
      </c>
      <c r="B79" s="18" t="n">
        <v>1</v>
      </c>
      <c r="C79" s="17">
        <f>8*0.01</f>
        <v/>
      </c>
      <c r="D79" s="33">
        <f>IFERROR(VLOOKUP(A79,'Banco de dados'!$A$6:H275, 8,0),0)</f>
        <v/>
      </c>
      <c r="E79" s="26">
        <f>B79*C79</f>
        <v/>
      </c>
      <c r="F79" s="29">
        <f>E79*I79</f>
        <v/>
      </c>
      <c r="G79" s="23">
        <f>E79*H79</f>
        <v/>
      </c>
      <c r="H79" s="22">
        <f>IFERROR(VLOOKUP(A79,'Banco de dados'!$A$6:F275, 3,0),0)</f>
        <v/>
      </c>
      <c r="I79" s="24">
        <f>IFERROR(VLOOKUP(A79,'Banco de dados'!$A$6:$F$199, 5,0),0)</f>
        <v/>
      </c>
      <c r="J79" s="19" t="inlineStr">
        <is>
          <t>DE-0004</t>
        </is>
      </c>
    </row>
    <row r="80" ht="30" customHeight="1">
      <c r="A80" s="10" t="inlineStr">
        <is>
          <t>PARAFUSO CAB. SEXTAVADA M12 x 40mm, ROSCA TOTAL, AÇO CARBONO ISO 898-1 CASSE 8.8, GALV. CONF. ASTM A-153 OU ISSO 10684.</t>
        </is>
      </c>
      <c r="B80" s="18" t="n">
        <v>4</v>
      </c>
      <c r="C80" s="17" t="n">
        <v>1</v>
      </c>
      <c r="D80" s="33">
        <f>IFERROR(VLOOKUP(A80,'Banco de dados'!$A$6:H276, 8,0),0)</f>
        <v/>
      </c>
      <c r="E80" s="26">
        <f>B80*C80</f>
        <v/>
      </c>
      <c r="F80" s="29">
        <f>E80*I80</f>
        <v/>
      </c>
      <c r="G80" s="23">
        <f>E80*H80</f>
        <v/>
      </c>
      <c r="H80" s="22">
        <f>IFERROR(VLOOKUP(A80,'Banco de dados'!$A$6:F276, 3,0),0)</f>
        <v/>
      </c>
      <c r="I80" s="24">
        <f>IFERROR(VLOOKUP(A80,'Banco de dados'!$A$6:$F$199, 5,0),0)</f>
        <v/>
      </c>
      <c r="J80" s="19" t="inlineStr">
        <is>
          <t>DE-0004</t>
        </is>
      </c>
    </row>
    <row r="81" ht="45" customHeight="1">
      <c r="A81" s="10" t="inlineStr">
        <is>
          <t>PORCA SEXTAVADA AUTOTRAVANTE, M12, COM INSERCAO DE NYLON, ACO CARBONO ISO 898-2 CLASSE 8, GALVANIZADA POR IMERSAO A QUENTE CONFORME PADRAO ASTM A-153 OU ISO 10684</t>
        </is>
      </c>
      <c r="B81" s="18" t="n">
        <v>4</v>
      </c>
      <c r="C81" s="17" t="n">
        <v>1</v>
      </c>
      <c r="D81" s="33">
        <f>IFERROR(VLOOKUP(A81,'Banco de dados'!$A$6:H277, 8,0),0)</f>
        <v/>
      </c>
      <c r="E81" s="26">
        <f>B81*C81</f>
        <v/>
      </c>
      <c r="F81" s="29">
        <f>E81*I81</f>
        <v/>
      </c>
      <c r="G81" s="23">
        <f>E81*H81</f>
        <v/>
      </c>
      <c r="H81" s="22">
        <f>IFERROR(VLOOKUP(A81,'Banco de dados'!$A$6:F277, 3,0),0)</f>
        <v/>
      </c>
      <c r="I81" s="24">
        <f>IFERROR(VLOOKUP(A81,'Banco de dados'!$A$6:$F$199, 5,0),0)</f>
        <v/>
      </c>
      <c r="J81" s="19" t="inlineStr">
        <is>
          <t>DE-0004</t>
        </is>
      </c>
    </row>
    <row r="82" ht="30" customHeight="1">
      <c r="A82" s="10" t="inlineStr">
        <is>
          <t>ARRUELA TIPO NORD LOCK ANTI-VIBRACAO M12, ACO CARBONO, GALVANIZADO POR IMERSAO A QUENTE CONFORME ASTM A-153 OU ISO 10684</t>
        </is>
      </c>
      <c r="B82" s="18" t="n">
        <v>8</v>
      </c>
      <c r="C82" s="17" t="n">
        <v>1</v>
      </c>
      <c r="D82" s="33">
        <f>IFERROR(VLOOKUP(A82,'Banco de dados'!$A$6:H278, 8,0),0)</f>
        <v/>
      </c>
      <c r="E82" s="26">
        <f>B82*C82</f>
        <v/>
      </c>
      <c r="F82" s="29">
        <f>E82*I82</f>
        <v/>
      </c>
      <c r="G82" s="23">
        <f>E82*H82</f>
        <v/>
      </c>
      <c r="H82" s="22">
        <f>IFERROR(VLOOKUP(A82,'Banco de dados'!$A$6:F278, 3,0),0)</f>
        <v/>
      </c>
      <c r="I82" s="24">
        <f>IFERROR(VLOOKUP(A82,'Banco de dados'!$A$6:$F$199, 5,0),0)</f>
        <v/>
      </c>
      <c r="J82" s="19" t="inlineStr">
        <is>
          <t>DE-0004</t>
        </is>
      </c>
    </row>
    <row r="83" ht="30" customHeight="1">
      <c r="A83" s="10" t="inlineStr">
        <is>
          <t>PERFIL LAMINADO U 3" X 6,11 KG/M, CONFORME ASTM A-6, MATERIAL ASTM A-572 GR. 50</t>
        </is>
      </c>
      <c r="B83" s="18" t="n">
        <v>4</v>
      </c>
      <c r="C83" s="17" t="n">
        <v>0.6</v>
      </c>
      <c r="D83" s="33">
        <f>IFERROR(VLOOKUP(A83,'Banco de dados'!$A$6:H279, 8,0),0)</f>
        <v/>
      </c>
      <c r="E83" s="26">
        <f>B83*C83</f>
        <v/>
      </c>
      <c r="F83" s="29">
        <f>E83*I83</f>
        <v/>
      </c>
      <c r="G83" s="23">
        <f>E83*H83</f>
        <v/>
      </c>
      <c r="H83" s="22">
        <f>IFERROR(VLOOKUP(A83,'Banco de dados'!$A$6:F279, 3,0),0)</f>
        <v/>
      </c>
      <c r="I83" s="24">
        <f>IFERROR(VLOOKUP(A83,'Banco de dados'!$A$6:$F$199, 5,0),0)</f>
        <v/>
      </c>
      <c r="J83" s="19" t="inlineStr">
        <is>
          <t>DE-0005</t>
        </is>
      </c>
    </row>
    <row r="84">
      <c r="A84" s="10" t="inlineStr">
        <is>
          <t>CHAPA DE AÇO CARBONO 9,5mm, ASTM A-36.</t>
        </is>
      </c>
      <c r="B84" s="18" t="n">
        <v>2</v>
      </c>
      <c r="C84" s="17">
        <f>0.1*0.16</f>
        <v/>
      </c>
      <c r="D84" s="33">
        <f>IFERROR(VLOOKUP(A84,'Banco de dados'!$A$6:H280, 8,0),0)</f>
        <v/>
      </c>
      <c r="E84" s="26">
        <f>B84*C84</f>
        <v/>
      </c>
      <c r="F84" s="29">
        <f>E84*I84</f>
        <v/>
      </c>
      <c r="G84" s="23">
        <f>E84*H84</f>
        <v/>
      </c>
      <c r="H84" s="22">
        <f>IFERROR(VLOOKUP(A84,'Banco de dados'!$A$6:F280, 3,0),0)</f>
        <v/>
      </c>
      <c r="I84" s="24">
        <f>IFERROR(VLOOKUP(A84,'Banco de dados'!$A$6:$F$199, 5,0),0)</f>
        <v/>
      </c>
      <c r="J84" s="19" t="inlineStr">
        <is>
          <t>DE-0007</t>
        </is>
      </c>
    </row>
    <row r="85">
      <c r="A85" s="10" t="inlineStr">
        <is>
          <t>CANTONEIRA, AÇO CARBONO, ASTM A-36, L 2” x 2” x 1/4“</t>
        </is>
      </c>
      <c r="B85" s="18" t="n">
        <v>1</v>
      </c>
      <c r="C85" s="17" t="n">
        <v>0.41</v>
      </c>
      <c r="D85" s="33">
        <f>IFERROR(VLOOKUP(A85,'Banco de dados'!$A$6:H281, 8,0),0)</f>
        <v/>
      </c>
      <c r="E85" s="26">
        <f>B85*C85</f>
        <v/>
      </c>
      <c r="F85" s="29">
        <f>E85*I85</f>
        <v/>
      </c>
      <c r="G85" s="23">
        <f>E85*H85</f>
        <v/>
      </c>
      <c r="H85" s="22">
        <f>IFERROR(VLOOKUP(A85,'Banco de dados'!$A$6:F281, 3,0),0)</f>
        <v/>
      </c>
      <c r="I85" s="24">
        <f>IFERROR(VLOOKUP(A85,'Banco de dados'!$A$6:$F$199, 5,0),0)</f>
        <v/>
      </c>
      <c r="J85" s="19" t="inlineStr">
        <is>
          <t>DE-0007</t>
        </is>
      </c>
    </row>
    <row r="86">
      <c r="A86" s="10" t="inlineStr">
        <is>
          <t>CANTONEIRA, AÇO CARBONO, ASTM A-36, L 2” x 2” x 1/4“</t>
        </is>
      </c>
      <c r="B86" s="18" t="n">
        <v>2</v>
      </c>
      <c r="C86" s="17" t="n">
        <v>0.435</v>
      </c>
      <c r="D86" s="33">
        <f>IFERROR(VLOOKUP(A86,'Banco de dados'!$A$6:H282, 8,0),0)</f>
        <v/>
      </c>
      <c r="E86" s="26">
        <f>B86*C86</f>
        <v/>
      </c>
      <c r="F86" s="29">
        <f>E86*I86</f>
        <v/>
      </c>
      <c r="G86" s="23">
        <f>E86*H86</f>
        <v/>
      </c>
      <c r="H86" s="22">
        <f>IFERROR(VLOOKUP(A86,'Banco de dados'!$A$6:F282, 3,0),0)</f>
        <v/>
      </c>
      <c r="I86" s="24">
        <f>IFERROR(VLOOKUP(A86,'Banco de dados'!$A$6:$F$199, 5,0),0)</f>
        <v/>
      </c>
      <c r="J86" s="19" t="inlineStr">
        <is>
          <t>DE-0007</t>
        </is>
      </c>
    </row>
    <row r="87" ht="30" customHeight="1">
      <c r="A87" s="10" t="inlineStr">
        <is>
          <t>PARAFUSO CAB. SEXTAVADA M12 x 55mm, ROSCA TOTAL, AÇO CARBONO ISO 898-1 CASSE 8.8, GALV. CONF. ASTM A-153 OU ISO 10684.</t>
        </is>
      </c>
      <c r="B87" s="18" t="n">
        <v>8</v>
      </c>
      <c r="C87" s="17" t="n">
        <v>1</v>
      </c>
      <c r="D87" s="33">
        <f>IFERROR(VLOOKUP(A87,'Banco de dados'!$A$6:H283, 8,0),0)</f>
        <v/>
      </c>
      <c r="E87" s="26">
        <f>B87*C87</f>
        <v/>
      </c>
      <c r="F87" s="29">
        <f>E87*I87</f>
        <v/>
      </c>
      <c r="G87" s="23">
        <f>E87*H87</f>
        <v/>
      </c>
      <c r="H87" s="22">
        <f>IFERROR(VLOOKUP(A87,'Banco de dados'!$A$6:F283, 3,0),0)</f>
        <v/>
      </c>
      <c r="I87" s="24">
        <f>IFERROR(VLOOKUP(A87,'Banco de dados'!$A$6:$F$199, 5,0),0)</f>
        <v/>
      </c>
      <c r="J87" s="19" t="inlineStr">
        <is>
          <t>DE-0007</t>
        </is>
      </c>
    </row>
    <row r="88" ht="45" customHeight="1">
      <c r="A88" s="10" t="inlineStr">
        <is>
          <t>PORCA SEXTAVADA AUTOTRAVANTE, M12, COM INSERCAO DE NYLON, ACO CARBONO ISO 898-2 CLASSE 8, GALVANIZADA POR IMERSAO A QUENTE CONFORME PADRAO ASTM A-153 OU ISO 10684</t>
        </is>
      </c>
      <c r="B88" s="18" t="n">
        <v>8</v>
      </c>
      <c r="C88" s="17" t="n">
        <v>1</v>
      </c>
      <c r="D88" s="33">
        <f>IFERROR(VLOOKUP(A88,'Banco de dados'!$A$6:H284, 8,0),0)</f>
        <v/>
      </c>
      <c r="E88" s="26">
        <f>B88*C88</f>
        <v/>
      </c>
      <c r="F88" s="29">
        <f>E88*I88</f>
        <v/>
      </c>
      <c r="G88" s="23">
        <f>E88*H88</f>
        <v/>
      </c>
      <c r="H88" s="22">
        <f>IFERROR(VLOOKUP(A88,'Banco de dados'!$A$6:F284, 3,0),0)</f>
        <v/>
      </c>
      <c r="I88" s="24">
        <f>IFERROR(VLOOKUP(A88,'Banco de dados'!$A$6:$F$199, 5,0),0)</f>
        <v/>
      </c>
      <c r="J88" s="19" t="inlineStr">
        <is>
          <t>DE-0007</t>
        </is>
      </c>
    </row>
    <row r="89" ht="30" customHeight="1">
      <c r="A89" s="10" t="inlineStr">
        <is>
          <t>ARRUELA TIPO NORD LOCK ANTI-VIBRACAO M12, ACO CARBONO, GALVANIZADO POR IMERSAO A QUENTE CONFORME ASTM A-153 OU ISO 10684</t>
        </is>
      </c>
      <c r="B89" s="18" t="n">
        <v>16</v>
      </c>
      <c r="C89" s="17" t="n">
        <v>1</v>
      </c>
      <c r="D89" s="33">
        <f>IFERROR(VLOOKUP(A89,'Banco de dados'!$A$6:H285, 8,0),0)</f>
        <v/>
      </c>
      <c r="E89" s="26">
        <f>B89*C89</f>
        <v/>
      </c>
      <c r="F89" s="29">
        <f>E89*I89</f>
        <v/>
      </c>
      <c r="G89" s="23">
        <f>E89*H89</f>
        <v/>
      </c>
      <c r="H89" s="22">
        <f>IFERROR(VLOOKUP(A89,'Banco de dados'!$A$6:F285, 3,0),0)</f>
        <v/>
      </c>
      <c r="I89" s="24">
        <f>IFERROR(VLOOKUP(A89,'Banco de dados'!$A$6:$F$199, 5,0),0)</f>
        <v/>
      </c>
      <c r="J89" s="19" t="inlineStr">
        <is>
          <t>DE-0007</t>
        </is>
      </c>
    </row>
    <row r="90" ht="60" customHeight="1">
      <c r="A90" s="10" t="inlineStr">
        <is>
          <t>GRAMPO TIPO " U " PARA TUBO Ø 3/4", BARRA REDONDA M10, COMPRIMENTO DE ROSCA 55mm, ROSCA UNC, C/ 04 PORCAS PESADAS E 04 ARRUELAS LISA; GALVANIZADO CONF. ASTM A-153. COM REVESTIMENTO NEOPRENE - (RB+RUL-48,3-PP-W32 - STAUFF)</t>
        </is>
      </c>
      <c r="B90" s="18" t="n">
        <v>3</v>
      </c>
      <c r="C90" s="17" t="n">
        <v>1</v>
      </c>
      <c r="D90" s="33">
        <f>IFERROR(VLOOKUP(A90,'Banco de dados'!$A$6:H286, 8,0),0)</f>
        <v/>
      </c>
      <c r="E90" s="26">
        <f>B90*C90</f>
        <v/>
      </c>
      <c r="F90" s="29">
        <f>E90*I90</f>
        <v/>
      </c>
      <c r="G90" s="23">
        <f>E90*H90</f>
        <v/>
      </c>
      <c r="H90" s="22">
        <f>IFERROR(VLOOKUP(A90,'Banco de dados'!$A$6:F286, 3,0),0)</f>
        <v/>
      </c>
      <c r="I90" s="24">
        <f>IFERROR(VLOOKUP(A90,'Banco de dados'!$A$6:$F$199, 5,0),0)</f>
        <v/>
      </c>
      <c r="J90" s="19" t="inlineStr">
        <is>
          <t>DE-0007</t>
        </is>
      </c>
    </row>
    <row r="91" ht="60" customHeight="1">
      <c r="A91" s="10" t="inlineStr">
        <is>
          <t>DEGRAU GRADEADO, LARGURA = 1200MM, COMPR. = 275MM, ACO CARBONO SAE1010/1020 OU ASTM A36,GALVANIZADO POR IMERCAO A QUENTE CONF.ASTM 123; BARRAS SERRILHADAS ESP. 3/16"; FIO DE LIGACAO O 5/16”; MALHA 35MM X 100MM, H = 35MM</t>
        </is>
      </c>
      <c r="B91" s="18" t="n">
        <v>12</v>
      </c>
      <c r="C91" s="17" t="n">
        <v>1</v>
      </c>
      <c r="D91" s="33">
        <f>IFERROR(VLOOKUP(A91,'Banco de dados'!$A$6:H287, 8,0),0)</f>
        <v/>
      </c>
      <c r="E91" s="26">
        <f>B91*C91</f>
        <v/>
      </c>
      <c r="F91" s="29">
        <f>E91*I91</f>
        <v/>
      </c>
      <c r="G91" s="23">
        <f>E91*H91</f>
        <v/>
      </c>
      <c r="H91" s="22">
        <f>IFERROR(VLOOKUP(A91,'Banco de dados'!$A$6:F287, 3,0),0)</f>
        <v/>
      </c>
      <c r="I91" s="24">
        <f>IFERROR(VLOOKUP(A91,'Banco de dados'!$A$6:$F$199, 5,0),0)</f>
        <v/>
      </c>
      <c r="J91" s="19" t="inlineStr">
        <is>
          <t>DE-0017</t>
        </is>
      </c>
    </row>
    <row r="92" ht="30" customHeight="1">
      <c r="A92" s="10" t="inlineStr">
        <is>
          <t>PARAFUSO CAB. SEXTAVADA M12 x 40mm, ROSCA TOTAL, AÇO CARBONO ISO 898-1 CASSE 8.8, GALV. CONF. ASTM A-153 OU ISSO 10684.</t>
        </is>
      </c>
      <c r="B92" s="18" t="n">
        <v>48</v>
      </c>
      <c r="C92" s="17" t="n">
        <v>1</v>
      </c>
      <c r="D92" s="33">
        <f>IFERROR(VLOOKUP(A92,'Banco de dados'!$A$6:H288, 8,0),0)</f>
        <v/>
      </c>
      <c r="E92" s="26">
        <f>B92*C92</f>
        <v/>
      </c>
      <c r="F92" s="29">
        <f>E92*I92</f>
        <v/>
      </c>
      <c r="G92" s="23">
        <f>E92*H92</f>
        <v/>
      </c>
      <c r="H92" s="22">
        <f>IFERROR(VLOOKUP(A92,'Banco de dados'!$A$6:F288, 3,0),0)</f>
        <v/>
      </c>
      <c r="I92" s="24">
        <f>IFERROR(VLOOKUP(A92,'Banco de dados'!$A$6:$F$199, 5,0),0)</f>
        <v/>
      </c>
      <c r="J92" s="19" t="inlineStr">
        <is>
          <t>DE-0017</t>
        </is>
      </c>
    </row>
    <row r="93" ht="45" customHeight="1">
      <c r="A93" s="10" t="inlineStr">
        <is>
          <t>PORCA SEXTAVADA AUTOTRAVANTE, M12, COM INSERCAO DE NYLON, ACO CARBONO ISO 898-2 CLASSE 8, GALVANIZADA POR IMERSAO A QUENTE CONFORME PADRAO ASTM A-153 OU ISO 10684</t>
        </is>
      </c>
      <c r="B93" s="18" t="n">
        <v>48</v>
      </c>
      <c r="C93" s="17" t="n">
        <v>1</v>
      </c>
      <c r="D93" s="33">
        <f>IFERROR(VLOOKUP(A93,'Banco de dados'!$A$6:H289, 8,0),0)</f>
        <v/>
      </c>
      <c r="E93" s="26">
        <f>B93*C93</f>
        <v/>
      </c>
      <c r="F93" s="29">
        <f>E93*I93</f>
        <v/>
      </c>
      <c r="G93" s="23">
        <f>E93*H93</f>
        <v/>
      </c>
      <c r="H93" s="22">
        <f>IFERROR(VLOOKUP(A93,'Banco de dados'!$A$6:F289, 3,0),0)</f>
        <v/>
      </c>
      <c r="I93" s="24">
        <f>IFERROR(VLOOKUP(A93,'Banco de dados'!$A$6:$F$199, 5,0),0)</f>
        <v/>
      </c>
      <c r="J93" s="19" t="inlineStr">
        <is>
          <t>DE-0017</t>
        </is>
      </c>
    </row>
    <row r="94" ht="30" customHeight="1">
      <c r="A94" s="10" t="inlineStr">
        <is>
          <t>ARRUELA TIPO NORD LOCK ANTI-VIBRACAO M12, ACO CARBONO, GALVANIZADO POR IMERSAO A QUENTE CONFORME ASTM A-153 OU ISO 10684</t>
        </is>
      </c>
      <c r="B94" s="18" t="n">
        <v>96</v>
      </c>
      <c r="C94" s="17" t="n">
        <v>1</v>
      </c>
      <c r="D94" s="33">
        <f>IFERROR(VLOOKUP(A94,'Banco de dados'!$A$6:H290, 8,0),0)</f>
        <v/>
      </c>
      <c r="E94" s="26">
        <f>B94*C94</f>
        <v/>
      </c>
      <c r="F94" s="29">
        <f>E94*I94</f>
        <v/>
      </c>
      <c r="G94" s="23">
        <f>E94*H94</f>
        <v/>
      </c>
      <c r="H94" s="22">
        <f>IFERROR(VLOOKUP(A94,'Banco de dados'!$A$6:F290, 3,0),0)</f>
        <v/>
      </c>
      <c r="I94" s="24">
        <f>IFERROR(VLOOKUP(A94,'Banco de dados'!$A$6:$F$199, 5,0),0)</f>
        <v/>
      </c>
      <c r="J94" s="19" t="inlineStr">
        <is>
          <t>DE-0017</t>
        </is>
      </c>
    </row>
    <row r="95">
      <c r="A95" s="10" t="inlineStr">
        <is>
          <t>CHAPA DE AÇO CARBONO 6,3mm, ASTM A-36.</t>
        </is>
      </c>
      <c r="B95" s="18" t="n">
        <v>1</v>
      </c>
      <c r="C95" s="17" t="n">
        <v>0.01</v>
      </c>
      <c r="D95" s="33">
        <f>IFERROR(VLOOKUP(A95,'Banco de dados'!$A$6:H291, 8,0),0)</f>
        <v/>
      </c>
      <c r="E95" s="26">
        <f>B95*C95</f>
        <v/>
      </c>
      <c r="F95" s="29">
        <f>E95*I95</f>
        <v/>
      </c>
      <c r="G95" s="23">
        <f>E95*H95</f>
        <v/>
      </c>
      <c r="H95" s="22">
        <f>IFERROR(VLOOKUP(A95,'Banco de dados'!$A$6:F291, 3,0),0)</f>
        <v/>
      </c>
      <c r="I95" s="24">
        <f>IFERROR(VLOOKUP(A95,'Banco de dados'!$A$6:$F$199, 5,0),0)</f>
        <v/>
      </c>
      <c r="J95" s="19" t="inlineStr">
        <is>
          <t>DE-0008</t>
        </is>
      </c>
    </row>
    <row r="96">
      <c r="A96" s="10" t="inlineStr">
        <is>
          <t>CANTONEIRA, AÇO CARBONO, ASTM A-36, L 3” x 3” x 1/4”</t>
        </is>
      </c>
      <c r="B96" s="18" t="n">
        <v>1</v>
      </c>
      <c r="C96" s="17" t="n">
        <v>3.405</v>
      </c>
      <c r="D96" s="33">
        <f>IFERROR(VLOOKUP(A96,'Banco de dados'!$A$6:H292, 8,0),0)</f>
        <v/>
      </c>
      <c r="E96" s="26">
        <f>B96*C96</f>
        <v/>
      </c>
      <c r="F96" s="29">
        <f>E96*I96</f>
        <v/>
      </c>
      <c r="G96" s="23">
        <f>E96*H96</f>
        <v/>
      </c>
      <c r="H96" s="22">
        <f>IFERROR(VLOOKUP(A96,'Banco de dados'!$A$6:F292, 3,0),0)</f>
        <v/>
      </c>
      <c r="I96" s="24">
        <f>IFERROR(VLOOKUP(A96,'Banco de dados'!$A$6:$F$199, 5,0),0)</f>
        <v/>
      </c>
      <c r="J96" s="19" t="inlineStr">
        <is>
          <t>DE-0008</t>
        </is>
      </c>
    </row>
    <row r="97">
      <c r="A97" s="10" t="inlineStr">
        <is>
          <t>CANTONEIRA, AÇO CARBONO, ASTM A-36, L 2” x 2” x 1/4“</t>
        </is>
      </c>
      <c r="B97" s="18" t="n">
        <v>1</v>
      </c>
      <c r="C97" s="17" t="n">
        <v>0.375</v>
      </c>
      <c r="D97" s="33">
        <f>IFERROR(VLOOKUP(A97,'Banco de dados'!$A$6:H293, 8,0),0)</f>
        <v/>
      </c>
      <c r="E97" s="26">
        <f>B97*C97</f>
        <v/>
      </c>
      <c r="F97" s="29">
        <f>E97*I97</f>
        <v/>
      </c>
      <c r="G97" s="23">
        <f>E97*H97</f>
        <v/>
      </c>
      <c r="H97" s="22">
        <f>IFERROR(VLOOKUP(A97,'Banco de dados'!$A$6:F293, 3,0),0)</f>
        <v/>
      </c>
      <c r="I97" s="24">
        <f>IFERROR(VLOOKUP(A97,'Banco de dados'!$A$6:$F$199, 5,0),0)</f>
        <v/>
      </c>
      <c r="J97" s="19" t="inlineStr">
        <is>
          <t>DE-0008</t>
        </is>
      </c>
    </row>
    <row r="98">
      <c r="A98" s="10" t="inlineStr">
        <is>
          <t>CANTONEIRA, AÇO CARBONO, ASTM A-36, L 2” x 2” x 1/4“</t>
        </is>
      </c>
      <c r="B98" s="18" t="n">
        <v>1</v>
      </c>
      <c r="C98" s="17" t="n">
        <v>0.295</v>
      </c>
      <c r="D98" s="33">
        <f>IFERROR(VLOOKUP(A98,'Banco de dados'!$A$6:H294, 8,0),0)</f>
        <v/>
      </c>
      <c r="E98" s="26">
        <f>B98*C98</f>
        <v/>
      </c>
      <c r="F98" s="29">
        <f>E98*I98</f>
        <v/>
      </c>
      <c r="G98" s="23">
        <f>E98*H98</f>
        <v/>
      </c>
      <c r="H98" s="22">
        <f>IFERROR(VLOOKUP(A98,'Banco de dados'!$A$6:F294, 3,0),0)</f>
        <v/>
      </c>
      <c r="I98" s="24">
        <f>IFERROR(VLOOKUP(A98,'Banco de dados'!$A$6:$F$199, 5,0),0)</f>
        <v/>
      </c>
      <c r="J98" s="19" t="inlineStr">
        <is>
          <t>DE-0008</t>
        </is>
      </c>
    </row>
    <row r="99">
      <c r="A99" s="10" t="inlineStr">
        <is>
          <t>CANTONEIRA, AÇO CARBONO, ASTM A-36, L 2” x 2” x 1/4“</t>
        </is>
      </c>
      <c r="B99" s="18" t="n">
        <v>1</v>
      </c>
      <c r="C99" s="17" t="n">
        <v>0.19</v>
      </c>
      <c r="D99" s="33">
        <f>IFERROR(VLOOKUP(A99,'Banco de dados'!$A$6:H295, 8,0),0)</f>
        <v/>
      </c>
      <c r="E99" s="26">
        <f>B99*C99</f>
        <v/>
      </c>
      <c r="F99" s="29">
        <f>E99*I99</f>
        <v/>
      </c>
      <c r="G99" s="23">
        <f>E99*H99</f>
        <v/>
      </c>
      <c r="H99" s="22">
        <f>IFERROR(VLOOKUP(A99,'Banco de dados'!$A$6:F295, 3,0),0)</f>
        <v/>
      </c>
      <c r="I99" s="24">
        <f>IFERROR(VLOOKUP(A99,'Banco de dados'!$A$6:$F$199, 5,0),0)</f>
        <v/>
      </c>
      <c r="J99" s="19" t="inlineStr">
        <is>
          <t>DE-0008</t>
        </is>
      </c>
    </row>
    <row r="100">
      <c r="A100" s="10" t="inlineStr">
        <is>
          <t>CHAPA DE AÇO CARBONO 6,3mm, ASTM A-36.</t>
        </is>
      </c>
      <c r="B100" s="18" t="n">
        <v>1</v>
      </c>
      <c r="C100" s="17" t="n">
        <v>0.0169</v>
      </c>
      <c r="D100" s="33">
        <f>IFERROR(VLOOKUP(A100,'Banco de dados'!$A$6:H296, 8,0),0)</f>
        <v/>
      </c>
      <c r="E100" s="26">
        <f>B100*C100</f>
        <v/>
      </c>
      <c r="F100" s="29">
        <f>E100*I100</f>
        <v/>
      </c>
      <c r="G100" s="23">
        <f>E100*H100</f>
        <v/>
      </c>
      <c r="H100" s="22">
        <f>IFERROR(VLOOKUP(A100,'Banco de dados'!$A$6:F296, 3,0),0)</f>
        <v/>
      </c>
      <c r="I100" s="24">
        <f>IFERROR(VLOOKUP(A100,'Banco de dados'!$A$6:$F$199, 5,0),0)</f>
        <v/>
      </c>
      <c r="J100" s="19" t="inlineStr">
        <is>
          <t>DE-0008</t>
        </is>
      </c>
    </row>
    <row r="101" ht="30" customHeight="1">
      <c r="A101" s="10" t="inlineStr">
        <is>
          <t>PARAFUSO CAB. SEXTAVADA M12 x 50mm, ROSCA TOTAL, AÇO CARBONO ISO 898-1 CASSE 8.8, GALV. CONF. ASTM A-153 OU ISSO 10684.</t>
        </is>
      </c>
      <c r="B101" s="18" t="n">
        <v>2</v>
      </c>
      <c r="C101" s="17" t="n">
        <v>1</v>
      </c>
      <c r="D101" s="33">
        <f>IFERROR(VLOOKUP(A101,'Banco de dados'!$A$6:H297, 8,0),0)</f>
        <v/>
      </c>
      <c r="E101" s="26">
        <f>B101*C101</f>
        <v/>
      </c>
      <c r="F101" s="29">
        <f>E101*I101</f>
        <v/>
      </c>
      <c r="G101" s="23">
        <f>E101*H101</f>
        <v/>
      </c>
      <c r="H101" s="22">
        <f>IFERROR(VLOOKUP(A101,'Banco de dados'!$A$6:F297, 3,0),0)</f>
        <v/>
      </c>
      <c r="I101" s="24">
        <f>IFERROR(VLOOKUP(A101,'Banco de dados'!$A$6:$F$199, 5,0),0)</f>
        <v/>
      </c>
      <c r="J101" s="19" t="inlineStr">
        <is>
          <t>DE-0008</t>
        </is>
      </c>
    </row>
    <row r="102" ht="30" customHeight="1">
      <c r="A102" s="10" t="inlineStr">
        <is>
          <t>PORCA SEXTAVADA M12, AÇO CARBONO ISO 898-2 CLASSE 8, GALV. CONF. ASTM A-153 OU ISO 10684.</t>
        </is>
      </c>
      <c r="B102" s="18" t="n">
        <v>2</v>
      </c>
      <c r="C102" s="17" t="n">
        <v>1</v>
      </c>
      <c r="D102" s="33">
        <f>IFERROR(VLOOKUP(A102,'Banco de dados'!$A$6:H298, 8,0),0)</f>
        <v/>
      </c>
      <c r="E102" s="26">
        <f>B102*C102</f>
        <v/>
      </c>
      <c r="F102" s="29">
        <f>E102*I102</f>
        <v/>
      </c>
      <c r="G102" s="23">
        <f>E102*H102</f>
        <v/>
      </c>
      <c r="H102" s="22">
        <f>IFERROR(VLOOKUP(A102,'Banco de dados'!$A$6:F298, 3,0),0)</f>
        <v/>
      </c>
      <c r="I102" s="24">
        <f>IFERROR(VLOOKUP(A102,'Banco de dados'!$A$6:$F$199, 5,0),0)</f>
        <v/>
      </c>
      <c r="J102" s="19" t="inlineStr">
        <is>
          <t>DE-0008</t>
        </is>
      </c>
    </row>
    <row r="103" ht="30" customHeight="1">
      <c r="A103" s="10" t="inlineStr">
        <is>
          <t>ARRUELA TIPO NORD LOCK ANTI-VIBRACAO M12, ACO CARBONO, GALVANIZADO POR IMERSAO A QUENTE CONFORME ASTM A-153 OU ISO 10684</t>
        </is>
      </c>
      <c r="B103" s="18" t="n">
        <v>4</v>
      </c>
      <c r="C103" s="17" t="n">
        <v>1</v>
      </c>
      <c r="D103" s="33">
        <f>IFERROR(VLOOKUP(A103,'Banco de dados'!$A$6:H299, 8,0),0)</f>
        <v/>
      </c>
      <c r="E103" s="26">
        <f>B103*C103</f>
        <v/>
      </c>
      <c r="F103" s="29">
        <f>E103*I103</f>
        <v/>
      </c>
      <c r="G103" s="23">
        <f>E103*H103</f>
        <v/>
      </c>
      <c r="H103" s="22">
        <f>IFERROR(VLOOKUP(A103,'Banco de dados'!$A$6:F299, 3,0),0)</f>
        <v/>
      </c>
      <c r="I103" s="24">
        <f>IFERROR(VLOOKUP(A103,'Banco de dados'!$A$6:$F$199, 5,0),0)</f>
        <v/>
      </c>
      <c r="J103" s="19" t="inlineStr">
        <is>
          <t>DE-0008</t>
        </is>
      </c>
    </row>
    <row r="104">
      <c r="A104" s="10" t="inlineStr">
        <is>
          <t>PASTA PARA SOLDAGEM A FRIO, BELZONA 1111</t>
        </is>
      </c>
      <c r="B104" s="18" t="n">
        <v>1</v>
      </c>
      <c r="C104" s="17">
        <f>8*0.027</f>
        <v/>
      </c>
      <c r="D104" s="33">
        <f>IFERROR(VLOOKUP(A104,'Banco de dados'!$A$6:H300, 8,0),0)</f>
        <v/>
      </c>
      <c r="E104" s="26">
        <f>B104*C104</f>
        <v/>
      </c>
      <c r="F104" s="29">
        <f>E104*I104</f>
        <v/>
      </c>
      <c r="G104" s="23">
        <f>E104*H104</f>
        <v/>
      </c>
      <c r="H104" s="22">
        <f>IFERROR(VLOOKUP(A104,'Banco de dados'!$A$6:F300, 3,0),0)</f>
        <v/>
      </c>
      <c r="I104" s="24">
        <f>IFERROR(VLOOKUP(A104,'Banco de dados'!$A$6:$F$199, 5,0),0)</f>
        <v/>
      </c>
      <c r="J104" s="19" t="inlineStr">
        <is>
          <t>DE-0008</t>
        </is>
      </c>
    </row>
    <row r="105">
      <c r="A105" s="10" t="inlineStr">
        <is>
          <t>CHAPA DE AÇO CARBONO 6,3mm, ASTM A-36.</t>
        </is>
      </c>
      <c r="B105" s="18" t="n">
        <v>1</v>
      </c>
      <c r="C105" s="17">
        <f>0.1*0.1</f>
        <v/>
      </c>
      <c r="D105" s="33">
        <f>IFERROR(VLOOKUP(A105,'Banco de dados'!$A$6:H301, 8,0),0)</f>
        <v/>
      </c>
      <c r="E105" s="26">
        <f>B105*C105</f>
        <v/>
      </c>
      <c r="F105" s="29">
        <f>E105*I105</f>
        <v/>
      </c>
      <c r="G105" s="23">
        <f>E105*H105</f>
        <v/>
      </c>
      <c r="H105" s="22">
        <f>IFERROR(VLOOKUP(A105,'Banco de dados'!$A$6:F301, 3,0),0)</f>
        <v/>
      </c>
      <c r="I105" s="24">
        <f>IFERROR(VLOOKUP(A105,'Banco de dados'!$A$6:$F$199, 5,0),0)</f>
        <v/>
      </c>
      <c r="J105" s="19" t="inlineStr">
        <is>
          <t>DE-0008</t>
        </is>
      </c>
    </row>
    <row r="106">
      <c r="A106" s="10" t="inlineStr">
        <is>
          <t>CANTONEIRA, AÇO CARBONO, ASTM A-36, L 2” x 2” x 1/4“</t>
        </is>
      </c>
      <c r="B106" s="18" t="n">
        <v>1</v>
      </c>
      <c r="C106" s="17" t="n">
        <v>0.3</v>
      </c>
      <c r="D106" s="33">
        <f>IFERROR(VLOOKUP(A106,'Banco de dados'!$A$6:H302, 8,0),0)</f>
        <v/>
      </c>
      <c r="E106" s="26">
        <f>B106*C106</f>
        <v/>
      </c>
      <c r="F106" s="29">
        <f>E106*I106</f>
        <v/>
      </c>
      <c r="G106" s="23">
        <f>E106*H106</f>
        <v/>
      </c>
      <c r="H106" s="22">
        <f>IFERROR(VLOOKUP(A106,'Banco de dados'!$A$6:F302, 3,0),0)</f>
        <v/>
      </c>
      <c r="I106" s="24">
        <f>IFERROR(VLOOKUP(A106,'Banco de dados'!$A$6:$F$199, 5,0),0)</f>
        <v/>
      </c>
      <c r="J106" s="19" t="inlineStr">
        <is>
          <t>DE-0008</t>
        </is>
      </c>
    </row>
    <row r="107">
      <c r="A107" s="10" t="inlineStr">
        <is>
          <t>CANTONEIRA, AÇO CARBONO, ASTM A-36, L 2” x 2” x 1/4“</t>
        </is>
      </c>
      <c r="B107" s="18" t="n">
        <v>1</v>
      </c>
      <c r="C107" s="17" t="n">
        <v>0.8100000000000001</v>
      </c>
      <c r="D107" s="33">
        <f>IFERROR(VLOOKUP(A107,'Banco de dados'!$A$6:H303, 8,0),0)</f>
        <v/>
      </c>
      <c r="E107" s="26">
        <f>B107*C107</f>
        <v/>
      </c>
      <c r="F107" s="29">
        <f>E107*I107</f>
        <v/>
      </c>
      <c r="G107" s="23">
        <f>E107*H107</f>
        <v/>
      </c>
      <c r="H107" s="22">
        <f>IFERROR(VLOOKUP(A107,'Banco de dados'!$A$6:F303, 3,0),0)</f>
        <v/>
      </c>
      <c r="I107" s="24">
        <f>IFERROR(VLOOKUP(A107,'Banco de dados'!$A$6:$F$199, 5,0),0)</f>
        <v/>
      </c>
      <c r="J107" s="19" t="inlineStr">
        <is>
          <t>DE-0008</t>
        </is>
      </c>
    </row>
    <row r="108">
      <c r="A108" s="10" t="inlineStr">
        <is>
          <t>CHAPA DE AÇO CARBONO 6,3mm, ASTM A-36.</t>
        </is>
      </c>
      <c r="B108" s="18" t="n">
        <v>3</v>
      </c>
      <c r="C108" s="17" t="n">
        <v>0.079</v>
      </c>
      <c r="D108" s="33">
        <f>IFERROR(VLOOKUP(A108,'Banco de dados'!$A$6:H304, 8,0),0)</f>
        <v/>
      </c>
      <c r="E108" s="26">
        <f>B108*C108</f>
        <v/>
      </c>
      <c r="F108" s="29">
        <f>E108*I108</f>
        <v/>
      </c>
      <c r="G108" s="23">
        <f>E108*H108</f>
        <v/>
      </c>
      <c r="H108" s="22">
        <f>IFERROR(VLOOKUP(A108,'Banco de dados'!$A$6:F304, 3,0),0)</f>
        <v/>
      </c>
      <c r="I108" s="24">
        <f>IFERROR(VLOOKUP(A108,'Banco de dados'!$A$6:$F$199, 5,0),0)</f>
        <v/>
      </c>
      <c r="J108" s="19" t="inlineStr">
        <is>
          <t>DE-0009</t>
        </is>
      </c>
    </row>
    <row r="109">
      <c r="A109" s="10" t="inlineStr">
        <is>
          <t>PASTA PARA SOLDAGEM A FRIO, BELZONA 1111</t>
        </is>
      </c>
      <c r="B109" s="18" t="n">
        <v>1</v>
      </c>
      <c r="C109" s="17">
        <f>8*C108*B108</f>
        <v/>
      </c>
      <c r="D109" s="33">
        <f>IFERROR(VLOOKUP(A109,'Banco de dados'!$A$6:H305, 8,0),0)</f>
        <v/>
      </c>
      <c r="E109" s="26">
        <f>B109*C109</f>
        <v/>
      </c>
      <c r="F109" s="29">
        <f>E109*I109</f>
        <v/>
      </c>
      <c r="G109" s="23">
        <f>E109*H109</f>
        <v/>
      </c>
      <c r="H109" s="22">
        <f>IFERROR(VLOOKUP(A109,'Banco de dados'!$A$6:F305, 3,0),0)</f>
        <v/>
      </c>
      <c r="I109" s="24">
        <f>IFERROR(VLOOKUP(A109,'Banco de dados'!$A$6:$F$199, 5,0),0)</f>
        <v/>
      </c>
      <c r="J109" s="19" t="inlineStr">
        <is>
          <t>DE-0009</t>
        </is>
      </c>
    </row>
    <row r="110">
      <c r="A110" s="10" t="inlineStr">
        <is>
          <t>CANTONEIRA, AÇO CARBONO, ASTM A-36, L 2” x 2” x 1/4“</t>
        </is>
      </c>
      <c r="B110" s="18" t="n">
        <v>3</v>
      </c>
      <c r="C110" s="17" t="n">
        <v>0.3</v>
      </c>
      <c r="D110" s="33">
        <f>IFERROR(VLOOKUP(A110,'Banco de dados'!$A$6:H306, 8,0),0)</f>
        <v/>
      </c>
      <c r="E110" s="26">
        <f>B110*C110</f>
        <v/>
      </c>
      <c r="F110" s="29">
        <f>E110*I110</f>
        <v/>
      </c>
      <c r="G110" s="23">
        <f>E110*H110</f>
        <v/>
      </c>
      <c r="H110" s="22">
        <f>IFERROR(VLOOKUP(A110,'Banco de dados'!$A$6:F306, 3,0),0)</f>
        <v/>
      </c>
      <c r="I110" s="24">
        <f>IFERROR(VLOOKUP(A110,'Banco de dados'!$A$6:$F$199, 5,0),0)</f>
        <v/>
      </c>
      <c r="J110" s="19" t="inlineStr">
        <is>
          <t>DE-0009</t>
        </is>
      </c>
    </row>
    <row r="111">
      <c r="A111" s="10" t="inlineStr">
        <is>
          <t>CHAPA DE AÇO CARBONO 6,3mm, ASTM A-36.</t>
        </is>
      </c>
      <c r="B111" s="18" t="n">
        <v>4</v>
      </c>
      <c r="C111" s="17" t="n">
        <v>0.036</v>
      </c>
      <c r="D111" s="33">
        <f>IFERROR(VLOOKUP(A111,'Banco de dados'!$A$6:H307, 8,0),0)</f>
        <v/>
      </c>
      <c r="E111" s="26">
        <f>B111*C111</f>
        <v/>
      </c>
      <c r="F111" s="29">
        <f>E111*I111</f>
        <v/>
      </c>
      <c r="G111" s="23">
        <f>E111*H111</f>
        <v/>
      </c>
      <c r="H111" s="22">
        <f>IFERROR(VLOOKUP(A111,'Banco de dados'!$A$6:F307, 3,0),0)</f>
        <v/>
      </c>
      <c r="I111" s="24">
        <f>IFERROR(VLOOKUP(A111,'Banco de dados'!$A$6:$F$199, 5,0),0)</f>
        <v/>
      </c>
      <c r="J111" s="19" t="inlineStr">
        <is>
          <t>DE-0018</t>
        </is>
      </c>
    </row>
    <row r="112">
      <c r="A112" s="10" t="inlineStr">
        <is>
          <t>TUBO, AÇO CARBONO, API 5L Gr. B, DN 2”, SCH.40</t>
        </is>
      </c>
      <c r="B112" s="18" t="n">
        <v>4</v>
      </c>
      <c r="C112" s="17" t="n">
        <v>1.242</v>
      </c>
      <c r="D112" s="33">
        <f>IFERROR(VLOOKUP(A112,'Banco de dados'!$A$6:H308, 8,0),0)</f>
        <v/>
      </c>
      <c r="E112" s="26">
        <f>B112*C112</f>
        <v/>
      </c>
      <c r="F112" s="29">
        <f>E112*I112</f>
        <v/>
      </c>
      <c r="G112" s="23">
        <f>E112*H112</f>
        <v/>
      </c>
      <c r="H112" s="22">
        <f>IFERROR(VLOOKUP(A112,'Banco de dados'!$A$6:F308, 3,0),0)</f>
        <v/>
      </c>
      <c r="I112" s="24">
        <f>IFERROR(VLOOKUP(A112,'Banco de dados'!$A$6:$F$199, 5,0),0)</f>
        <v/>
      </c>
      <c r="J112" s="19" t="inlineStr">
        <is>
          <t>DE-0018</t>
        </is>
      </c>
    </row>
    <row r="113">
      <c r="A113" s="10" t="inlineStr">
        <is>
          <t>CANTONEIRA, AÇO CARBONO, ASTM A-36, L 4” x 4” x 1/4“</t>
        </is>
      </c>
      <c r="B113" s="18" t="n">
        <v>2</v>
      </c>
      <c r="C113" s="17" t="n">
        <v>0.9399999999999999</v>
      </c>
      <c r="D113" s="33">
        <f>IFERROR(VLOOKUP(A113,'Banco de dados'!$A$6:H309, 8,0),0)</f>
        <v/>
      </c>
      <c r="E113" s="26">
        <f>B113*C113</f>
        <v/>
      </c>
      <c r="F113" s="29">
        <f>E113*I113</f>
        <v/>
      </c>
      <c r="G113" s="23">
        <f>E113*H113</f>
        <v/>
      </c>
      <c r="H113" s="22">
        <f>IFERROR(VLOOKUP(A113,'Banco de dados'!$A$6:F309, 3,0),0)</f>
        <v/>
      </c>
      <c r="I113" s="24">
        <f>IFERROR(VLOOKUP(A113,'Banco de dados'!$A$6:$F$199, 5,0),0)</f>
        <v/>
      </c>
      <c r="J113" s="19" t="inlineStr">
        <is>
          <t>DE-0018</t>
        </is>
      </c>
    </row>
    <row r="114">
      <c r="A114" s="10" t="inlineStr">
        <is>
          <t>CANTONEIRA, AÇO CARBONO, ASTM A-36, L 2” x 2” x 1/4“</t>
        </is>
      </c>
      <c r="B114" s="18" t="n">
        <v>3</v>
      </c>
      <c r="C114" s="17" t="n">
        <v>0.321</v>
      </c>
      <c r="D114" s="33">
        <f>IFERROR(VLOOKUP(A114,'Banco de dados'!$A$6:H310, 8,0),0)</f>
        <v/>
      </c>
      <c r="E114" s="26">
        <f>B114*C114</f>
        <v/>
      </c>
      <c r="F114" s="29">
        <f>E114*I114</f>
        <v/>
      </c>
      <c r="G114" s="23">
        <f>E114*H114</f>
        <v/>
      </c>
      <c r="H114" s="22">
        <f>IFERROR(VLOOKUP(A114,'Banco de dados'!$A$6:F310, 3,0),0)</f>
        <v/>
      </c>
      <c r="I114" s="24">
        <f>IFERROR(VLOOKUP(A114,'Banco de dados'!$A$6:$F$199, 5,0),0)</f>
        <v/>
      </c>
      <c r="J114" s="19" t="inlineStr">
        <is>
          <t>DE-0018</t>
        </is>
      </c>
    </row>
    <row r="115">
      <c r="A115" s="10" t="inlineStr">
        <is>
          <t>CANTONEIRA, AÇO CARBONO, ASTM A-36, L 2” x 2” x 1/4“</t>
        </is>
      </c>
      <c r="B115" s="18" t="n">
        <v>3</v>
      </c>
      <c r="C115" s="17" t="n">
        <v>0.28</v>
      </c>
      <c r="D115" s="33">
        <f>IFERROR(VLOOKUP(A115,'Banco de dados'!$A$6:H311, 8,0),0)</f>
        <v/>
      </c>
      <c r="E115" s="26">
        <f>B115*C115</f>
        <v/>
      </c>
      <c r="F115" s="29">
        <f>E115*I115</f>
        <v/>
      </c>
      <c r="G115" s="23">
        <f>E115*H115</f>
        <v/>
      </c>
      <c r="H115" s="22">
        <f>IFERROR(VLOOKUP(A115,'Banco de dados'!$A$6:F311, 3,0),0)</f>
        <v/>
      </c>
      <c r="I115" s="24">
        <f>IFERROR(VLOOKUP(A115,'Banco de dados'!$A$6:$F$199, 5,0),0)</f>
        <v/>
      </c>
      <c r="J115" s="19" t="inlineStr">
        <is>
          <t>DE-0018</t>
        </is>
      </c>
    </row>
    <row r="116">
      <c r="A116" s="10" t="inlineStr">
        <is>
          <t>CANTONEIRA, AÇO CARBONO, ASTM A-36, L 2” x 2” x 1/4“</t>
        </is>
      </c>
      <c r="B116" s="18" t="n">
        <v>3</v>
      </c>
      <c r="C116" s="17" t="n">
        <v>0.3</v>
      </c>
      <c r="D116" s="33">
        <f>IFERROR(VLOOKUP(A116,'Banco de dados'!$A$6:H312, 8,0),0)</f>
        <v/>
      </c>
      <c r="E116" s="26">
        <f>B116*C116</f>
        <v/>
      </c>
      <c r="F116" s="29">
        <f>E116*I116</f>
        <v/>
      </c>
      <c r="G116" s="23">
        <f>E116*H116</f>
        <v/>
      </c>
      <c r="H116" s="22">
        <f>IFERROR(VLOOKUP(A116,'Banco de dados'!$A$6:F312, 3,0),0)</f>
        <v/>
      </c>
      <c r="I116" s="24">
        <f>IFERROR(VLOOKUP(A116,'Banco de dados'!$A$6:$F$199, 5,0),0)</f>
        <v/>
      </c>
      <c r="J116" s="19" t="inlineStr">
        <is>
          <t>DE-0018</t>
        </is>
      </c>
    </row>
    <row r="117" ht="30" customHeight="1">
      <c r="A117" s="10" t="inlineStr">
        <is>
          <t>PARAFUSO CAB. SEXTAVADA M12 x 50mm, ROSCA TOTAL, AÇO CARBONO ISO 898-1 CASSE 8.8, GALV. CONF. ASTM A-153 OU ISSO 10684.</t>
        </is>
      </c>
      <c r="B117" s="18" t="n">
        <v>16</v>
      </c>
      <c r="C117" s="17" t="n">
        <v>1</v>
      </c>
      <c r="D117" s="33">
        <f>IFERROR(VLOOKUP(A117,'Banco de dados'!$A$6:H313, 8,0),0)</f>
        <v/>
      </c>
      <c r="E117" s="26">
        <f>B117*C117</f>
        <v/>
      </c>
      <c r="F117" s="29">
        <f>E117*I117</f>
        <v/>
      </c>
      <c r="G117" s="23">
        <f>E117*H117</f>
        <v/>
      </c>
      <c r="H117" s="22">
        <f>IFERROR(VLOOKUP(A117,'Banco de dados'!$A$6:F313, 3,0),0)</f>
        <v/>
      </c>
      <c r="I117" s="24">
        <f>IFERROR(VLOOKUP(A117,'Banco de dados'!$A$6:$F$199, 5,0),0)</f>
        <v/>
      </c>
      <c r="J117" s="19" t="inlineStr">
        <is>
          <t>DE-0018</t>
        </is>
      </c>
    </row>
    <row r="118" ht="30" customHeight="1">
      <c r="A118" s="10" t="inlineStr">
        <is>
          <t>PORCA SEXTAVADA M12, AÇO CARBONO ISO 898-2 CLASSE 8, GALV. CONF. ASTM A-153 OU ISO 10684.</t>
        </is>
      </c>
      <c r="B118" s="18" t="n">
        <v>16</v>
      </c>
      <c r="C118" s="17" t="n">
        <v>1</v>
      </c>
      <c r="D118" s="33">
        <f>IFERROR(VLOOKUP(A118,'Banco de dados'!$A$6:H314, 8,0),0)</f>
        <v/>
      </c>
      <c r="E118" s="26">
        <f>B118*C118</f>
        <v/>
      </c>
      <c r="F118" s="29">
        <f>E118*I118</f>
        <v/>
      </c>
      <c r="G118" s="23">
        <f>E118*H118</f>
        <v/>
      </c>
      <c r="H118" s="22">
        <f>IFERROR(VLOOKUP(A118,'Banco de dados'!$A$6:F314, 3,0),0)</f>
        <v/>
      </c>
      <c r="I118" s="24">
        <f>IFERROR(VLOOKUP(A118,'Banco de dados'!$A$6:$F$199, 5,0),0)</f>
        <v/>
      </c>
      <c r="J118" s="19" t="inlineStr">
        <is>
          <t>DE-0018</t>
        </is>
      </c>
    </row>
    <row r="119" ht="30" customHeight="1">
      <c r="A119" s="10" t="inlineStr">
        <is>
          <t>ARRUELA TIPO NORD LOCK ANTI-VIBRACAO M12, ACO CARBONO, GALVANIZADO POR IMERSAO A QUENTE CONFORME ASTM A-153 OU ISO 10684</t>
        </is>
      </c>
      <c r="B119" s="18" t="n">
        <v>32</v>
      </c>
      <c r="C119" s="17" t="n">
        <v>1</v>
      </c>
      <c r="D119" s="33">
        <f>IFERROR(VLOOKUP(A119,'Banco de dados'!$A$6:H315, 8,0),0)</f>
        <v/>
      </c>
      <c r="E119" s="26">
        <f>B119*C119</f>
        <v/>
      </c>
      <c r="F119" s="29">
        <f>E119*I119</f>
        <v/>
      </c>
      <c r="G119" s="23">
        <f>E119*H119</f>
        <v/>
      </c>
      <c r="H119" s="22">
        <f>IFERROR(VLOOKUP(A119,'Banco de dados'!$A$6:F315, 3,0),0)</f>
        <v/>
      </c>
      <c r="I119" s="24">
        <f>IFERROR(VLOOKUP(A119,'Banco de dados'!$A$6:$F$199, 5,0),0)</f>
        <v/>
      </c>
      <c r="J119" s="19" t="inlineStr">
        <is>
          <t>DE-0018</t>
        </is>
      </c>
    </row>
    <row r="120">
      <c r="A120" s="10" t="inlineStr">
        <is>
          <t>CHAPA DE AÇO CARBONO 6,3mm, ASTM A-36.</t>
        </is>
      </c>
      <c r="B120" s="18" t="n">
        <v>4</v>
      </c>
      <c r="C120" s="17" t="n">
        <v>0.036</v>
      </c>
      <c r="D120" s="33">
        <f>IFERROR(VLOOKUP(A120,'Banco de dados'!$A$6:H316, 8,0),0)</f>
        <v/>
      </c>
      <c r="E120" s="26">
        <f>B120*C120</f>
        <v/>
      </c>
      <c r="F120" s="29">
        <f>E120*I120</f>
        <v/>
      </c>
      <c r="G120" s="23">
        <f>E120*H120</f>
        <v/>
      </c>
      <c r="H120" s="22">
        <f>IFERROR(VLOOKUP(A120,'Banco de dados'!$A$6:F316, 3,0),0)</f>
        <v/>
      </c>
      <c r="I120" s="24">
        <f>IFERROR(VLOOKUP(A120,'Banco de dados'!$A$6:$F$199, 5,0),0)</f>
        <v/>
      </c>
      <c r="J120" s="19" t="inlineStr">
        <is>
          <t>DE-0018</t>
        </is>
      </c>
    </row>
    <row r="121">
      <c r="A121" s="10" t="inlineStr">
        <is>
          <t>TUBO, AÇO CARBONO, API 5L Gr. B, DN 2”, SCH.40</t>
        </is>
      </c>
      <c r="B121" s="18" t="n">
        <v>4</v>
      </c>
      <c r="C121" s="17" t="n">
        <v>1.242</v>
      </c>
      <c r="D121" s="33">
        <f>IFERROR(VLOOKUP(A121,'Banco de dados'!$A$6:H317, 8,0),0)</f>
        <v/>
      </c>
      <c r="E121" s="26">
        <f>B121*C121</f>
        <v/>
      </c>
      <c r="F121" s="29">
        <f>E121*I121</f>
        <v/>
      </c>
      <c r="G121" s="23">
        <f>E121*H121</f>
        <v/>
      </c>
      <c r="H121" s="22">
        <f>IFERROR(VLOOKUP(A121,'Banco de dados'!$A$6:F317, 3,0),0)</f>
        <v/>
      </c>
      <c r="I121" s="24">
        <f>IFERROR(VLOOKUP(A121,'Banco de dados'!$A$6:$F$199, 5,0),0)</f>
        <v/>
      </c>
      <c r="J121" s="19" t="inlineStr">
        <is>
          <t>DE-0018</t>
        </is>
      </c>
    </row>
    <row r="122">
      <c r="A122" s="10" t="inlineStr">
        <is>
          <t>CANTONEIRA, AÇO CARBONO, ASTM A-36, L 4” x 4” x 1/4“</t>
        </is>
      </c>
      <c r="B122" s="18" t="n">
        <v>2</v>
      </c>
      <c r="C122" s="17" t="n">
        <v>0.9399999999999999</v>
      </c>
      <c r="D122" s="33">
        <f>IFERROR(VLOOKUP(A122,'Banco de dados'!$A$6:H318, 8,0),0)</f>
        <v/>
      </c>
      <c r="E122" s="26">
        <f>B122*C122</f>
        <v/>
      </c>
      <c r="F122" s="29">
        <f>E122*I122</f>
        <v/>
      </c>
      <c r="G122" s="23">
        <f>E122*H122</f>
        <v/>
      </c>
      <c r="H122" s="22">
        <f>IFERROR(VLOOKUP(A122,'Banco de dados'!$A$6:F318, 3,0),0)</f>
        <v/>
      </c>
      <c r="I122" s="24">
        <f>IFERROR(VLOOKUP(A122,'Banco de dados'!$A$6:$F$199, 5,0),0)</f>
        <v/>
      </c>
      <c r="J122" s="19" t="inlineStr">
        <is>
          <t>DE-0018</t>
        </is>
      </c>
    </row>
    <row r="123">
      <c r="A123" s="10" t="inlineStr">
        <is>
          <t>CANTONEIRA, AÇO CARBONO, ASTM A-36, L 2” x 2” x 1/4“</t>
        </is>
      </c>
      <c r="B123" s="18" t="n">
        <v>3</v>
      </c>
      <c r="C123" s="17" t="n">
        <v>0.321</v>
      </c>
      <c r="D123" s="33">
        <f>IFERROR(VLOOKUP(A123,'Banco de dados'!$A$6:H319, 8,0),0)</f>
        <v/>
      </c>
      <c r="E123" s="26">
        <f>B123*C123</f>
        <v/>
      </c>
      <c r="F123" s="29">
        <f>E123*I123</f>
        <v/>
      </c>
      <c r="G123" s="23">
        <f>E123*H123</f>
        <v/>
      </c>
      <c r="H123" s="22">
        <f>IFERROR(VLOOKUP(A123,'Banco de dados'!$A$6:F319, 3,0),0)</f>
        <v/>
      </c>
      <c r="I123" s="24">
        <f>IFERROR(VLOOKUP(A123,'Banco de dados'!$A$6:$F$199, 5,0),0)</f>
        <v/>
      </c>
      <c r="J123" s="19" t="inlineStr">
        <is>
          <t>DE-0018</t>
        </is>
      </c>
    </row>
    <row r="124">
      <c r="A124" s="10" t="inlineStr">
        <is>
          <t>CANTONEIRA, AÇO CARBONO, ASTM A-36, L 2” x 2” x 1/4“</t>
        </is>
      </c>
      <c r="B124" s="18" t="n">
        <v>3</v>
      </c>
      <c r="C124" s="17" t="n">
        <v>0.28</v>
      </c>
      <c r="D124" s="33">
        <f>IFERROR(VLOOKUP(A124,'Banco de dados'!$A$6:H320, 8,0),0)</f>
        <v/>
      </c>
      <c r="E124" s="26">
        <f>B124*C124</f>
        <v/>
      </c>
      <c r="F124" s="29">
        <f>E124*I124</f>
        <v/>
      </c>
      <c r="G124" s="23">
        <f>E124*H124</f>
        <v/>
      </c>
      <c r="H124" s="22">
        <f>IFERROR(VLOOKUP(A124,'Banco de dados'!$A$6:F320, 3,0),0)</f>
        <v/>
      </c>
      <c r="I124" s="24">
        <f>IFERROR(VLOOKUP(A124,'Banco de dados'!$A$6:$F$199, 5,0),0)</f>
        <v/>
      </c>
      <c r="J124" s="19" t="inlineStr">
        <is>
          <t>DE-0018</t>
        </is>
      </c>
    </row>
    <row r="125">
      <c r="A125" s="10" t="inlineStr">
        <is>
          <t>CANTONEIRA, AÇO CARBONO, ASTM A-36, L 2” x 2” x 1/4“</t>
        </is>
      </c>
      <c r="B125" s="18" t="n">
        <v>3</v>
      </c>
      <c r="C125" s="17" t="n">
        <v>0.3</v>
      </c>
      <c r="D125" s="33">
        <f>IFERROR(VLOOKUP(A125,'Banco de dados'!$A$6:H321, 8,0),0)</f>
        <v/>
      </c>
      <c r="E125" s="26">
        <f>B125*C125</f>
        <v/>
      </c>
      <c r="F125" s="29">
        <f>E125*I125</f>
        <v/>
      </c>
      <c r="G125" s="23">
        <f>E125*H125</f>
        <v/>
      </c>
      <c r="H125" s="22">
        <f>IFERROR(VLOOKUP(A125,'Banco de dados'!$A$6:F321, 3,0),0)</f>
        <v/>
      </c>
      <c r="I125" s="24">
        <f>IFERROR(VLOOKUP(A125,'Banco de dados'!$A$6:$F$199, 5,0),0)</f>
        <v/>
      </c>
      <c r="J125" s="19" t="inlineStr">
        <is>
          <t>DE-0018</t>
        </is>
      </c>
    </row>
    <row r="126" ht="30" customHeight="1">
      <c r="A126" s="10" t="inlineStr">
        <is>
          <t>PARAFUSO CAB. SEXTAVADA M12 x 50mm, ROSCA TOTAL, AÇO CARBONO ISO 898-1 CASSE 8.8, GALV. CONF. ASTM A-153 OU ISSO 10684.</t>
        </is>
      </c>
      <c r="B126" s="18" t="n">
        <v>16</v>
      </c>
      <c r="C126" s="17" t="n">
        <v>1</v>
      </c>
      <c r="D126" s="33">
        <f>IFERROR(VLOOKUP(A126,'Banco de dados'!$A$6:H322, 8,0),0)</f>
        <v/>
      </c>
      <c r="E126" s="26">
        <f>B126*C126</f>
        <v/>
      </c>
      <c r="F126" s="29">
        <f>E126*I126</f>
        <v/>
      </c>
      <c r="G126" s="23">
        <f>E126*H126</f>
        <v/>
      </c>
      <c r="H126" s="22">
        <f>IFERROR(VLOOKUP(A126,'Banco de dados'!$A$6:F322, 3,0),0)</f>
        <v/>
      </c>
      <c r="I126" s="24">
        <f>IFERROR(VLOOKUP(A126,'Banco de dados'!$A$6:$F$199, 5,0),0)</f>
        <v/>
      </c>
      <c r="J126" s="19" t="inlineStr">
        <is>
          <t>DE-0018</t>
        </is>
      </c>
    </row>
    <row r="127" ht="30" customHeight="1">
      <c r="A127" s="10" t="inlineStr">
        <is>
          <t>PORCA SEXTAVADA M12, AÇO CARBONO ISO 898-2 CLASSE 8, GALV. CONF. ASTM A-153 OU ISO 10684.</t>
        </is>
      </c>
      <c r="B127" s="18" t="n">
        <v>16</v>
      </c>
      <c r="C127" s="17" t="n">
        <v>1</v>
      </c>
      <c r="D127" s="33">
        <f>IFERROR(VLOOKUP(A127,'Banco de dados'!$A$6:H323, 8,0),0)</f>
        <v/>
      </c>
      <c r="E127" s="26">
        <f>B127*C127</f>
        <v/>
      </c>
      <c r="F127" s="29">
        <f>E127*I127</f>
        <v/>
      </c>
      <c r="G127" s="23">
        <f>E127*H127</f>
        <v/>
      </c>
      <c r="H127" s="22">
        <f>IFERROR(VLOOKUP(A127,'Banco de dados'!$A$6:F323, 3,0),0)</f>
        <v/>
      </c>
      <c r="I127" s="24">
        <f>IFERROR(VLOOKUP(A127,'Banco de dados'!$A$6:$F$199, 5,0),0)</f>
        <v/>
      </c>
      <c r="J127" s="19" t="inlineStr">
        <is>
          <t>DE-0018</t>
        </is>
      </c>
    </row>
    <row r="128" ht="30" customHeight="1">
      <c r="A128" s="10" t="inlineStr">
        <is>
          <t>ARRUELA TIPO NORD LOCK ANTI-VIBRACAO M12, ACO CARBONO, GALVANIZADO POR IMERSAO A QUENTE CONFORME ASTM A-153 OU ISO 10684</t>
        </is>
      </c>
      <c r="B128" s="18" t="n">
        <v>32</v>
      </c>
      <c r="C128" s="17" t="n">
        <v>1</v>
      </c>
      <c r="D128" s="33">
        <f>IFERROR(VLOOKUP(A128,'Banco de dados'!$A$6:H324, 8,0),0)</f>
        <v/>
      </c>
      <c r="E128" s="26">
        <f>B128*C128</f>
        <v/>
      </c>
      <c r="F128" s="29">
        <f>E128*I128</f>
        <v/>
      </c>
      <c r="G128" s="23">
        <f>E128*H128</f>
        <v/>
      </c>
      <c r="H128" s="22">
        <f>IFERROR(VLOOKUP(A128,'Banco de dados'!$A$6:F324, 3,0),0)</f>
        <v/>
      </c>
      <c r="I128" s="24">
        <f>IFERROR(VLOOKUP(A128,'Banco de dados'!$A$6:$F$199, 5,0),0)</f>
        <v/>
      </c>
      <c r="J128" s="19" t="inlineStr">
        <is>
          <t>DE-0018</t>
        </is>
      </c>
    </row>
    <row r="129">
      <c r="A129" s="10" t="inlineStr">
        <is>
          <t>CHAPA DE AÇO CARBONO 6,3mm, ASTM A-36.</t>
        </is>
      </c>
      <c r="B129" s="18" t="n">
        <v>1</v>
      </c>
      <c r="C129" s="17" t="n">
        <v>0.027</v>
      </c>
      <c r="D129" s="33">
        <f>IFERROR(VLOOKUP(A129,'Banco de dados'!$A$6:H325, 8,0),0)</f>
        <v/>
      </c>
      <c r="E129" s="26">
        <f>B129*C129</f>
        <v/>
      </c>
      <c r="F129" s="29">
        <f>E129*I129</f>
        <v/>
      </c>
      <c r="G129" s="23">
        <f>E129*H129</f>
        <v/>
      </c>
      <c r="H129" s="22">
        <f>IFERROR(VLOOKUP(A129,'Banco de dados'!$A$6:F325, 3,0),0)</f>
        <v/>
      </c>
      <c r="I129" s="24">
        <f>IFERROR(VLOOKUP(A129,'Banco de dados'!$A$6:$F$199, 5,0),0)</f>
        <v/>
      </c>
      <c r="J129" s="19" t="inlineStr">
        <is>
          <t>DE-0018</t>
        </is>
      </c>
    </row>
    <row r="130">
      <c r="A130" s="10" t="inlineStr">
        <is>
          <t>CANTONEIRA, AÇO CARBONO, ASTM A-36, L 3” x 3” x 1/4”</t>
        </is>
      </c>
      <c r="B130" s="18" t="n">
        <v>1</v>
      </c>
      <c r="C130" s="17" t="n">
        <v>0.722</v>
      </c>
      <c r="D130" s="33">
        <f>IFERROR(VLOOKUP(A130,'Banco de dados'!$A$6:H326, 8,0),0)</f>
        <v/>
      </c>
      <c r="E130" s="26">
        <f>B130*C130</f>
        <v/>
      </c>
      <c r="F130" s="29">
        <f>E130*I130</f>
        <v/>
      </c>
      <c r="G130" s="23">
        <f>E130*H130</f>
        <v/>
      </c>
      <c r="H130" s="22">
        <f>IFERROR(VLOOKUP(A130,'Banco de dados'!$A$6:F326, 3,0),0)</f>
        <v/>
      </c>
      <c r="I130" s="24">
        <f>IFERROR(VLOOKUP(A130,'Banco de dados'!$A$6:$F$199, 5,0),0)</f>
        <v/>
      </c>
      <c r="J130" s="19" t="inlineStr">
        <is>
          <t>DE-0018</t>
        </is>
      </c>
    </row>
    <row r="131">
      <c r="A131" s="10" t="inlineStr">
        <is>
          <t>CANTONEIRA, AÇO CARBONO, ASTM A-36, L 3” x 3” x 1/4”</t>
        </is>
      </c>
      <c r="B131" s="18" t="n">
        <v>2</v>
      </c>
      <c r="C131" s="17" t="n">
        <v>0.18</v>
      </c>
      <c r="D131" s="33">
        <f>IFERROR(VLOOKUP(A131,'Banco de dados'!$A$6:H327, 8,0),0)</f>
        <v/>
      </c>
      <c r="E131" s="26">
        <f>B131*C131</f>
        <v/>
      </c>
      <c r="F131" s="29">
        <f>E131*I131</f>
        <v/>
      </c>
      <c r="G131" s="23">
        <f>E131*H131</f>
        <v/>
      </c>
      <c r="H131" s="22">
        <f>IFERROR(VLOOKUP(A131,'Banco de dados'!$A$6:F327, 3,0),0)</f>
        <v/>
      </c>
      <c r="I131" s="24">
        <f>IFERROR(VLOOKUP(A131,'Banco de dados'!$A$6:$F$199, 5,0),0)</f>
        <v/>
      </c>
      <c r="J131" s="19" t="inlineStr">
        <is>
          <t>DE-0018</t>
        </is>
      </c>
    </row>
    <row r="132">
      <c r="A132" s="10" t="inlineStr">
        <is>
          <t>PASTA PARA SOLDAGEM A FRIO, BELZONA 1111</t>
        </is>
      </c>
      <c r="B132" s="18" t="n">
        <v>1</v>
      </c>
      <c r="C132" s="17">
        <f>8*0.027</f>
        <v/>
      </c>
      <c r="D132" s="33">
        <f>IFERROR(VLOOKUP(A132,'Banco de dados'!$A$6:H328, 8,0),0)</f>
        <v/>
      </c>
      <c r="E132" s="26">
        <f>B132*C132</f>
        <v/>
      </c>
      <c r="F132" s="29">
        <f>E132*I132</f>
        <v/>
      </c>
      <c r="G132" s="23">
        <f>E132*H132</f>
        <v/>
      </c>
      <c r="H132" s="22">
        <f>IFERROR(VLOOKUP(A132,'Banco de dados'!$A$6:F328, 3,0),0)</f>
        <v/>
      </c>
      <c r="I132" s="24">
        <f>IFERROR(VLOOKUP(A132,'Banco de dados'!$A$6:$F$199, 5,0),0)</f>
        <v/>
      </c>
      <c r="J132" s="19" t="inlineStr">
        <is>
          <t>DE-0018</t>
        </is>
      </c>
    </row>
    <row r="133" ht="30" customHeight="1">
      <c r="A133" s="38" t="inlineStr">
        <is>
          <t>TUBO QUADRADO, CONFORME ASTM A-500 Gr. B, DIMENSOES 140,0mm x 60,0mm x 6,35mm</t>
        </is>
      </c>
      <c r="B133" s="18" t="n">
        <v>2</v>
      </c>
      <c r="C133" s="17" t="n">
        <v>1.5</v>
      </c>
      <c r="D133" s="33">
        <f>IFERROR(VLOOKUP(A133,'Banco de dados'!$A$6:H329, 8,0),0)</f>
        <v/>
      </c>
      <c r="E133" s="26">
        <f>B133*C133</f>
        <v/>
      </c>
      <c r="F133" s="29">
        <f>E133*I133</f>
        <v/>
      </c>
      <c r="G133" s="23">
        <f>E133*H133</f>
        <v/>
      </c>
      <c r="H133" s="22">
        <f>IFERROR(VLOOKUP(A133,'Banco de dados'!$A$6:F329, 3,0),0)</f>
        <v/>
      </c>
      <c r="I133" s="24">
        <f>IFERROR(VLOOKUP(A133,'Banco de dados'!$A$6:$F$199, 5,0),0)</f>
        <v/>
      </c>
      <c r="J133" s="19" t="inlineStr">
        <is>
          <t>DE-0019</t>
        </is>
      </c>
    </row>
    <row r="134">
      <c r="A134" s="10" t="inlineStr">
        <is>
          <t>CHAPA DE AÇO CARBONO 9,5mm, ASTM A-36.</t>
        </is>
      </c>
      <c r="B134" s="18" t="n">
        <v>2</v>
      </c>
      <c r="C134" s="17" t="n">
        <v>0.09</v>
      </c>
      <c r="D134" s="33">
        <f>IFERROR(VLOOKUP(A134,'Banco de dados'!$A$6:H330, 8,0),0)</f>
        <v/>
      </c>
      <c r="E134" s="26">
        <f>B134*C134</f>
        <v/>
      </c>
      <c r="F134" s="29">
        <f>E134*I134</f>
        <v/>
      </c>
      <c r="G134" s="23">
        <f>E134*H134</f>
        <v/>
      </c>
      <c r="H134" s="22">
        <f>IFERROR(VLOOKUP(A134,'Banco de dados'!$A$6:F330, 3,0),0)</f>
        <v/>
      </c>
      <c r="I134" s="24">
        <f>IFERROR(VLOOKUP(A134,'Banco de dados'!$A$6:$F$199, 5,0),0)</f>
        <v/>
      </c>
      <c r="J134" s="19" t="inlineStr">
        <is>
          <t>DE-0019</t>
        </is>
      </c>
    </row>
    <row r="135">
      <c r="A135" s="10" t="inlineStr">
        <is>
          <t>CHAPA DE AÇO CARBONO 9,5mm, ASTM A-36.</t>
        </is>
      </c>
      <c r="B135" s="18" t="n">
        <v>8</v>
      </c>
      <c r="C135" s="17" t="n">
        <v>0.0115</v>
      </c>
      <c r="D135" s="33">
        <f>IFERROR(VLOOKUP(A135,'Banco de dados'!$A$6:H331, 8,0),0)</f>
        <v/>
      </c>
      <c r="E135" s="26">
        <f>B135*C135</f>
        <v/>
      </c>
      <c r="F135" s="29">
        <f>E135*I135</f>
        <v/>
      </c>
      <c r="G135" s="23">
        <f>E135*H135</f>
        <v/>
      </c>
      <c r="H135" s="22">
        <f>IFERROR(VLOOKUP(A135,'Banco de dados'!$A$6:F331, 3,0),0)</f>
        <v/>
      </c>
      <c r="I135" s="24">
        <f>IFERROR(VLOOKUP(A135,'Banco de dados'!$A$6:$F$199, 5,0),0)</f>
        <v/>
      </c>
      <c r="J135" s="19" t="inlineStr">
        <is>
          <t>DE-0019</t>
        </is>
      </c>
    </row>
    <row r="136">
      <c r="A136" s="10" t="inlineStr">
        <is>
          <t>CHAPA DE AÇO CARBONO 9,5mm, ASTM A-36.</t>
        </is>
      </c>
      <c r="B136" s="18" t="n">
        <v>2</v>
      </c>
      <c r="C136" s="17" t="n">
        <v>0.04</v>
      </c>
      <c r="D136" s="33">
        <f>IFERROR(VLOOKUP(A136,'Banco de dados'!$A$6:H332, 8,0),0)</f>
        <v/>
      </c>
      <c r="E136" s="26">
        <f>B136*C136</f>
        <v/>
      </c>
      <c r="F136" s="29">
        <f>E136*I136</f>
        <v/>
      </c>
      <c r="G136" s="23">
        <f>E136*H136</f>
        <v/>
      </c>
      <c r="H136" s="22">
        <f>IFERROR(VLOOKUP(A136,'Banco de dados'!$A$6:F332, 3,0),0)</f>
        <v/>
      </c>
      <c r="I136" s="24">
        <f>IFERROR(VLOOKUP(A136,'Banco de dados'!$A$6:$F$199, 5,0),0)</f>
        <v/>
      </c>
      <c r="J136" s="19" t="inlineStr">
        <is>
          <t>DE-0019</t>
        </is>
      </c>
    </row>
    <row r="137" ht="30" customHeight="1">
      <c r="A137" s="38" t="inlineStr">
        <is>
          <t>PERFIL LAMINADO U 4" X 8,04 KG/M, CONFORME ASTM A-6, MATERIAL ASTM A-572 GR. 50</t>
        </is>
      </c>
      <c r="B137" s="18" t="n">
        <v>1</v>
      </c>
      <c r="C137" s="17" t="n">
        <v>1</v>
      </c>
      <c r="D137" s="33">
        <f>IFERROR(VLOOKUP(A137,'Banco de dados'!$A$6:H333, 8,0),0)</f>
        <v/>
      </c>
      <c r="E137" s="26">
        <f>B137*C137</f>
        <v/>
      </c>
      <c r="F137" s="29">
        <f>E137*I137</f>
        <v/>
      </c>
      <c r="G137" s="23">
        <f>E137*H137</f>
        <v/>
      </c>
      <c r="H137" s="22">
        <f>IFERROR(VLOOKUP(A137,'Banco de dados'!$A$6:F333, 3,0),0)</f>
        <v/>
      </c>
      <c r="I137" s="24">
        <f>IFERROR(VLOOKUP(A137,'Banco de dados'!$A$6:$F$199, 5,0),0)</f>
        <v/>
      </c>
      <c r="J137" s="19" t="inlineStr">
        <is>
          <t>DE-0019</t>
        </is>
      </c>
    </row>
    <row r="138">
      <c r="A138" s="38" t="inlineStr">
        <is>
          <t>CANTONEIRA, AÇO CARBONO, ASTM A-36, L 4” x 4” x 3/8“</t>
        </is>
      </c>
      <c r="B138" s="18" t="n">
        <v>1</v>
      </c>
      <c r="C138" s="17" t="n">
        <v>1</v>
      </c>
      <c r="D138" s="33">
        <f>IFERROR(VLOOKUP(A138,'Banco de dados'!$A$6:H334, 8,0),0)</f>
        <v/>
      </c>
      <c r="E138" s="26">
        <f>B138*C138</f>
        <v/>
      </c>
      <c r="F138" s="29">
        <f>E138*I138</f>
        <v/>
      </c>
      <c r="G138" s="23">
        <f>E138*H138</f>
        <v/>
      </c>
      <c r="H138" s="22">
        <f>IFERROR(VLOOKUP(A138,'Banco de dados'!$A$6:F334, 3,0),0)</f>
        <v/>
      </c>
      <c r="I138" s="24">
        <f>IFERROR(VLOOKUP(A138,'Banco de dados'!$A$6:$F$199, 5,0),0)</f>
        <v/>
      </c>
      <c r="J138" s="19" t="inlineStr">
        <is>
          <t>DE-0019</t>
        </is>
      </c>
    </row>
    <row r="139">
      <c r="A139" s="38" t="inlineStr">
        <is>
          <t>CANTONEIRA, AÇO CARBONO, ASTM A-36, L 2” x 2” x 3/8“</t>
        </is>
      </c>
      <c r="B139" s="18" t="n">
        <v>1</v>
      </c>
      <c r="C139" s="17" t="n">
        <v>4</v>
      </c>
      <c r="D139" s="33">
        <f>IFERROR(VLOOKUP(A139,'Banco de dados'!$A$6:H335, 8,0),0)</f>
        <v/>
      </c>
      <c r="E139" s="26">
        <f>B139*C139</f>
        <v/>
      </c>
      <c r="F139" s="29">
        <f>E139*I139</f>
        <v/>
      </c>
      <c r="G139" s="23">
        <f>E139*H139</f>
        <v/>
      </c>
      <c r="H139" s="22">
        <f>IFERROR(VLOOKUP(A139,'Banco de dados'!$A$6:F335, 3,0),0)</f>
        <v/>
      </c>
      <c r="I139" s="24">
        <f>IFERROR(VLOOKUP(A139,'Banco de dados'!$A$6:$F$199, 5,0),0)</f>
        <v/>
      </c>
      <c r="J139" s="19" t="inlineStr">
        <is>
          <t>DE-0019</t>
        </is>
      </c>
    </row>
    <row r="140">
      <c r="A140" s="10" t="inlineStr">
        <is>
          <t>TUBO, AÇO CARBONO, API 5L Gr. B, DN 6" , SCH.40</t>
        </is>
      </c>
      <c r="B140" s="18" t="n">
        <v>1</v>
      </c>
      <c r="C140" s="17" t="n">
        <v>0.2</v>
      </c>
      <c r="D140" s="33">
        <f>IFERROR(VLOOKUP(A140,'Banco de dados'!$A$6:H336, 8,0),0)</f>
        <v/>
      </c>
      <c r="E140" s="26">
        <f>B140*C140</f>
        <v/>
      </c>
      <c r="F140" s="29">
        <f>E140*I140</f>
        <v/>
      </c>
      <c r="G140" s="23">
        <f>E140*H140</f>
        <v/>
      </c>
      <c r="H140" s="22">
        <f>IFERROR(VLOOKUP(A140,'Banco de dados'!$A$6:F336, 3,0),0)</f>
        <v/>
      </c>
      <c r="I140" s="24">
        <f>IFERROR(VLOOKUP(A140,'Banco de dados'!$A$6:$F$199, 5,0),0)</f>
        <v/>
      </c>
      <c r="J140" s="19" t="inlineStr">
        <is>
          <t>DE-0019</t>
        </is>
      </c>
    </row>
    <row r="141">
      <c r="A141" s="38" t="inlineStr">
        <is>
          <t>TUBO, AÇO CARBONO, API 5L Gr. B, DN 4”, SCH.40</t>
        </is>
      </c>
      <c r="B141" s="18" t="n">
        <v>1</v>
      </c>
      <c r="C141" s="17" t="n">
        <v>1</v>
      </c>
      <c r="D141" s="33">
        <f>IFERROR(VLOOKUP(A141,'Banco de dados'!$A$6:H337, 8,0),0)</f>
        <v/>
      </c>
      <c r="E141" s="26">
        <f>B141*C141</f>
        <v/>
      </c>
      <c r="F141" s="29">
        <f>E141*I141</f>
        <v/>
      </c>
      <c r="G141" s="23">
        <f>E141*H141</f>
        <v/>
      </c>
      <c r="H141" s="22">
        <f>IFERROR(VLOOKUP(A141,'Banco de dados'!$A$6:F337, 3,0),0)</f>
        <v/>
      </c>
      <c r="I141" s="24">
        <f>IFERROR(VLOOKUP(A141,'Banco de dados'!$A$6:$F$199, 5,0),0)</f>
        <v/>
      </c>
      <c r="J141" s="19" t="inlineStr">
        <is>
          <t>DE-0019</t>
        </is>
      </c>
    </row>
    <row r="142">
      <c r="A142" s="38" t="inlineStr">
        <is>
          <t>TUBO, AÇO CARBONO, API 5L Gr. B, DN 3”, SCH.40</t>
        </is>
      </c>
      <c r="B142" s="18" t="n">
        <v>1</v>
      </c>
      <c r="C142" s="17" t="n">
        <v>2</v>
      </c>
      <c r="D142" s="33">
        <f>IFERROR(VLOOKUP(A142,'Banco de dados'!$A$6:H338, 8,0),0)</f>
        <v/>
      </c>
      <c r="E142" s="26">
        <f>B142*C142</f>
        <v/>
      </c>
      <c r="F142" s="29">
        <f>E142*I142</f>
        <v/>
      </c>
      <c r="G142" s="23">
        <f>E142*H142</f>
        <v/>
      </c>
      <c r="H142" s="22">
        <f>IFERROR(VLOOKUP(A142,'Banco de dados'!$A$6:F338, 3,0),0)</f>
        <v/>
      </c>
      <c r="I142" s="24">
        <f>IFERROR(VLOOKUP(A142,'Banco de dados'!$A$6:$F$199, 5,0),0)</f>
        <v/>
      </c>
      <c r="J142" s="19" t="inlineStr">
        <is>
          <t>DE-0019</t>
        </is>
      </c>
    </row>
    <row r="143">
      <c r="A143" s="10" t="inlineStr">
        <is>
          <t>TUBO, AÇO CARBONO, API 5L Gr. B, DN 2”, SCH.40</t>
        </is>
      </c>
      <c r="B143" s="18" t="n">
        <v>1</v>
      </c>
      <c r="C143" s="17" t="n">
        <v>3</v>
      </c>
      <c r="D143" s="33">
        <f>IFERROR(VLOOKUP(A143,'Banco de dados'!$A$6:H339, 8,0),0)</f>
        <v/>
      </c>
      <c r="E143" s="26">
        <f>B143*C143</f>
        <v/>
      </c>
      <c r="F143" s="29">
        <f>E143*I143</f>
        <v/>
      </c>
      <c r="G143" s="23">
        <f>E143*H143</f>
        <v/>
      </c>
      <c r="H143" s="22">
        <f>IFERROR(VLOOKUP(A143,'Banco de dados'!$A$6:F339, 3,0),0)</f>
        <v/>
      </c>
      <c r="I143" s="24">
        <f>IFERROR(VLOOKUP(A143,'Banco de dados'!$A$6:$F$199, 5,0),0)</f>
        <v/>
      </c>
      <c r="J143" s="19" t="inlineStr">
        <is>
          <t>DE-0019</t>
        </is>
      </c>
    </row>
    <row r="144">
      <c r="A144" s="38" t="inlineStr">
        <is>
          <t>CHAPA DE AÇO CARBONO 6,3mm, ASTM A-36.</t>
        </is>
      </c>
      <c r="B144" s="18" t="n">
        <v>3</v>
      </c>
      <c r="C144" s="17">
        <f>0.125*0.17</f>
        <v/>
      </c>
      <c r="D144" s="33">
        <f>IFERROR(VLOOKUP(A144,'Banco de dados'!$A$6:H340, 8,0),0)</f>
        <v/>
      </c>
      <c r="E144" s="26">
        <f>B144*C144</f>
        <v/>
      </c>
      <c r="F144" s="29">
        <f>E144*I144</f>
        <v/>
      </c>
      <c r="G144" s="23">
        <f>E144*H144</f>
        <v/>
      </c>
      <c r="H144" s="22">
        <f>IFERROR(VLOOKUP(A144,'Banco de dados'!$A$6:F340, 3,0),0)</f>
        <v/>
      </c>
      <c r="I144" s="24">
        <f>IFERROR(VLOOKUP(A144,'Banco de dados'!$A$6:$F$199, 5,0),0)</f>
        <v/>
      </c>
      <c r="J144" s="39" t="inlineStr">
        <is>
          <t>DE-0001</t>
        </is>
      </c>
    </row>
    <row r="145">
      <c r="A145" s="10" t="inlineStr">
        <is>
          <t>CANTONEIRA, AÇO CARBONO, ASTM A-36, L 2” x 2” x 1/4“</t>
        </is>
      </c>
      <c r="B145" s="18" t="n">
        <v>3</v>
      </c>
      <c r="C145" s="17" t="n">
        <v>0.375</v>
      </c>
      <c r="D145" s="33">
        <f>IFERROR(VLOOKUP(A145,'Banco de dados'!$A$6:H341, 8,0),0)</f>
        <v/>
      </c>
      <c r="E145" s="26">
        <f>B145*C145</f>
        <v/>
      </c>
      <c r="F145" s="29">
        <f>E145*I145</f>
        <v/>
      </c>
      <c r="G145" s="23">
        <f>E145*H145</f>
        <v/>
      </c>
      <c r="H145" s="22">
        <f>IFERROR(VLOOKUP(A145,'Banco de dados'!$A$6:F341, 3,0),0)</f>
        <v/>
      </c>
      <c r="I145" s="24">
        <f>IFERROR(VLOOKUP(A145,'Banco de dados'!$A$6:$F$199, 5,0),0)</f>
        <v/>
      </c>
      <c r="J145" s="39" t="inlineStr">
        <is>
          <t>DE-0001</t>
        </is>
      </c>
    </row>
    <row r="146">
      <c r="A146" s="38" t="inlineStr">
        <is>
          <t>CANTONEIRA, AÇO CARBONO, ASTM A-36, L 2” x 2” x 1/4“</t>
        </is>
      </c>
      <c r="B146" s="18" t="n">
        <v>6</v>
      </c>
      <c r="C146" s="17" t="n">
        <v>0.345</v>
      </c>
      <c r="D146" s="33">
        <f>IFERROR(VLOOKUP(A146,'Banco de dados'!$A$6:H342, 8,0),0)</f>
        <v/>
      </c>
      <c r="E146" s="26">
        <f>B146*C146</f>
        <v/>
      </c>
      <c r="F146" s="29">
        <f>E146*I146</f>
        <v/>
      </c>
      <c r="G146" s="23">
        <f>E146*H146</f>
        <v/>
      </c>
      <c r="H146" s="22">
        <f>IFERROR(VLOOKUP(A146,'Banco de dados'!$A$6:F342, 3,0),0)</f>
        <v/>
      </c>
      <c r="I146" s="24">
        <f>IFERROR(VLOOKUP(A146,'Banco de dados'!$A$6:$F$199, 5,0),0)</f>
        <v/>
      </c>
      <c r="J146" s="39" t="inlineStr">
        <is>
          <t>DE-0001</t>
        </is>
      </c>
    </row>
    <row r="147" ht="30" customHeight="1">
      <c r="A147" s="38" t="inlineStr">
        <is>
          <t>PARAFUSO CAB. SEXTAVADA M12 x 40mm, ROSCA TOTAL, AÇO CARBONO ISO 898-1 CASSE 8.8, GALV. CONF. ASTM A-153 OU ISSO 10684.</t>
        </is>
      </c>
      <c r="B147" s="18" t="n">
        <v>12</v>
      </c>
      <c r="C147" s="17" t="n">
        <v>1</v>
      </c>
      <c r="D147" s="33">
        <f>IFERROR(VLOOKUP(A147,'Banco de dados'!$A$6:H343, 8,0),0)</f>
        <v/>
      </c>
      <c r="E147" s="26">
        <f>B147*C147</f>
        <v/>
      </c>
      <c r="F147" s="29">
        <f>E147*I147</f>
        <v/>
      </c>
      <c r="G147" s="23">
        <f>E147*H147</f>
        <v/>
      </c>
      <c r="H147" s="22">
        <f>IFERROR(VLOOKUP(A147,'Banco de dados'!$A$6:F343, 3,0),0)</f>
        <v/>
      </c>
      <c r="I147" s="24">
        <f>IFERROR(VLOOKUP(A147,'Banco de dados'!$A$6:$F$199, 5,0),0)</f>
        <v/>
      </c>
      <c r="J147" s="39" t="inlineStr">
        <is>
          <t>DE-0001</t>
        </is>
      </c>
    </row>
    <row r="148" ht="45" customHeight="1">
      <c r="A148" s="38" t="inlineStr">
        <is>
          <t>PORCA SEXTAVADA AUTOTRAVANTE, M12, COM INSERCAO DE NYLON, ACO CARBONO ISO 898-2 CLASSE 8, GALVANIZADA POR IMERSAO A QUENTE CONFORME PADRAO ASTM A-153 OU ISO 10684</t>
        </is>
      </c>
      <c r="B148" s="18" t="n">
        <v>12</v>
      </c>
      <c r="C148" s="17" t="n">
        <v>1</v>
      </c>
      <c r="D148" s="33">
        <f>IFERROR(VLOOKUP(A148,'Banco de dados'!$A$6:H344, 8,0),0)</f>
        <v/>
      </c>
      <c r="E148" s="26">
        <f>B148*C148</f>
        <v/>
      </c>
      <c r="F148" s="29">
        <f>E148*I148</f>
        <v/>
      </c>
      <c r="G148" s="23">
        <f>E148*H148</f>
        <v/>
      </c>
      <c r="H148" s="22">
        <f>IFERROR(VLOOKUP(A148,'Banco de dados'!$A$6:F344, 3,0),0)</f>
        <v/>
      </c>
      <c r="I148" s="24">
        <f>IFERROR(VLOOKUP(A148,'Banco de dados'!$A$6:$F$199, 5,0),0)</f>
        <v/>
      </c>
      <c r="J148" s="39" t="inlineStr">
        <is>
          <t>DE-0001</t>
        </is>
      </c>
    </row>
    <row r="149" ht="30" customHeight="1">
      <c r="A149" s="38" t="inlineStr">
        <is>
          <t>ARRUELA TIPO NORD LOCK ANTI-VIBRACAO M12, ACO CARBONO, GALVANIZADO POR IMERSAO A QUENTE CONFORME ASTM A-153 OU ISO 10684</t>
        </is>
      </c>
      <c r="B149" s="18" t="n">
        <v>24</v>
      </c>
      <c r="C149" s="17" t="n">
        <v>1</v>
      </c>
      <c r="D149" s="33">
        <f>IFERROR(VLOOKUP(A149,'Banco de dados'!$A$6:H345, 8,0),0)</f>
        <v/>
      </c>
      <c r="E149" s="26">
        <f>B149*C149</f>
        <v/>
      </c>
      <c r="F149" s="29">
        <f>E149*I149</f>
        <v/>
      </c>
      <c r="G149" s="23">
        <f>E149*H149</f>
        <v/>
      </c>
      <c r="H149" s="22">
        <f>IFERROR(VLOOKUP(A149,'Banco de dados'!$A$6:F345, 3,0),0)</f>
        <v/>
      </c>
      <c r="I149" s="24">
        <f>IFERROR(VLOOKUP(A149,'Banco de dados'!$A$6:$F$199, 5,0),0)</f>
        <v/>
      </c>
      <c r="J149" s="39" t="inlineStr">
        <is>
          <t>DE-0001</t>
        </is>
      </c>
    </row>
    <row r="150">
      <c r="A150" s="38" t="inlineStr">
        <is>
          <t>CHAPA DE AÇO CARBONO 6,3mm, ASTM A-36.</t>
        </is>
      </c>
      <c r="B150" s="18" t="n">
        <v>2</v>
      </c>
      <c r="C150" s="17">
        <f>0.1*0.12</f>
        <v/>
      </c>
      <c r="D150" s="33">
        <f>IFERROR(VLOOKUP(A150,'Banco de dados'!$A$6:H346, 8,0),0)</f>
        <v/>
      </c>
      <c r="E150" s="26">
        <f>B150*C150</f>
        <v/>
      </c>
      <c r="F150" s="29">
        <f>E150*I150</f>
        <v/>
      </c>
      <c r="G150" s="23">
        <f>E150*H150</f>
        <v/>
      </c>
      <c r="H150" s="22">
        <f>IFERROR(VLOOKUP(A150,'Banco de dados'!$A$6:F346, 3,0),0)</f>
        <v/>
      </c>
      <c r="I150" s="24">
        <f>IFERROR(VLOOKUP(A150,'Banco de dados'!$A$6:$F$199, 5,0),0)</f>
        <v/>
      </c>
      <c r="J150" s="19" t="inlineStr">
        <is>
          <t>DE-0002</t>
        </is>
      </c>
    </row>
    <row r="151">
      <c r="A151" s="10" t="inlineStr">
        <is>
          <t>CANTONEIRA, AÇO CARBONO, ASTM A-36, L 4” x 4” x 1/4“</t>
        </is>
      </c>
      <c r="B151" s="18" t="n">
        <v>1</v>
      </c>
      <c r="C151" s="17" t="n">
        <v>0.9399999999999999</v>
      </c>
      <c r="D151" s="33">
        <f>IFERROR(VLOOKUP(A151,'Banco de dados'!$A$6:H347, 8,0),0)</f>
        <v/>
      </c>
      <c r="E151" s="26">
        <f>B151*C151</f>
        <v/>
      </c>
      <c r="F151" s="29">
        <f>E151*I151</f>
        <v/>
      </c>
      <c r="G151" s="23">
        <f>E151*H151</f>
        <v/>
      </c>
      <c r="H151" s="22">
        <f>IFERROR(VLOOKUP(A151,'Banco de dados'!$A$6:F347, 3,0),0)</f>
        <v/>
      </c>
      <c r="I151" s="24">
        <f>IFERROR(VLOOKUP(A151,'Banco de dados'!$A$6:$F$199, 5,0),0)</f>
        <v/>
      </c>
      <c r="J151" s="19" t="inlineStr">
        <is>
          <t>DE-0002</t>
        </is>
      </c>
    </row>
    <row r="152">
      <c r="A152" s="38" t="inlineStr">
        <is>
          <t>TUBO, AÇO CARBONO, API 5L Gr. B, DN 2”, SCH.40</t>
        </is>
      </c>
      <c r="B152" s="18" t="n">
        <v>2</v>
      </c>
      <c r="C152" s="17" t="n">
        <v>1.245</v>
      </c>
      <c r="D152" s="33">
        <f>IFERROR(VLOOKUP(A152,'Banco de dados'!$A$6:H348, 8,0),0)</f>
        <v/>
      </c>
      <c r="E152" s="26">
        <f>B152*C152</f>
        <v/>
      </c>
      <c r="F152" s="29">
        <f>E152*I152</f>
        <v/>
      </c>
      <c r="G152" s="23">
        <f>E152*H152</f>
        <v/>
      </c>
      <c r="H152" s="22">
        <f>IFERROR(VLOOKUP(A152,'Banco de dados'!$A$6:F348, 3,0),0)</f>
        <v/>
      </c>
      <c r="I152" s="24">
        <f>IFERROR(VLOOKUP(A152,'Banco de dados'!$A$6:$F$199, 5,0),0)</f>
        <v/>
      </c>
      <c r="J152" s="19" t="inlineStr">
        <is>
          <t>DE-0002</t>
        </is>
      </c>
    </row>
    <row r="153" ht="30" customHeight="1">
      <c r="A153" s="38" t="inlineStr">
        <is>
          <t>PARAFUSO CAB. SEXTAVADA M12 x 40mm, ROSCA TOTAL, AÇO CARBONO ISO 898-1 CASSE 8.8, GALV. CONF. ASTM A-153 OU ISSO 10684.</t>
        </is>
      </c>
      <c r="B153" s="18" t="n">
        <v>8</v>
      </c>
      <c r="C153" s="17" t="n">
        <v>1</v>
      </c>
      <c r="D153" s="33">
        <f>IFERROR(VLOOKUP(A153,'Banco de dados'!$A$6:H349, 8,0),0)</f>
        <v/>
      </c>
      <c r="E153" s="26">
        <f>B153*C153</f>
        <v/>
      </c>
      <c r="F153" s="29">
        <f>E153*I153</f>
        <v/>
      </c>
      <c r="G153" s="23">
        <f>E153*H153</f>
        <v/>
      </c>
      <c r="H153" s="22">
        <f>IFERROR(VLOOKUP(A153,'Banco de dados'!$A$6:F349, 3,0),0)</f>
        <v/>
      </c>
      <c r="I153" s="24">
        <f>IFERROR(VLOOKUP(A153,'Banco de dados'!$A$6:$F$199, 5,0),0)</f>
        <v/>
      </c>
      <c r="J153" s="19" t="inlineStr">
        <is>
          <t>DE-0002</t>
        </is>
      </c>
    </row>
    <row r="154" ht="45" customHeight="1">
      <c r="A154" s="10" t="inlineStr">
        <is>
          <t>PORCA SEXTAVADA AUTOTRAVANTE, M12, COM INSERCAO DE NYLON, ACO CARBONO ISO 898-2 CLASSE 8, GALVANIZADA POR IMERSAO A QUENTE CONFORME PADRAO ASTM A-153 OU ISO 10684</t>
        </is>
      </c>
      <c r="B154" s="18" t="n">
        <v>8</v>
      </c>
      <c r="C154" s="17" t="n">
        <v>1</v>
      </c>
      <c r="D154" s="33">
        <f>IFERROR(VLOOKUP(A154,'Banco de dados'!$A$6:H350, 8,0),0)</f>
        <v/>
      </c>
      <c r="E154" s="26">
        <f>B154*C154</f>
        <v/>
      </c>
      <c r="F154" s="29">
        <f>E154*I154</f>
        <v/>
      </c>
      <c r="G154" s="23">
        <f>E154*H154</f>
        <v/>
      </c>
      <c r="H154" s="22">
        <f>IFERROR(VLOOKUP(A154,'Banco de dados'!$A$6:F350, 3,0),0)</f>
        <v/>
      </c>
      <c r="I154" s="24">
        <f>IFERROR(VLOOKUP(A154,'Banco de dados'!$A$6:$F$199, 5,0),0)</f>
        <v/>
      </c>
      <c r="J154" s="19" t="inlineStr">
        <is>
          <t>DE-0002</t>
        </is>
      </c>
    </row>
    <row r="155" ht="30" customHeight="1">
      <c r="A155" s="10" t="inlineStr">
        <is>
          <t>ARRUELA TIPO NORD LOCK ANTI-VIBRACAO M12, ACO CARBONO, GALVANIZADO POR IMERSAO A QUENTE CONFORME ASTM A-153 OU ISO 10684</t>
        </is>
      </c>
      <c r="B155" s="18" t="n">
        <v>16</v>
      </c>
      <c r="C155" s="17" t="n">
        <v>1</v>
      </c>
      <c r="D155" s="33">
        <f>IFERROR(VLOOKUP(A155,'Banco de dados'!$A$6:H351, 8,0),0)</f>
        <v/>
      </c>
      <c r="E155" s="26">
        <f>B155*C155</f>
        <v/>
      </c>
      <c r="F155" s="29">
        <f>E155*I155</f>
        <v/>
      </c>
      <c r="G155" s="23">
        <f>E155*H155</f>
        <v/>
      </c>
      <c r="H155" s="22">
        <f>IFERROR(VLOOKUP(A155,'Banco de dados'!$A$6:F351, 3,0),0)</f>
        <v/>
      </c>
      <c r="I155" s="24">
        <f>IFERROR(VLOOKUP(A155,'Banco de dados'!$A$6:$F$199, 5,0),0)</f>
        <v/>
      </c>
      <c r="J155" s="19" t="inlineStr">
        <is>
          <t>DE-0002</t>
        </is>
      </c>
    </row>
    <row r="156">
      <c r="A156" s="38" t="inlineStr">
        <is>
          <t>CHAPA DE AÇO CARBONO 9,5mm, ASTM A-36.</t>
        </is>
      </c>
      <c r="B156" s="18" t="n">
        <v>1</v>
      </c>
      <c r="C156" s="17">
        <f>0.114*0.114</f>
        <v/>
      </c>
      <c r="D156" s="33">
        <f>IFERROR(VLOOKUP(A156,'Banco de dados'!$A$6:H352, 8,0),0)</f>
        <v/>
      </c>
      <c r="E156" s="26">
        <f>B156*C156</f>
        <v/>
      </c>
      <c r="F156" s="29">
        <f>E156*I156</f>
        <v/>
      </c>
      <c r="G156" s="23">
        <f>E156*H156</f>
        <v/>
      </c>
      <c r="H156" s="22">
        <f>IFERROR(VLOOKUP(A156,'Banco de dados'!$A$6:F352, 3,0),0)</f>
        <v/>
      </c>
      <c r="I156" s="24">
        <f>IFERROR(VLOOKUP(A156,'Banco de dados'!$A$6:$F$199, 5,0),0)</f>
        <v/>
      </c>
      <c r="J156" s="19" t="inlineStr">
        <is>
          <t>DE-0016</t>
        </is>
      </c>
    </row>
    <row r="157">
      <c r="A157" s="38" t="inlineStr">
        <is>
          <t>CHAPA DE AÇO CARBONO 6,3mm, ASTM A-36.</t>
        </is>
      </c>
      <c r="B157" s="18" t="n">
        <v>1</v>
      </c>
      <c r="C157" s="17">
        <f>0.067*0.067</f>
        <v/>
      </c>
      <c r="D157" s="33">
        <f>IFERROR(VLOOKUP(A157,'Banco de dados'!$A$6:H353, 8,0),0)</f>
        <v/>
      </c>
      <c r="E157" s="26">
        <f>B157*C157</f>
        <v/>
      </c>
      <c r="F157" s="29">
        <f>E157*I157</f>
        <v/>
      </c>
      <c r="G157" s="23">
        <f>E157*H157</f>
        <v/>
      </c>
      <c r="H157" s="22">
        <f>IFERROR(VLOOKUP(A157,'Banco de dados'!$A$6:F353, 3,0),0)</f>
        <v/>
      </c>
      <c r="I157" s="24">
        <f>IFERROR(VLOOKUP(A157,'Banco de dados'!$A$6:$F$199, 5,0),0)</f>
        <v/>
      </c>
      <c r="J157" s="19" t="inlineStr">
        <is>
          <t>DE-0016</t>
        </is>
      </c>
    </row>
    <row r="158">
      <c r="A158" s="38" t="inlineStr">
        <is>
          <t>TUBO, AÇO CARBONO, API 5L Gr. B, DN 2. 1/2" , SCH.40</t>
        </is>
      </c>
      <c r="B158" s="18" t="n">
        <v>1</v>
      </c>
      <c r="C158" s="17" t="n">
        <v>1.28</v>
      </c>
      <c r="D158" s="33">
        <f>IFERROR(VLOOKUP(A158,'Banco de dados'!$A$6:H354, 8,0),0)</f>
        <v/>
      </c>
      <c r="E158" s="26">
        <f>B158*C158</f>
        <v/>
      </c>
      <c r="F158" s="29">
        <f>E158*I158</f>
        <v/>
      </c>
      <c r="G158" s="23">
        <f>E158*H158</f>
        <v/>
      </c>
      <c r="H158" s="22">
        <f>IFERROR(VLOOKUP(A158,'Banco de dados'!$A$6:F354, 3,0),0)</f>
        <v/>
      </c>
      <c r="I158" s="24">
        <f>IFERROR(VLOOKUP(A158,'Banco de dados'!$A$6:$F$199, 5,0),0)</f>
        <v/>
      </c>
      <c r="J158" s="19" t="inlineStr">
        <is>
          <t>DE-0016</t>
        </is>
      </c>
    </row>
    <row r="159">
      <c r="A159" s="38" t="inlineStr">
        <is>
          <t>CANTONEIRA, AÇO CARBONO, ASTM A-36, L 2” x 2” x 1/4“</t>
        </is>
      </c>
      <c r="B159" s="18" t="n">
        <v>1</v>
      </c>
      <c r="C159" s="17" t="n">
        <v>0.335</v>
      </c>
      <c r="D159" s="33">
        <f>IFERROR(VLOOKUP(A159,'Banco de dados'!$A$6:H355, 8,0),0)</f>
        <v/>
      </c>
      <c r="E159" s="26">
        <f>B159*C159</f>
        <v/>
      </c>
      <c r="F159" s="29">
        <f>E159*I159</f>
        <v/>
      </c>
      <c r="G159" s="23">
        <f>E159*H159</f>
        <v/>
      </c>
      <c r="H159" s="22">
        <f>IFERROR(VLOOKUP(A159,'Banco de dados'!$A$6:F355, 3,0),0)</f>
        <v/>
      </c>
      <c r="I159" s="24">
        <f>IFERROR(VLOOKUP(A159,'Banco de dados'!$A$6:$F$199, 5,0),0)</f>
        <v/>
      </c>
      <c r="J159" s="19" t="inlineStr">
        <is>
          <t>DE-0016</t>
        </is>
      </c>
    </row>
    <row r="160" ht="30" customHeight="1">
      <c r="A160" s="38" t="inlineStr">
        <is>
          <t>PARAFUSO CAB. SEXTAVADA M12 x 50mm, ROSCA TOTAL, AÇO CARBONO ISO 898-1 CASSE 8.8, GALV. CONF. ASTM A-153 OU ISSO 10684.</t>
        </is>
      </c>
      <c r="B160" s="18" t="n">
        <v>4</v>
      </c>
      <c r="C160" s="17" t="n">
        <v>1</v>
      </c>
      <c r="D160" s="33">
        <f>IFERROR(VLOOKUP(A160,'Banco de dados'!$A$6:H356, 8,0),0)</f>
        <v/>
      </c>
      <c r="E160" s="26">
        <f>B160*C160</f>
        <v/>
      </c>
      <c r="F160" s="29">
        <f>E160*I160</f>
        <v/>
      </c>
      <c r="G160" s="23">
        <f>E160*H160</f>
        <v/>
      </c>
      <c r="H160" s="22">
        <f>IFERROR(VLOOKUP(A160,'Banco de dados'!$A$6:F356, 3,0),0)</f>
        <v/>
      </c>
      <c r="I160" s="24">
        <f>IFERROR(VLOOKUP(A160,'Banco de dados'!$A$6:$F$199, 5,0),0)</f>
        <v/>
      </c>
      <c r="J160" s="19" t="inlineStr">
        <is>
          <t>DE-0016</t>
        </is>
      </c>
    </row>
    <row r="161" ht="45" customHeight="1">
      <c r="A161" s="38" t="inlineStr">
        <is>
          <t>PORCA SEXTAVADA AUTOTRAVANTE, M12, COM INSERCAO DE NYLON, ACO CARBONO ISO 898-2 CLASSE 8, GALVANIZADA POR IMERSAO A QUENTE CONFORME PADRAO ASTM A-153 OU ISO 10684</t>
        </is>
      </c>
      <c r="B161" s="18" t="n">
        <v>4</v>
      </c>
      <c r="C161" s="17" t="n">
        <v>1</v>
      </c>
      <c r="D161" s="33">
        <f>IFERROR(VLOOKUP(A161,'Banco de dados'!$A$6:H357, 8,0),0)</f>
        <v/>
      </c>
      <c r="E161" s="26">
        <f>B161*C161</f>
        <v/>
      </c>
      <c r="F161" s="29">
        <f>E161*I161</f>
        <v/>
      </c>
      <c r="G161" s="23">
        <f>E161*H161</f>
        <v/>
      </c>
      <c r="H161" s="22">
        <f>IFERROR(VLOOKUP(A161,'Banco de dados'!$A$6:F357, 3,0),0)</f>
        <v/>
      </c>
      <c r="I161" s="24">
        <f>IFERROR(VLOOKUP(A161,'Banco de dados'!$A$6:$F$199, 5,0),0)</f>
        <v/>
      </c>
      <c r="J161" s="19" t="inlineStr">
        <is>
          <t>DE-0016</t>
        </is>
      </c>
    </row>
    <row r="162" ht="30" customHeight="1">
      <c r="A162" s="38" t="inlineStr">
        <is>
          <t>ARRUELA TIPO NORD LOCK ANTI-VIBRACAO M12, ACO CARBONO, GALVANIZADO POR IMERSAO A QUENTE CONFORME ASTM A-153 OU ISO 10684</t>
        </is>
      </c>
      <c r="B162" s="18" t="n">
        <v>8</v>
      </c>
      <c r="C162" s="17" t="n">
        <v>1</v>
      </c>
      <c r="D162" s="33">
        <f>IFERROR(VLOOKUP(A162,'Banco de dados'!$A$6:H358, 8,0),0)</f>
        <v/>
      </c>
      <c r="E162" s="26">
        <f>B162*C162</f>
        <v/>
      </c>
      <c r="F162" s="29">
        <f>E162*I162</f>
        <v/>
      </c>
      <c r="G162" s="23">
        <f>E162*H162</f>
        <v/>
      </c>
      <c r="H162" s="22">
        <f>IFERROR(VLOOKUP(A162,'Banco de dados'!$A$6:F358, 3,0),0)</f>
        <v/>
      </c>
      <c r="I162" s="24">
        <f>IFERROR(VLOOKUP(A162,'Banco de dados'!$A$6:$F$199, 5,0),0)</f>
        <v/>
      </c>
      <c r="J162" s="19" t="inlineStr">
        <is>
          <t>DE-0016</t>
        </is>
      </c>
    </row>
    <row r="163">
      <c r="A163" s="38" t="inlineStr">
        <is>
          <t>CANTONEIRA, AÇO CARBONO, ASTM A-36, L 2” x 2” x 1/4“</t>
        </is>
      </c>
      <c r="B163" s="18" t="n">
        <v>1</v>
      </c>
      <c r="C163" s="17" t="n">
        <v>0.175</v>
      </c>
      <c r="D163" s="33">
        <f>IFERROR(VLOOKUP(A163,'Banco de dados'!$A$6:H359, 8,0),0)</f>
        <v/>
      </c>
      <c r="E163" s="26">
        <f>B163*C163</f>
        <v/>
      </c>
      <c r="F163" s="29">
        <f>E163*I163</f>
        <v/>
      </c>
      <c r="G163" s="23">
        <f>E163*H163</f>
        <v/>
      </c>
      <c r="H163" s="22">
        <f>IFERROR(VLOOKUP(A163,'Banco de dados'!$A$6:F359, 3,0),0)</f>
        <v/>
      </c>
      <c r="I163" s="24">
        <f>IFERROR(VLOOKUP(A163,'Banco de dados'!$A$6:$F$199, 5,0),0)</f>
        <v/>
      </c>
      <c r="J163" s="19" t="inlineStr">
        <is>
          <t>DE-0016</t>
        </is>
      </c>
    </row>
    <row r="164">
      <c r="A164" s="38" t="inlineStr">
        <is>
          <t>CHAPA DE AÇO CARBONO 9,5mm, ASTM A-36.</t>
        </is>
      </c>
      <c r="B164" s="18" t="n">
        <v>1</v>
      </c>
      <c r="C164" s="17">
        <f>0.19*0.045</f>
        <v/>
      </c>
      <c r="D164" s="33">
        <f>IFERROR(VLOOKUP(A164,'Banco de dados'!$A$6:H360, 8,0),0)</f>
        <v/>
      </c>
      <c r="E164" s="26">
        <f>B164*C164</f>
        <v/>
      </c>
      <c r="F164" s="29">
        <f>E164*I164</f>
        <v/>
      </c>
      <c r="G164" s="23">
        <f>E164*H164</f>
        <v/>
      </c>
      <c r="H164" s="22">
        <f>IFERROR(VLOOKUP(A164,'Banco de dados'!$A$6:F360, 3,0),0)</f>
        <v/>
      </c>
      <c r="I164" s="24">
        <f>IFERROR(VLOOKUP(A164,'Banco de dados'!$A$6:$F$199, 5,0),0)</f>
        <v/>
      </c>
      <c r="J164" s="19" t="inlineStr">
        <is>
          <t>DE-0016</t>
        </is>
      </c>
    </row>
    <row r="165" ht="30" customHeight="1">
      <c r="A165" s="38" t="inlineStr">
        <is>
          <t>PARAFUSO CAB. SEXTAVADA M12 x 50mm, ROSCA TOTAL, AÇO CARBONO ISO 898-1 CASSE 8.8, GALV. CONF. ASTM A-153 OU ISSO 10684.</t>
        </is>
      </c>
      <c r="B165" s="18" t="n">
        <v>3</v>
      </c>
      <c r="C165" s="17" t="n">
        <v>1</v>
      </c>
      <c r="D165" s="33">
        <f>IFERROR(VLOOKUP(A165,'Banco de dados'!$A$6:H361, 8,0),0)</f>
        <v/>
      </c>
      <c r="E165" s="26">
        <f>B165*C165</f>
        <v/>
      </c>
      <c r="F165" s="29">
        <f>E165*I165</f>
        <v/>
      </c>
      <c r="G165" s="23">
        <f>E165*H165</f>
        <v/>
      </c>
      <c r="H165" s="22">
        <f>IFERROR(VLOOKUP(A165,'Banco de dados'!$A$6:F361, 3,0),0)</f>
        <v/>
      </c>
      <c r="I165" s="24">
        <f>IFERROR(VLOOKUP(A165,'Banco de dados'!$A$6:$F$199, 5,0),0)</f>
        <v/>
      </c>
      <c r="J165" s="19" t="inlineStr">
        <is>
          <t>DE-0016</t>
        </is>
      </c>
    </row>
    <row r="166" ht="45" customHeight="1">
      <c r="A166" s="38" t="inlineStr">
        <is>
          <t>PORCA SEXTAVADA AUTOTRAVANTE, M12, COM INSERCAO DE NYLON, ACO CARBONO ISO 898-2 CLASSE 8, GALVANIZADA POR IMERSAO A QUENTE CONFORME PADRAO ASTM A-153 OU ISO 10684</t>
        </is>
      </c>
      <c r="B166" s="18" t="n">
        <v>3</v>
      </c>
      <c r="C166" s="17" t="n">
        <v>1</v>
      </c>
      <c r="D166" s="33">
        <f>IFERROR(VLOOKUP(A166,'Banco de dados'!$A$6:H362, 8,0),0)</f>
        <v/>
      </c>
      <c r="E166" s="26">
        <f>B166*C166</f>
        <v/>
      </c>
      <c r="F166" s="29">
        <f>E166*I166</f>
        <v/>
      </c>
      <c r="G166" s="23">
        <f>E166*H166</f>
        <v/>
      </c>
      <c r="H166" s="22">
        <f>IFERROR(VLOOKUP(A166,'Banco de dados'!$A$6:F362, 3,0),0)</f>
        <v/>
      </c>
      <c r="I166" s="24">
        <f>IFERROR(VLOOKUP(A166,'Banco de dados'!$A$6:$F$199, 5,0),0)</f>
        <v/>
      </c>
      <c r="J166" s="19" t="inlineStr">
        <is>
          <t>DE-0016</t>
        </is>
      </c>
    </row>
    <row r="167" ht="30" customHeight="1">
      <c r="A167" s="38" t="inlineStr">
        <is>
          <t>ARRUELA TIPO NORD LOCK ANTI-VIBRACAO M12, ACO CARBONO, GALVANIZADO POR IMERSAO A QUENTE CONFORME ASTM A-153 OU ISO 10684</t>
        </is>
      </c>
      <c r="B167" s="18" t="n">
        <v>6</v>
      </c>
      <c r="C167" s="17" t="n">
        <v>1</v>
      </c>
      <c r="D167" s="33">
        <f>IFERROR(VLOOKUP(A167,'Banco de dados'!$A$6:H363, 8,0),0)</f>
        <v/>
      </c>
      <c r="E167" s="26">
        <f>B167*C167</f>
        <v/>
      </c>
      <c r="F167" s="29">
        <f>E167*I167</f>
        <v/>
      </c>
      <c r="G167" s="23">
        <f>E167*H167</f>
        <v/>
      </c>
      <c r="H167" s="22">
        <f>IFERROR(VLOOKUP(A167,'Banco de dados'!$A$6:F363, 3,0),0)</f>
        <v/>
      </c>
      <c r="I167" s="24">
        <f>IFERROR(VLOOKUP(A167,'Banco de dados'!$A$6:$F$199, 5,0),0)</f>
        <v/>
      </c>
      <c r="J167" s="19" t="inlineStr">
        <is>
          <t>DE-0016</t>
        </is>
      </c>
    </row>
    <row r="168" ht="60" customHeight="1">
      <c r="A168" s="38" t="inlineStr">
        <is>
          <t>GRAMPO TIPO " U " PARA TUBO Ø 1", BARRA REDONDA M10, COMPRIMENTO DE ROSCA 48mm, ROSCA UNC, C/ 04 PORCAS PESADAS E 04 ARRUELAS LISA; GALVANIZADO CONF. ASTM A-153. COM REVESTIMENTO NEOPRENE - (RB+RUL-33,7-PP-W32 - STAUFF)</t>
        </is>
      </c>
      <c r="B168" s="18" t="n">
        <v>1</v>
      </c>
      <c r="C168" s="17" t="n">
        <v>1</v>
      </c>
      <c r="D168" s="33">
        <f>IFERROR(VLOOKUP(A168,'Banco de dados'!$A$6:H364, 8,0),0)</f>
        <v/>
      </c>
      <c r="E168" s="26">
        <f>B168*C168</f>
        <v/>
      </c>
      <c r="F168" s="29">
        <f>E168*I168</f>
        <v/>
      </c>
      <c r="G168" s="23">
        <f>E168*H168</f>
        <v/>
      </c>
      <c r="H168" s="22">
        <f>IFERROR(VLOOKUP(A168,'Banco de dados'!$A$6:F364, 3,0),0)</f>
        <v/>
      </c>
      <c r="I168" s="24">
        <f>IFERROR(VLOOKUP(A168,'Banco de dados'!$A$6:$F$199, 5,0),0)</f>
        <v/>
      </c>
      <c r="J168" s="19" t="inlineStr">
        <is>
          <t>DE-0016</t>
        </is>
      </c>
    </row>
    <row r="169">
      <c r="A169" s="38" t="inlineStr">
        <is>
          <t>CANTONEIRA, AÇO CARBONO, ASTM A-36, L 3” x 3” x 1/4”</t>
        </is>
      </c>
      <c r="B169" s="18" t="n">
        <v>1</v>
      </c>
      <c r="C169" s="17" t="n">
        <v>0.417</v>
      </c>
      <c r="D169" s="33">
        <f>IFERROR(VLOOKUP(A169,'Banco de dados'!$A$6:H365, 8,0),0)</f>
        <v/>
      </c>
      <c r="E169" s="26">
        <f>B169*C169</f>
        <v/>
      </c>
      <c r="F169" s="29">
        <f>E169*I169</f>
        <v/>
      </c>
      <c r="G169" s="23">
        <f>E169*H169</f>
        <v/>
      </c>
      <c r="H169" s="22">
        <f>IFERROR(VLOOKUP(A169,'Banco de dados'!$A$6:F365, 3,0),0)</f>
        <v/>
      </c>
      <c r="I169" s="24">
        <f>IFERROR(VLOOKUP(A169,'Banco de dados'!$A$6:$F$199, 5,0),0)</f>
        <v/>
      </c>
      <c r="J169" s="19" t="inlineStr">
        <is>
          <t>DE-0017</t>
        </is>
      </c>
    </row>
    <row r="170">
      <c r="A170" s="38" t="inlineStr">
        <is>
          <t>CHAPA DE AÇO CARBONO 9,5mm, ASTM A-36.</t>
        </is>
      </c>
      <c r="B170" s="18" t="n">
        <v>1</v>
      </c>
      <c r="C170" s="17">
        <f>0.09*0.17</f>
        <v/>
      </c>
      <c r="D170" s="33">
        <f>IFERROR(VLOOKUP(A170,'Banco de dados'!$A$6:H366, 8,0),0)</f>
        <v/>
      </c>
      <c r="E170" s="26">
        <f>B170*C170</f>
        <v/>
      </c>
      <c r="F170" s="29">
        <f>E170*I170</f>
        <v/>
      </c>
      <c r="G170" s="23">
        <f>E170*H170</f>
        <v/>
      </c>
      <c r="H170" s="22">
        <f>IFERROR(VLOOKUP(A170,'Banco de dados'!$A$6:F366, 3,0),0)</f>
        <v/>
      </c>
      <c r="I170" s="24">
        <f>IFERROR(VLOOKUP(A170,'Banco de dados'!$A$6:$F$199, 5,0),0)</f>
        <v/>
      </c>
      <c r="J170" s="19" t="inlineStr">
        <is>
          <t>DE-0017</t>
        </is>
      </c>
    </row>
    <row r="171" ht="30" customHeight="1">
      <c r="A171" s="38" t="inlineStr">
        <is>
          <t>PARAFUSO CAB. SEXTAVADA M12 x 50mm, ROSCA TOTAL, AÇO CARBONO ISO 898-1 CASSE 8.8, GALV. CONF. ASTM A-153 OU ISSO 10684.</t>
        </is>
      </c>
      <c r="B171" s="18" t="n">
        <v>3</v>
      </c>
      <c r="C171" s="17" t="n">
        <v>1</v>
      </c>
      <c r="D171" s="33">
        <f>IFERROR(VLOOKUP(A171,'Banco de dados'!$A$6:H367, 8,0),0)</f>
        <v/>
      </c>
      <c r="E171" s="26">
        <f>B171*C171</f>
        <v/>
      </c>
      <c r="F171" s="29">
        <f>E171*I171</f>
        <v/>
      </c>
      <c r="G171" s="23">
        <f>E171*H171</f>
        <v/>
      </c>
      <c r="H171" s="22">
        <f>IFERROR(VLOOKUP(A171,'Banco de dados'!$A$6:F367, 3,0),0)</f>
        <v/>
      </c>
      <c r="I171" s="24">
        <f>IFERROR(VLOOKUP(A171,'Banco de dados'!$A$6:$F$199, 5,0),0)</f>
        <v/>
      </c>
      <c r="J171" s="19" t="inlineStr">
        <is>
          <t>DE-0017</t>
        </is>
      </c>
    </row>
    <row r="172" ht="45" customHeight="1">
      <c r="A172" s="38" t="inlineStr">
        <is>
          <t>PORCA SEXTAVADA AUTOTRAVANTE, M12, COM INSERCAO DE NYLON, ACO CARBONO ISO 898-2 CLASSE 8, GALVANIZADA POR IMERSAO A QUENTE CONFORME PADRAO ASTM A-153 OU ISO 10684</t>
        </is>
      </c>
      <c r="B172" s="18" t="n">
        <v>3</v>
      </c>
      <c r="C172" s="17" t="n">
        <v>1</v>
      </c>
      <c r="D172" s="33">
        <f>IFERROR(VLOOKUP(A172,'Banco de dados'!$A$6:H368, 8,0),0)</f>
        <v/>
      </c>
      <c r="E172" s="26">
        <f>B172*C172</f>
        <v/>
      </c>
      <c r="F172" s="29">
        <f>E172*I172</f>
        <v/>
      </c>
      <c r="G172" s="23">
        <f>E172*H172</f>
        <v/>
      </c>
      <c r="H172" s="22">
        <f>IFERROR(VLOOKUP(A172,'Banco de dados'!$A$6:F368, 3,0),0)</f>
        <v/>
      </c>
      <c r="I172" s="24">
        <f>IFERROR(VLOOKUP(A172,'Banco de dados'!$A$6:$F$199, 5,0),0)</f>
        <v/>
      </c>
      <c r="J172" s="19" t="inlineStr">
        <is>
          <t>DE-0017</t>
        </is>
      </c>
    </row>
    <row r="173" ht="30" customHeight="1">
      <c r="A173" s="38" t="inlineStr">
        <is>
          <t>ARRUELA TIPO NORD LOCK ANTI-VIBRACAO M12, ACO CARBONO, GALVANIZADO POR IMERSAO A QUENTE CONFORME ASTM A-153 OU ISO 10684</t>
        </is>
      </c>
      <c r="B173" s="18" t="n">
        <v>6</v>
      </c>
      <c r="C173" s="17" t="n">
        <v>1</v>
      </c>
      <c r="D173" s="33">
        <f>IFERROR(VLOOKUP(A173,'Banco de dados'!$A$6:H369, 8,0),0)</f>
        <v/>
      </c>
      <c r="E173" s="26">
        <f>B173*C173</f>
        <v/>
      </c>
      <c r="F173" s="29">
        <f>E173*I173</f>
        <v/>
      </c>
      <c r="G173" s="23">
        <f>E173*H173</f>
        <v/>
      </c>
      <c r="H173" s="22">
        <f>IFERROR(VLOOKUP(A173,'Banco de dados'!$A$6:F369, 3,0),0)</f>
        <v/>
      </c>
      <c r="I173" s="24">
        <f>IFERROR(VLOOKUP(A173,'Banco de dados'!$A$6:$F$199, 5,0),0)</f>
        <v/>
      </c>
      <c r="J173" s="19" t="inlineStr">
        <is>
          <t>DE-0017</t>
        </is>
      </c>
    </row>
    <row r="174" ht="60" customHeight="1">
      <c r="A174" s="38" t="inlineStr">
        <is>
          <t>GRAMPO TIPO " U " PARA TUBO Ø 1", BARRA REDONDA M10, COMPRIMENTO DE ROSCA 48mm, ROSCA UNC, C/ 04 PORCAS PESADAS E 04 ARRUELAS LISA; GALVANIZADO CONF. ASTM A-153. COM REVESTIMENTO NEOPRENE - (RB+RUL-33,7-PP-W32 - STAUFF)</t>
        </is>
      </c>
      <c r="B174" s="18" t="n">
        <v>1</v>
      </c>
      <c r="C174" s="17" t="n">
        <v>1</v>
      </c>
      <c r="D174" s="33">
        <f>IFERROR(VLOOKUP(A174,'Banco de dados'!$A$6:H370, 8,0),0)</f>
        <v/>
      </c>
      <c r="E174" s="26">
        <f>B174*C174</f>
        <v/>
      </c>
      <c r="F174" s="29">
        <f>E174*I174</f>
        <v/>
      </c>
      <c r="G174" s="23">
        <f>E174*H174</f>
        <v/>
      </c>
      <c r="H174" s="22">
        <f>IFERROR(VLOOKUP(A174,'Banco de dados'!$A$6:F370, 3,0),0)</f>
        <v/>
      </c>
      <c r="I174" s="24">
        <f>IFERROR(VLOOKUP(A174,'Banco de dados'!$A$6:$F$199, 5,0),0)</f>
        <v/>
      </c>
      <c r="J174" s="19" t="inlineStr">
        <is>
          <t>DE-0017</t>
        </is>
      </c>
    </row>
    <row r="175">
      <c r="A175" s="38" t="inlineStr">
        <is>
          <t>CANTONEIRA, AÇO CARBONO, ASTM A-36, L 3” x 3” x 1/4”</t>
        </is>
      </c>
      <c r="B175" s="18" t="n">
        <v>1</v>
      </c>
      <c r="C175" s="17" t="n">
        <v>0.375</v>
      </c>
      <c r="D175" s="33">
        <f>IFERROR(VLOOKUP(A175,'Banco de dados'!$A$6:H371, 8,0),0)</f>
        <v/>
      </c>
      <c r="E175" s="26">
        <f>B175*C175</f>
        <v/>
      </c>
      <c r="F175" s="29">
        <f>E175*I175</f>
        <v/>
      </c>
      <c r="G175" s="23">
        <f>E175*H175</f>
        <v/>
      </c>
      <c r="H175" s="22">
        <f>IFERROR(VLOOKUP(A175,'Banco de dados'!$A$6:F371, 3,0),0)</f>
        <v/>
      </c>
      <c r="I175" s="24">
        <f>IFERROR(VLOOKUP(A175,'Banco de dados'!$A$6:$F$199, 5,0),0)</f>
        <v/>
      </c>
      <c r="J175" s="19" t="inlineStr">
        <is>
          <t>DE-0017</t>
        </is>
      </c>
    </row>
    <row r="176">
      <c r="A176" s="38" t="inlineStr">
        <is>
          <t>CANTONEIRA, AÇO CARBONO, ASTM A-36, L 3” x 3” x 1/4”</t>
        </is>
      </c>
      <c r="B176" s="18" t="n">
        <v>1</v>
      </c>
      <c r="C176" s="17" t="n">
        <v>0.266</v>
      </c>
      <c r="D176" s="33">
        <f>IFERROR(VLOOKUP(A176,'Banco de dados'!$A$6:H372, 8,0),0)</f>
        <v/>
      </c>
      <c r="E176" s="26">
        <f>B176*C176</f>
        <v/>
      </c>
      <c r="F176" s="29">
        <f>E176*I176</f>
        <v/>
      </c>
      <c r="G176" s="23">
        <f>E176*H176</f>
        <v/>
      </c>
      <c r="H176" s="22">
        <f>IFERROR(VLOOKUP(A176,'Banco de dados'!$A$6:F372, 3,0),0)</f>
        <v/>
      </c>
      <c r="I176" s="24">
        <f>IFERROR(VLOOKUP(A176,'Banco de dados'!$A$6:$F$199, 5,0),0)</f>
        <v/>
      </c>
      <c r="J176" s="19" t="inlineStr">
        <is>
          <t>DE-0017</t>
        </is>
      </c>
    </row>
    <row r="177">
      <c r="A177" s="38" t="inlineStr">
        <is>
          <t>CHAPA DE AÇO CARBONO 9,5mm, ASTM A-36.</t>
        </is>
      </c>
      <c r="B177" s="18" t="n">
        <v>1</v>
      </c>
      <c r="C177" s="17">
        <f>0.14*0.16</f>
        <v/>
      </c>
      <c r="D177" s="33">
        <f>IFERROR(VLOOKUP(A177,'Banco de dados'!$A$6:H373, 8,0),0)</f>
        <v/>
      </c>
      <c r="E177" s="26">
        <f>B177*C177</f>
        <v/>
      </c>
      <c r="F177" s="29">
        <f>E177*I177</f>
        <v/>
      </c>
      <c r="G177" s="23">
        <f>E177*H177</f>
        <v/>
      </c>
      <c r="H177" s="22">
        <f>IFERROR(VLOOKUP(A177,'Banco de dados'!$A$6:F373, 3,0),0)</f>
        <v/>
      </c>
      <c r="I177" s="24">
        <f>IFERROR(VLOOKUP(A177,'Banco de dados'!$A$6:$F$199, 5,0),0)</f>
        <v/>
      </c>
      <c r="J177" s="19" t="inlineStr">
        <is>
          <t>DE-0017</t>
        </is>
      </c>
    </row>
    <row r="178" ht="30" customHeight="1">
      <c r="A178" s="38" t="inlineStr">
        <is>
          <t>PARAFUSO CAB. SEXTAVADA M12 x 50mm, ROSCA TOTAL, AÇO CARBONO ISO 898-1 CASSE 8.8, GALV. CONF. ASTM A-153 OU ISSO 10684.</t>
        </is>
      </c>
      <c r="B178" s="18" t="n">
        <v>4</v>
      </c>
      <c r="C178" s="17" t="n">
        <v>1</v>
      </c>
      <c r="D178" s="33">
        <f>IFERROR(VLOOKUP(A178,'Banco de dados'!$A$6:H374, 8,0),0)</f>
        <v/>
      </c>
      <c r="E178" s="26">
        <f>B178*C178</f>
        <v/>
      </c>
      <c r="F178" s="29">
        <f>E178*I178</f>
        <v/>
      </c>
      <c r="G178" s="23">
        <f>E178*H178</f>
        <v/>
      </c>
      <c r="H178" s="22">
        <f>IFERROR(VLOOKUP(A178,'Banco de dados'!$A$6:F374, 3,0),0)</f>
        <v/>
      </c>
      <c r="I178" s="24">
        <f>IFERROR(VLOOKUP(A178,'Banco de dados'!$A$6:$F$199, 5,0),0)</f>
        <v/>
      </c>
      <c r="J178" s="19" t="inlineStr">
        <is>
          <t>DE-0017</t>
        </is>
      </c>
    </row>
    <row r="179" ht="45" customHeight="1">
      <c r="A179" s="38" t="inlineStr">
        <is>
          <t>PORCA SEXTAVADA AUTOTRAVANTE, M12, COM INSERCAO DE NYLON, ACO CARBONO ISO 898-2 CLASSE 8, GALVANIZADA POR IMERSAO A QUENTE CONFORME PADRAO ASTM A-153 OU ISO 10684</t>
        </is>
      </c>
      <c r="B179" s="18" t="n">
        <v>4</v>
      </c>
      <c r="C179" s="17" t="n">
        <v>1</v>
      </c>
      <c r="D179" s="33">
        <f>IFERROR(VLOOKUP(A179,'Banco de dados'!$A$6:H375, 8,0),0)</f>
        <v/>
      </c>
      <c r="E179" s="26">
        <f>B179*C179</f>
        <v/>
      </c>
      <c r="F179" s="29">
        <f>E179*I179</f>
        <v/>
      </c>
      <c r="G179" s="23">
        <f>E179*H179</f>
        <v/>
      </c>
      <c r="H179" s="22">
        <f>IFERROR(VLOOKUP(A179,'Banco de dados'!$A$6:F375, 3,0),0)</f>
        <v/>
      </c>
      <c r="I179" s="24">
        <f>IFERROR(VLOOKUP(A179,'Banco de dados'!$A$6:$F$199, 5,0),0)</f>
        <v/>
      </c>
      <c r="J179" s="19" t="inlineStr">
        <is>
          <t>DE-0017</t>
        </is>
      </c>
    </row>
    <row r="180" ht="30" customHeight="1">
      <c r="A180" s="38" t="inlineStr">
        <is>
          <t>ARRUELA TIPO NORD LOCK ANTI-VIBRACAO M12, ACO CARBONO, GALVANIZADO POR IMERSAO A QUENTE CONFORME ASTM A-153 OU ISO 10684</t>
        </is>
      </c>
      <c r="B180" s="18" t="n">
        <v>8</v>
      </c>
      <c r="C180" s="17" t="n">
        <v>1</v>
      </c>
      <c r="D180" s="33">
        <f>IFERROR(VLOOKUP(A180,'Banco de dados'!$A$6:H376, 8,0),0)</f>
        <v/>
      </c>
      <c r="E180" s="26">
        <f>B180*C180</f>
        <v/>
      </c>
      <c r="F180" s="29">
        <f>E180*I180</f>
        <v/>
      </c>
      <c r="G180" s="23">
        <f>E180*H180</f>
        <v/>
      </c>
      <c r="H180" s="22">
        <f>IFERROR(VLOOKUP(A180,'Banco de dados'!$A$6:F376, 3,0),0)</f>
        <v/>
      </c>
      <c r="I180" s="24">
        <f>IFERROR(VLOOKUP(A180,'Banco de dados'!$A$6:$F$199, 5,0),0)</f>
        <v/>
      </c>
      <c r="J180" s="19" t="inlineStr">
        <is>
          <t>DE-0017</t>
        </is>
      </c>
    </row>
    <row r="181">
      <c r="A181" s="38" t="inlineStr">
        <is>
          <t>PERFIL W 150 x 22,5 (H), CONFORME ASTM A6, MATERIAL CONF. ASTM A572 Gr.50</t>
        </is>
      </c>
      <c r="B181" s="18" t="n">
        <v>1</v>
      </c>
      <c r="C181" s="17" t="n">
        <v>1.2</v>
      </c>
      <c r="D181" s="33">
        <f>IFERROR(VLOOKUP(A181,'Banco de dados'!$A$6:H377, 8,0),0)</f>
        <v/>
      </c>
      <c r="E181" s="26">
        <f>B181*C181</f>
        <v/>
      </c>
      <c r="F181" s="29">
        <f>E181*I181</f>
        <v/>
      </c>
      <c r="G181" s="23">
        <f>E181*H181</f>
        <v/>
      </c>
      <c r="H181" s="22">
        <f>IFERROR(VLOOKUP(A181,'Banco de dados'!$A$6:F377, 3,0),0)</f>
        <v/>
      </c>
      <c r="I181" s="24">
        <f>IFERROR(VLOOKUP(A181,'Banco de dados'!$A$6:$F$199, 5,0),0)</f>
        <v/>
      </c>
      <c r="J181" s="39" t="inlineStr">
        <is>
          <t>DE-0020</t>
        </is>
      </c>
    </row>
    <row r="182">
      <c r="A182" s="38" t="inlineStr">
        <is>
          <t>CHAPA DE AÇO CARBONO 9,5mm, ASTM A-36.</t>
        </is>
      </c>
      <c r="B182" s="18" t="n">
        <v>2</v>
      </c>
      <c r="C182" s="17">
        <f>(0.113*0.15)</f>
        <v/>
      </c>
      <c r="D182" s="33">
        <f>IFERROR(VLOOKUP(A182,'Banco de dados'!$A$6:H378, 8,0),0)</f>
        <v/>
      </c>
      <c r="E182" s="26">
        <f>B182*C182</f>
        <v/>
      </c>
      <c r="F182" s="29">
        <f>E182*I182</f>
        <v/>
      </c>
      <c r="G182" s="23">
        <f>E182*H182</f>
        <v/>
      </c>
      <c r="H182" s="22">
        <f>IFERROR(VLOOKUP(A182,'Banco de dados'!$A$6:F378, 3,0),0)</f>
        <v/>
      </c>
      <c r="I182" s="24">
        <f>IFERROR(VLOOKUP(A182,'Banco de dados'!$A$6:$F$199, 5,0),0)</f>
        <v/>
      </c>
      <c r="J182" s="39" t="inlineStr">
        <is>
          <t>DE-0020</t>
        </is>
      </c>
    </row>
    <row r="183">
      <c r="A183" s="38" t="inlineStr">
        <is>
          <t>CHAPA DE AÇO CARBONO 9,5mm, ASTM A-36.</t>
        </is>
      </c>
      <c r="B183" s="18" t="n">
        <v>2</v>
      </c>
      <c r="C183" s="17">
        <f>(0.13*0.15)</f>
        <v/>
      </c>
      <c r="D183" s="33">
        <f>IFERROR(VLOOKUP(A183,'Banco de dados'!$A$6:H379, 8,0),0)</f>
        <v/>
      </c>
      <c r="E183" s="26">
        <f>B183*C183</f>
        <v/>
      </c>
      <c r="F183" s="29">
        <f>E183*I183</f>
        <v/>
      </c>
      <c r="G183" s="23">
        <f>E183*H183</f>
        <v/>
      </c>
      <c r="H183" s="22">
        <f>IFERROR(VLOOKUP(A183,'Banco de dados'!$A$6:F379, 3,0),0)</f>
        <v/>
      </c>
      <c r="I183" s="24">
        <f>IFERROR(VLOOKUP(A183,'Banco de dados'!$A$6:$F$199, 5,0),0)</f>
        <v/>
      </c>
      <c r="J183" s="39" t="inlineStr">
        <is>
          <t>DE-0020</t>
        </is>
      </c>
    </row>
    <row r="184" ht="30" customHeight="1">
      <c r="A184" s="38" t="inlineStr">
        <is>
          <t>PARAFUSO CAB. SEXTAVADA M12 x 45mm, ROSCA TOTAL, AÇO CARBONO ISO 898-1 CASSE 8.8, GALV. CONF. ASTM A-153 OU ISSO 10684.</t>
        </is>
      </c>
      <c r="B184" s="18" t="n">
        <v>10</v>
      </c>
      <c r="C184" s="17" t="n">
        <v>1</v>
      </c>
      <c r="D184" s="33">
        <f>IFERROR(VLOOKUP(A184,'Banco de dados'!$A$6:H380, 8,0),0)</f>
        <v/>
      </c>
      <c r="E184" s="26">
        <f>B184*C184</f>
        <v/>
      </c>
      <c r="F184" s="29">
        <f>E184*I184</f>
        <v/>
      </c>
      <c r="G184" s="23">
        <f>E184*H184</f>
        <v/>
      </c>
      <c r="H184" s="22">
        <f>IFERROR(VLOOKUP(A184,'Banco de dados'!$A$6:F380, 3,0),0)</f>
        <v/>
      </c>
      <c r="I184" s="24">
        <f>IFERROR(VLOOKUP(A184,'Banco de dados'!$A$6:$F$199, 5,0),0)</f>
        <v/>
      </c>
      <c r="J184" s="39" t="inlineStr">
        <is>
          <t>DE-0020</t>
        </is>
      </c>
    </row>
    <row r="185" ht="30" customHeight="1">
      <c r="A185" s="38" t="inlineStr">
        <is>
          <t>PORCA SEXTAVADA M12, AÇO CARBONO ISO 898-2 CLASSE 8, GALV. CONF. ASTM A-153 OU ISO 10684.</t>
        </is>
      </c>
      <c r="B185" s="18" t="n">
        <v>10</v>
      </c>
      <c r="C185" s="17" t="n">
        <v>1</v>
      </c>
      <c r="D185" s="33">
        <f>IFERROR(VLOOKUP(A185,'Banco de dados'!$A$6:H381, 8,0),0)</f>
        <v/>
      </c>
      <c r="E185" s="26">
        <f>B185*C185</f>
        <v/>
      </c>
      <c r="F185" s="29">
        <f>E185*I185</f>
        <v/>
      </c>
      <c r="G185" s="23">
        <f>E185*H185</f>
        <v/>
      </c>
      <c r="H185" s="22">
        <f>IFERROR(VLOOKUP(A185,'Banco de dados'!$A$6:F381, 3,0),0)</f>
        <v/>
      </c>
      <c r="I185" s="24">
        <f>IFERROR(VLOOKUP(A185,'Banco de dados'!$A$6:$F$199, 5,0),0)</f>
        <v/>
      </c>
      <c r="J185" s="39" t="inlineStr">
        <is>
          <t>DE-0020</t>
        </is>
      </c>
    </row>
    <row r="186" ht="30" customHeight="1">
      <c r="A186" s="38" t="inlineStr">
        <is>
          <t>ARRUELA TIPO NORD LOCK ANTI-VIBRACAO M12, ACO CARBONO, GALVANIZADO POR IMERSAO A QUENTE CONFORME ASTM A-153 OU ISO 10684</t>
        </is>
      </c>
      <c r="B186" s="18" t="n">
        <v>20</v>
      </c>
      <c r="C186" s="17" t="n">
        <v>1</v>
      </c>
      <c r="D186" s="33">
        <f>IFERROR(VLOOKUP(A186,'Banco de dados'!$A$6:H382, 8,0),0)</f>
        <v/>
      </c>
      <c r="E186" s="26">
        <f>B186*C186</f>
        <v/>
      </c>
      <c r="F186" s="29">
        <f>E186*I186</f>
        <v/>
      </c>
      <c r="G186" s="23">
        <f>E186*H186</f>
        <v/>
      </c>
      <c r="H186" s="22">
        <f>IFERROR(VLOOKUP(A186,'Banco de dados'!$A$6:F382, 3,0),0)</f>
        <v/>
      </c>
      <c r="I186" s="24">
        <f>IFERROR(VLOOKUP(A186,'Banco de dados'!$A$6:$F$199, 5,0),0)</f>
        <v/>
      </c>
      <c r="J186" s="39" t="inlineStr">
        <is>
          <t>DE-0020</t>
        </is>
      </c>
    </row>
    <row r="187" ht="60" customHeight="1">
      <c r="A187" s="38" t="inlineStr">
        <is>
          <t>GRAMPO TIPO " U " PARA TUBO Ø 8", BARRA REDONDA M20, COMPRIMENTO DE ROSCA 125mm, ROSCA UNC, C/ 04 PORCAS PESADAS E 04 ARRUELAS LISA; GALVANIZADO CONF. ASTM A-153. COM REVESTIMENTO NEOPRENE - (RB+RUL-219,1-PP-W32 - STAUFF)</t>
        </is>
      </c>
      <c r="B187" s="18" t="n">
        <v>1</v>
      </c>
      <c r="C187" s="17" t="n">
        <v>1</v>
      </c>
      <c r="D187" s="33">
        <f>IFERROR(VLOOKUP(A187,'Banco de dados'!$A$6:H383, 8,0),0)</f>
        <v/>
      </c>
      <c r="E187" s="26">
        <f>B187*C187</f>
        <v/>
      </c>
      <c r="F187" s="29">
        <f>E187*I187</f>
        <v/>
      </c>
      <c r="G187" s="23">
        <f>E187*H187</f>
        <v/>
      </c>
      <c r="H187" s="22">
        <f>IFERROR(VLOOKUP(A187,'Banco de dados'!$A$6:F383, 3,0),0)</f>
        <v/>
      </c>
      <c r="I187" s="24">
        <f>IFERROR(VLOOKUP(A187,'Banco de dados'!$A$6:$F$199, 5,0),0)</f>
        <v/>
      </c>
      <c r="J187" s="39" t="inlineStr">
        <is>
          <t>DE-0020</t>
        </is>
      </c>
    </row>
    <row r="188">
      <c r="A188" s="10" t="inlineStr">
        <is>
          <t>CHAPA DE AÇO CARBONO 12,7mm, ASTM A-36.</t>
        </is>
      </c>
      <c r="B188" s="18" t="n">
        <v>1</v>
      </c>
      <c r="C188" s="17">
        <f>(0.22*0.28)</f>
        <v/>
      </c>
      <c r="D188" s="33">
        <f>IFERROR(VLOOKUP(A188,'Banco de dados'!$A$6:H384, 8,0),0)</f>
        <v/>
      </c>
      <c r="E188" s="26">
        <f>B188*C188</f>
        <v/>
      </c>
      <c r="F188" s="29">
        <f>E188*I188</f>
        <v/>
      </c>
      <c r="G188" s="23">
        <f>E188*H188</f>
        <v/>
      </c>
      <c r="H188" s="22">
        <f>IFERROR(VLOOKUP(A188,'Banco de dados'!$A$6:F384, 3,0),0)</f>
        <v/>
      </c>
      <c r="I188" s="24">
        <f>IFERROR(VLOOKUP(A188,'Banco de dados'!$A$6:$F$199, 5,0),0)</f>
        <v/>
      </c>
      <c r="J188" s="39" t="inlineStr">
        <is>
          <t>DE-0020</t>
        </is>
      </c>
    </row>
    <row r="189">
      <c r="A189" s="10" t="inlineStr">
        <is>
          <t>CHAPA DE AÇO CARBONO 12,7mm, ASTM A-36.</t>
        </is>
      </c>
      <c r="B189" s="18" t="n">
        <v>1</v>
      </c>
      <c r="C189" s="17">
        <f>(0.082*0.26)</f>
        <v/>
      </c>
      <c r="D189" s="33">
        <f>IFERROR(VLOOKUP(A189,'Banco de dados'!$A$6:H385, 8,0),0)</f>
        <v/>
      </c>
      <c r="E189" s="26">
        <f>B189*C189</f>
        <v/>
      </c>
      <c r="F189" s="29">
        <f>E189*I189</f>
        <v/>
      </c>
      <c r="G189" s="23">
        <f>E189*H189</f>
        <v/>
      </c>
      <c r="H189" s="22">
        <f>IFERROR(VLOOKUP(A189,'Banco de dados'!$A$6:F385, 3,0),0)</f>
        <v/>
      </c>
      <c r="I189" s="24">
        <f>IFERROR(VLOOKUP(A189,'Banco de dados'!$A$6:$F$199, 5,0),0)</f>
        <v/>
      </c>
      <c r="J189" s="39" t="inlineStr">
        <is>
          <t>DE-0020</t>
        </is>
      </c>
    </row>
    <row r="190">
      <c r="A190" s="38" t="inlineStr">
        <is>
          <t>CHAPA DE AÇO CARBONO 6,3mm, ASTM A-36.</t>
        </is>
      </c>
      <c r="B190" s="18" t="n">
        <v>1</v>
      </c>
      <c r="C190" s="17">
        <f>0.108*0.108</f>
        <v/>
      </c>
      <c r="D190" s="33">
        <f>IFERROR(VLOOKUP(A190,'Banco de dados'!$A$6:H386, 8,0),0)</f>
        <v/>
      </c>
      <c r="E190" s="26">
        <f>B190*C190</f>
        <v/>
      </c>
      <c r="F190" s="29">
        <f>E190*I190</f>
        <v/>
      </c>
      <c r="G190" s="23">
        <f>E190*H190</f>
        <v/>
      </c>
      <c r="H190" s="22">
        <f>IFERROR(VLOOKUP(A190,'Banco de dados'!$A$6:F386, 3,0),0)</f>
        <v/>
      </c>
      <c r="I190" s="24">
        <f>IFERROR(VLOOKUP(A190,'Banco de dados'!$A$6:$F$199, 5,0),0)</f>
        <v/>
      </c>
      <c r="J190" s="19" t="inlineStr">
        <is>
          <t>DE-0018</t>
        </is>
      </c>
    </row>
    <row r="191">
      <c r="A191" s="38" t="inlineStr">
        <is>
          <t>CHAPA DE AÇO CARBONO 6,3mm, ASTM A-36.</t>
        </is>
      </c>
      <c r="B191" s="18" t="n">
        <v>1</v>
      </c>
      <c r="C191" s="17">
        <f>0.13*0.2</f>
        <v/>
      </c>
      <c r="D191" s="33">
        <f>IFERROR(VLOOKUP(A191,'Banco de dados'!$A$6:H387, 8,0),0)</f>
        <v/>
      </c>
      <c r="E191" s="26">
        <f>B191*C191</f>
        <v/>
      </c>
      <c r="F191" s="29">
        <f>E191*I191</f>
        <v/>
      </c>
      <c r="G191" s="23">
        <f>E191*H191</f>
        <v/>
      </c>
      <c r="H191" s="22">
        <f>IFERROR(VLOOKUP(A191,'Banco de dados'!$A$6:F387, 3,0),0)</f>
        <v/>
      </c>
      <c r="I191" s="24">
        <f>IFERROR(VLOOKUP(A191,'Banco de dados'!$A$6:$F$199, 5,0),0)</f>
        <v/>
      </c>
      <c r="J191" s="19" t="inlineStr">
        <is>
          <t>DE-0018</t>
        </is>
      </c>
    </row>
    <row r="192" ht="30" customHeight="1">
      <c r="A192" s="38" t="inlineStr">
        <is>
          <t>PERFIL LAMINADO U 6" X 15,62 KG/M, CONFORME ASTM A-6, MATERIAL ASTM A-572 GR. 50</t>
        </is>
      </c>
      <c r="B192" s="18" t="n">
        <v>1</v>
      </c>
      <c r="C192" s="17" t="n">
        <v>0.55</v>
      </c>
      <c r="D192" s="33">
        <f>IFERROR(VLOOKUP(A192,'Banco de dados'!$A$6:H388, 8,0),0)</f>
        <v/>
      </c>
      <c r="E192" s="26">
        <f>B192*C192</f>
        <v/>
      </c>
      <c r="F192" s="29">
        <f>E192*I192</f>
        <v/>
      </c>
      <c r="G192" s="23">
        <f>E192*H192</f>
        <v/>
      </c>
      <c r="H192" s="22">
        <f>IFERROR(VLOOKUP(A192,'Banco de dados'!$A$6:F388, 3,0),0)</f>
        <v/>
      </c>
      <c r="I192" s="24">
        <f>IFERROR(VLOOKUP(A192,'Banco de dados'!$A$6:$F$199, 5,0),0)</f>
        <v/>
      </c>
      <c r="J192" s="19" t="inlineStr">
        <is>
          <t>DE-0018</t>
        </is>
      </c>
    </row>
    <row r="193">
      <c r="A193" s="38" t="inlineStr">
        <is>
          <t>TUBO, AÇO CARBONO, API 5L Gr. B, DN 4”, SCH.40</t>
        </is>
      </c>
      <c r="B193" s="18" t="n">
        <v>1</v>
      </c>
      <c r="C193" s="17" t="n">
        <v>0.5600000000000001</v>
      </c>
      <c r="D193" s="33">
        <f>IFERROR(VLOOKUP(A193,'Banco de dados'!$A$6:H389, 8,0),0)</f>
        <v/>
      </c>
      <c r="E193" s="26">
        <f>B193*C193</f>
        <v/>
      </c>
      <c r="F193" s="29">
        <f>E193*I193</f>
        <v/>
      </c>
      <c r="G193" s="23">
        <f>E193*H193</f>
        <v/>
      </c>
      <c r="H193" s="22">
        <f>IFERROR(VLOOKUP(A193,'Banco de dados'!$A$6:F389, 3,0),0)</f>
        <v/>
      </c>
      <c r="I193" s="24">
        <f>IFERROR(VLOOKUP(A193,'Banco de dados'!$A$6:$F$199, 5,0),0)</f>
        <v/>
      </c>
      <c r="J193" s="19" t="inlineStr">
        <is>
          <t>DE-0018</t>
        </is>
      </c>
    </row>
    <row r="194">
      <c r="A194" s="38" t="inlineStr">
        <is>
          <t>PINO HILTI  X-BT-MR M10/15 SN 8 OGL, AÇO INOX, REF HILT: 2205156</t>
        </is>
      </c>
      <c r="B194" s="18" t="n">
        <v>4</v>
      </c>
      <c r="C194" s="17" t="n">
        <v>1</v>
      </c>
      <c r="D194" s="33">
        <f>IFERROR(VLOOKUP(A194,'Banco de dados'!$A$6:H390, 8,0),0)</f>
        <v/>
      </c>
      <c r="E194" s="26">
        <f>B194*C194</f>
        <v/>
      </c>
      <c r="F194" s="29">
        <f>E194*I194</f>
        <v/>
      </c>
      <c r="G194" s="23">
        <f>E194*H194</f>
        <v/>
      </c>
      <c r="H194" s="22">
        <f>IFERROR(VLOOKUP(A194,'Banco de dados'!$A$6:F390, 3,0),0)</f>
        <v/>
      </c>
      <c r="I194" s="24">
        <f>IFERROR(VLOOKUP(A194,'Banco de dados'!$A$6:$F$199, 5,0),0)</f>
        <v/>
      </c>
      <c r="J194" s="19" t="inlineStr">
        <is>
          <t>DE-0018</t>
        </is>
      </c>
    </row>
    <row r="195">
      <c r="A195" s="38" t="inlineStr">
        <is>
          <t>PASTA PARA SOLDAGEM A FRIO, BELZONA 1111</t>
        </is>
      </c>
      <c r="B195" s="18" t="n">
        <v>1</v>
      </c>
      <c r="C195" s="17">
        <f>0.13*0.2</f>
        <v/>
      </c>
      <c r="D195" s="33">
        <f>IFERROR(VLOOKUP(A195,'Banco de dados'!$A$6:H391, 8,0),0)</f>
        <v/>
      </c>
      <c r="E195" s="26">
        <f>B195*C195</f>
        <v/>
      </c>
      <c r="F195" s="29">
        <f>E195*I195</f>
        <v/>
      </c>
      <c r="G195" s="23">
        <f>E195*H195</f>
        <v/>
      </c>
      <c r="H195" s="22">
        <f>IFERROR(VLOOKUP(A195,'Banco de dados'!$A$6:F391, 3,0),0)</f>
        <v/>
      </c>
      <c r="I195" s="24">
        <f>IFERROR(VLOOKUP(A195,'Banco de dados'!$A$6:$F$199, 5,0),0)</f>
        <v/>
      </c>
      <c r="J195" s="19" t="inlineStr">
        <is>
          <t>DE-0018</t>
        </is>
      </c>
    </row>
    <row r="196">
      <c r="A196" s="10" t="inlineStr">
        <is>
          <t>TUBO, DN 24", ACO CARBONO, API 5L GR. B, STD X-S</t>
        </is>
      </c>
      <c r="B196" s="45" t="n">
        <v>2</v>
      </c>
      <c r="C196" s="45" t="n">
        <v>0.35</v>
      </c>
      <c r="D196" s="33">
        <f>IFERROR(VLOOKUP(A196,'Banco de dados'!$A$6:H392, 8,0),0)</f>
        <v/>
      </c>
      <c r="E196" s="26">
        <f>B196*C196</f>
        <v/>
      </c>
      <c r="F196" s="29">
        <f>E196*I196</f>
        <v/>
      </c>
      <c r="G196" s="23">
        <f>E196*H196</f>
        <v/>
      </c>
      <c r="H196" s="22">
        <f>IFERROR(VLOOKUP(A196,'Banco de dados'!$A$6:F392, 3,0),0)</f>
        <v/>
      </c>
      <c r="I196" s="24">
        <f>IFERROR(VLOOKUP(A196,'Banco de dados'!$A$6:$F$199, 5,0),0)</f>
        <v/>
      </c>
      <c r="J196" s="19" t="inlineStr">
        <is>
          <t>DE-0017</t>
        </is>
      </c>
    </row>
    <row r="197" ht="30" customHeight="1">
      <c r="A197" s="44" t="inlineStr">
        <is>
          <t>PERFIL LAMINADO W (HP) 200 X 53,0 KG/M, CONFORME ASTM A-6, MATERIAL ASTM A-572 GR. 50</t>
        </is>
      </c>
      <c r="B197" s="45" t="n">
        <v>1</v>
      </c>
      <c r="C197" s="45" t="n">
        <v>1.692</v>
      </c>
      <c r="D197" s="33">
        <f>IFERROR(VLOOKUP(A197,'Banco de dados'!$A$6:H393, 8,0),0)</f>
        <v/>
      </c>
      <c r="E197" s="26">
        <f>B197*C197</f>
        <v/>
      </c>
      <c r="F197" s="29">
        <f>E197*I197</f>
        <v/>
      </c>
      <c r="G197" s="23">
        <f>E197*H197</f>
        <v/>
      </c>
      <c r="H197" s="22">
        <f>IFERROR(VLOOKUP(A197,'Banco de dados'!$A$6:F393, 3,0),0)</f>
        <v/>
      </c>
      <c r="I197" s="24">
        <f>IFERROR(VLOOKUP(A197,'Banco de dados'!$A$6:$F$199, 5,0),0)</f>
        <v/>
      </c>
      <c r="J197" s="19" t="inlineStr">
        <is>
          <t>DE-0017</t>
        </is>
      </c>
    </row>
    <row r="198" ht="30" customHeight="1">
      <c r="A198" s="44" t="inlineStr">
        <is>
          <t>PERFIL LAMINADO W (HP) 200 X 53,0 KG/M, CONFORME ASTM A-6, MATERIAL ASTM A-572 GR. 50</t>
        </is>
      </c>
      <c r="B198" s="45" t="n">
        <v>1</v>
      </c>
      <c r="C198" s="45" t="n">
        <v>1.517</v>
      </c>
      <c r="D198" s="33">
        <f>IFERROR(VLOOKUP(A198,'Banco de dados'!$A$6:H394, 8,0),0)</f>
        <v/>
      </c>
      <c r="E198" s="26">
        <f>B198*C198</f>
        <v/>
      </c>
      <c r="F198" s="29">
        <f>E198*I198</f>
        <v/>
      </c>
      <c r="G198" s="23">
        <f>E198*H198</f>
        <v/>
      </c>
      <c r="H198" s="22">
        <f>IFERROR(VLOOKUP(A198,'Banco de dados'!$A$6:F394, 3,0),0)</f>
        <v/>
      </c>
      <c r="I198" s="24">
        <f>IFERROR(VLOOKUP(A198,'Banco de dados'!$A$6:$F$199, 5,0),0)</f>
        <v/>
      </c>
      <c r="J198" s="19" t="inlineStr">
        <is>
          <t>DE-0017</t>
        </is>
      </c>
    </row>
    <row r="199">
      <c r="A199" s="10" t="inlineStr">
        <is>
          <t>CHAPA DE AÇO CARBONO 12,7mm, ASTM A-36.</t>
        </is>
      </c>
      <c r="B199" s="45" t="n">
        <v>4</v>
      </c>
      <c r="C199" s="45" t="n">
        <v>0.035</v>
      </c>
      <c r="D199" s="33">
        <f>IFERROR(VLOOKUP(A199,'Banco de dados'!$A$6:H395, 8,0),0)</f>
        <v/>
      </c>
      <c r="E199" s="26">
        <f>B199*C199</f>
        <v/>
      </c>
      <c r="F199" s="29">
        <f>E199*I199</f>
        <v/>
      </c>
      <c r="G199" s="23">
        <f>E199*H199</f>
        <v/>
      </c>
      <c r="H199" s="22">
        <f>IFERROR(VLOOKUP(A199,'Banco de dados'!$A$6:F395, 3,0),0)</f>
        <v/>
      </c>
      <c r="I199" s="24">
        <f>IFERROR(VLOOKUP(A199,'Banco de dados'!$A$6:$F$199, 5,0),0)</f>
        <v/>
      </c>
      <c r="J199" s="19" t="inlineStr">
        <is>
          <t>DE-0017</t>
        </is>
      </c>
    </row>
    <row r="200">
      <c r="A200" s="44" t="inlineStr">
        <is>
          <t>CHAPA DE AÇO CARBONO 8,0mm, ASTM A-36.</t>
        </is>
      </c>
      <c r="B200" s="45" t="n">
        <v>8</v>
      </c>
      <c r="C200" s="17">
        <f>0.162*0.062</f>
        <v/>
      </c>
      <c r="D200" s="33">
        <f>IFERROR(VLOOKUP(A200,'Banco de dados'!$A$6:H396, 8,0),0)</f>
        <v/>
      </c>
      <c r="E200" s="26">
        <f>B200*C200</f>
        <v/>
      </c>
      <c r="F200" s="29">
        <f>E200*I200</f>
        <v/>
      </c>
      <c r="G200" s="23">
        <f>E200*H200</f>
        <v/>
      </c>
      <c r="H200" s="22">
        <f>IFERROR(VLOOKUP(A200,'Banco de dados'!$A$6:F396, 3,0),0)</f>
        <v/>
      </c>
      <c r="I200" s="24">
        <f>IFERROR(VLOOKUP(A200,'Banco de dados'!$A$6:$F$199, 5,0),0)</f>
        <v/>
      </c>
      <c r="J200" s="19" t="inlineStr">
        <is>
          <t>DE-0017</t>
        </is>
      </c>
    </row>
    <row r="201">
      <c r="A201" s="10" t="inlineStr">
        <is>
          <t>TUBO, DN 24", ACO CARBONO, API 5L GR. B, STD X-S</t>
        </is>
      </c>
      <c r="B201" s="45" t="n">
        <v>2</v>
      </c>
      <c r="C201" s="45" t="n">
        <v>0.35</v>
      </c>
      <c r="D201" s="33">
        <f>IFERROR(VLOOKUP(A201,'Banco de dados'!$A$6:H397, 8,0),0)</f>
        <v/>
      </c>
      <c r="E201" s="26">
        <f>B201*C201</f>
        <v/>
      </c>
      <c r="F201" s="29">
        <f>E201*I201</f>
        <v/>
      </c>
      <c r="G201" s="23">
        <f>E201*H201</f>
        <v/>
      </c>
      <c r="H201" s="22">
        <f>IFERROR(VLOOKUP(A201,'Banco de dados'!$A$6:F397, 3,0),0)</f>
        <v/>
      </c>
      <c r="I201" s="24">
        <f>IFERROR(VLOOKUP(A201,'Banco de dados'!$A$6:$F$199, 5,0),0)</f>
        <v/>
      </c>
      <c r="J201" s="19" t="inlineStr">
        <is>
          <t>DE-0017</t>
        </is>
      </c>
    </row>
    <row r="202">
      <c r="A202" s="44" t="inlineStr">
        <is>
          <t>CHAPA DE AÇO CARBONO 12,7mm, ASTM A-36.</t>
        </is>
      </c>
      <c r="B202" s="45" t="n">
        <v>4</v>
      </c>
      <c r="C202" s="45" t="n">
        <v>0.035</v>
      </c>
      <c r="D202" s="33">
        <f>IFERROR(VLOOKUP(A202,'Banco de dados'!$A$6:H398, 8,0),0)</f>
        <v/>
      </c>
      <c r="E202" s="26">
        <f>B202*C202</f>
        <v/>
      </c>
      <c r="F202" s="29">
        <f>E202*I202</f>
        <v/>
      </c>
      <c r="G202" s="23">
        <f>E202*H202</f>
        <v/>
      </c>
      <c r="H202" s="22">
        <f>IFERROR(VLOOKUP(A202,'Banco de dados'!$A$6:F398, 3,0),0)</f>
        <v/>
      </c>
      <c r="I202" s="24">
        <f>IFERROR(VLOOKUP(A202,'Banco de dados'!$A$6:$F$199, 5,0),0)</f>
        <v/>
      </c>
      <c r="J202" s="19" t="inlineStr">
        <is>
          <t>DE-0017</t>
        </is>
      </c>
    </row>
    <row r="203">
      <c r="A203" s="44" t="inlineStr">
        <is>
          <t>CHAPA DE AÇO CARBONO 8,0mm, ASTM A-36.</t>
        </is>
      </c>
      <c r="B203" s="45" t="n">
        <v>8</v>
      </c>
      <c r="C203" s="45" t="n">
        <v>0.01</v>
      </c>
      <c r="D203" s="33">
        <f>IFERROR(VLOOKUP(A203,'Banco de dados'!$A$6:H399, 8,0),0)</f>
        <v/>
      </c>
      <c r="E203" s="26">
        <f>B203*C203</f>
        <v/>
      </c>
      <c r="F203" s="29">
        <f>E203*I203</f>
        <v/>
      </c>
      <c r="G203" s="23">
        <f>E203*H203</f>
        <v/>
      </c>
      <c r="H203" s="22">
        <f>IFERROR(VLOOKUP(A203,'Banco de dados'!$A$6:F399, 3,0),0)</f>
        <v/>
      </c>
      <c r="I203" s="24">
        <f>IFERROR(VLOOKUP(A203,'Banco de dados'!$A$6:$F$199, 5,0),0)</f>
        <v/>
      </c>
      <c r="J203" s="19" t="inlineStr">
        <is>
          <t>DE-0017</t>
        </is>
      </c>
    </row>
    <row r="204" ht="30" customHeight="1">
      <c r="A204" s="44" t="inlineStr">
        <is>
          <t>PARAFUSO CAB. SEXTAVADA M16 x 70mm, ROSCA TOTAL, AÇO CARBONO ISO 898-1 CASSE 8.8, GALV. CONF. ASTM A-153 OU ISSO 10684.</t>
        </is>
      </c>
      <c r="B204" s="45" t="n">
        <v>12</v>
      </c>
      <c r="C204" s="45" t="n">
        <v>1</v>
      </c>
      <c r="D204" s="33">
        <f>IFERROR(VLOOKUP(A204,'Banco de dados'!$A$6:H400, 8,0),0)</f>
        <v/>
      </c>
      <c r="E204" s="26">
        <f>B204*C204</f>
        <v/>
      </c>
      <c r="F204" s="29">
        <f>E204*I204</f>
        <v/>
      </c>
      <c r="G204" s="23">
        <f>E204*H204</f>
        <v/>
      </c>
      <c r="H204" s="22">
        <f>IFERROR(VLOOKUP(A204,'Banco de dados'!$A$6:F400, 3,0),0)</f>
        <v/>
      </c>
      <c r="I204" s="24">
        <f>IFERROR(VLOOKUP(A204,'Banco de dados'!$A$6:$F$199, 5,0),0)</f>
        <v/>
      </c>
      <c r="J204" s="19" t="inlineStr">
        <is>
          <t>DE-0017</t>
        </is>
      </c>
    </row>
    <row r="205" ht="45" customHeight="1">
      <c r="A205" s="46" t="inlineStr">
        <is>
          <t>PORCA SEXTAVADA AUTOTRAVANTE, M16, COM INSERCAO DE NYLON, ACO CARBONO ISO 898-2 CLASSE 8, GALVANIZADA POR IMERSAO A QUENTE CONFORME PADRAO ASTM A-153 OU ISO 10684</t>
        </is>
      </c>
      <c r="B205" s="45" t="n">
        <v>12</v>
      </c>
      <c r="C205" s="45" t="n">
        <v>1</v>
      </c>
      <c r="D205" s="33">
        <f>IFERROR(VLOOKUP(A205,'Banco de dados'!$A$6:H401, 8,0),0)</f>
        <v/>
      </c>
      <c r="E205" s="26">
        <f>B205*C205</f>
        <v/>
      </c>
      <c r="F205" s="29">
        <f>E205*I205</f>
        <v/>
      </c>
      <c r="G205" s="23">
        <f>E205*H205</f>
        <v/>
      </c>
      <c r="H205" s="22">
        <f>IFERROR(VLOOKUP(A205,'Banco de dados'!$A$6:F401, 3,0),0)</f>
        <v/>
      </c>
      <c r="I205" s="24">
        <f>IFERROR(VLOOKUP(A205,'Banco de dados'!$A$6:$F$199, 5,0),0)</f>
        <v/>
      </c>
      <c r="J205" s="19" t="inlineStr">
        <is>
          <t>DE-0017</t>
        </is>
      </c>
    </row>
    <row r="206" ht="30" customHeight="1">
      <c r="A206" s="44" t="inlineStr">
        <is>
          <t>ARRUELA TIPO NORD LOCK ANTI-VIBRACAO M16, ACO CARBONO, GALVANIZADO POR IMERSAO A QUENTE CONFORME ASTM A-153 OU ISO 10684</t>
        </is>
      </c>
      <c r="B206" s="45" t="n">
        <v>24</v>
      </c>
      <c r="C206" s="45" t="n">
        <v>1</v>
      </c>
      <c r="D206" s="33">
        <f>IFERROR(VLOOKUP(A206,'Banco de dados'!$A$6:H402, 8,0),0)</f>
        <v/>
      </c>
      <c r="E206" s="26">
        <f>B206*C206</f>
        <v/>
      </c>
      <c r="F206" s="29">
        <f>E206*I206</f>
        <v/>
      </c>
      <c r="G206" s="23">
        <f>E206*H206</f>
        <v/>
      </c>
      <c r="H206" s="22">
        <f>IFERROR(VLOOKUP(A206,'Banco de dados'!$A$6:F402, 3,0),0)</f>
        <v/>
      </c>
      <c r="I206" s="24">
        <f>IFERROR(VLOOKUP(A206,'Banco de dados'!$A$6:$F$199, 5,0),0)</f>
        <v/>
      </c>
      <c r="J206" s="19" t="inlineStr">
        <is>
          <t>DE-0017</t>
        </is>
      </c>
    </row>
    <row r="207" ht="45" customHeight="1">
      <c r="A207" s="44" t="inlineStr">
        <is>
          <t>PARAFUSO GRAMPO TIPO "U" O 5/8”; P/ TUBO; DN 8” (DE= 219,1MM); SERIE PESADA; ACO LIGA; ASTM A193 GR. B7; COM 4 PORCAS HEXAGONAIS; ACO LIGA; ASTM A194 GR.2H; GALVANIZADO A QUENTE CONFORME ASTM A153</t>
        </is>
      </c>
      <c r="B207" s="45" t="n">
        <v>1</v>
      </c>
      <c r="C207" s="45" t="n">
        <v>1</v>
      </c>
      <c r="D207" s="33">
        <f>IFERROR(VLOOKUP(A207,'Banco de dados'!$A$6:H403, 8,0),0)</f>
        <v/>
      </c>
      <c r="E207" s="26">
        <f>B207*C207</f>
        <v/>
      </c>
      <c r="F207" s="29">
        <f>E207*I207</f>
        <v/>
      </c>
      <c r="G207" s="23">
        <f>E207*H207</f>
        <v/>
      </c>
      <c r="H207" s="22">
        <f>IFERROR(VLOOKUP(A207,'Banco de dados'!$A$6:F403, 3,0),0)</f>
        <v/>
      </c>
      <c r="I207" s="24">
        <f>IFERROR(VLOOKUP(A207,'Banco de dados'!$A$6:$F$199, 5,0),0)</f>
        <v/>
      </c>
      <c r="J207" s="19" t="inlineStr">
        <is>
          <t>DE-0017</t>
        </is>
      </c>
    </row>
    <row r="208">
      <c r="A208" s="46" t="inlineStr">
        <is>
          <t>MANTA DE NEOPRENE ESPESSURA 5 MM DUREZA 60 SHORE A ; 2000 X 400 MM</t>
        </is>
      </c>
      <c r="B208" s="45" t="n">
        <v>1</v>
      </c>
      <c r="C208" s="45" t="n">
        <v>1</v>
      </c>
      <c r="D208" s="33">
        <f>IFERROR(VLOOKUP(A208,'Banco de dados'!$A$6:H404, 8,0),0)</f>
        <v/>
      </c>
      <c r="E208" s="26">
        <f>B208*C208</f>
        <v/>
      </c>
      <c r="F208" s="29">
        <f>E208*I208</f>
        <v/>
      </c>
      <c r="G208" s="23">
        <f>E208*H208</f>
        <v/>
      </c>
      <c r="H208" s="22">
        <f>IFERROR(VLOOKUP(A208,'Banco de dados'!$A$6:F404, 3,0),0)</f>
        <v/>
      </c>
      <c r="I208" s="24">
        <f>IFERROR(VLOOKUP(A208,'Banco de dados'!$A$6:$F$199, 5,0),0)</f>
        <v/>
      </c>
      <c r="J208" s="19" t="inlineStr">
        <is>
          <t>DE-0017</t>
        </is>
      </c>
    </row>
    <row r="209">
      <c r="A209" s="38" t="inlineStr">
        <is>
          <t>CANTONEIRA, AÇO CARBONO, ASTM A-36, L 2” x 2” x 1/4“</t>
        </is>
      </c>
      <c r="B209" s="18" t="n">
        <v>1</v>
      </c>
      <c r="C209" s="17" t="n">
        <v>0.185</v>
      </c>
      <c r="D209" s="33">
        <f>IFERROR(VLOOKUP(A209,'Banco de dados'!$A$6:H405, 8,0),0)</f>
        <v/>
      </c>
      <c r="E209" s="26">
        <f>B209*C209</f>
        <v/>
      </c>
      <c r="F209" s="29">
        <f>E209*I209</f>
        <v/>
      </c>
      <c r="G209" s="23">
        <f>E209*H209</f>
        <v/>
      </c>
      <c r="H209" s="22">
        <f>IFERROR(VLOOKUP(A209,'Banco de dados'!$A$6:F405, 3,0),0)</f>
        <v/>
      </c>
      <c r="I209" s="24">
        <f>IFERROR(VLOOKUP(A209,'Banco de dados'!$A$6:$F$199, 5,0),0)</f>
        <v/>
      </c>
      <c r="J209" s="19" t="inlineStr">
        <is>
          <t>DE-0016</t>
        </is>
      </c>
    </row>
    <row r="210">
      <c r="A210" s="38" t="inlineStr">
        <is>
          <t>CHAPA DE AÇO CARBONO 6,3mm, ASTM A-36.</t>
        </is>
      </c>
      <c r="B210" s="18" t="n">
        <v>1</v>
      </c>
      <c r="C210" s="17">
        <f>0.09*0.09</f>
        <v/>
      </c>
      <c r="D210" s="33">
        <f>IFERROR(VLOOKUP(A210,'Banco de dados'!$A$6:H406, 8,0),0)</f>
        <v/>
      </c>
      <c r="E210" s="26">
        <f>B210*C210</f>
        <v/>
      </c>
      <c r="F210" s="29">
        <f>E210*I210</f>
        <v/>
      </c>
      <c r="G210" s="23">
        <f>E210*H210</f>
        <v/>
      </c>
      <c r="H210" s="22">
        <f>IFERROR(VLOOKUP(A210,'Banco de dados'!$A$6:F406, 3,0),0)</f>
        <v/>
      </c>
      <c r="I210" s="24">
        <f>IFERROR(VLOOKUP(A210,'Banco de dados'!$A$6:$F$199, 5,0),0)</f>
        <v/>
      </c>
      <c r="J210" s="19" t="inlineStr">
        <is>
          <t>DE-0016</t>
        </is>
      </c>
    </row>
    <row r="211">
      <c r="B211" s="18" t="n"/>
      <c r="C211" s="17" t="n"/>
      <c r="D211" s="33">
        <f>IFERROR(VLOOKUP(A211,'Banco de dados'!$A$6:H407, 8,0),0)</f>
        <v/>
      </c>
      <c r="E211" s="26">
        <f>B211*C211</f>
        <v/>
      </c>
      <c r="F211" s="29">
        <f>E211*I211</f>
        <v/>
      </c>
      <c r="G211" s="23">
        <f>E211*H211</f>
        <v/>
      </c>
      <c r="H211" s="22">
        <f>IFERROR(VLOOKUP(A211,'Banco de dados'!$A$6:F407, 3,0),0)</f>
        <v/>
      </c>
      <c r="I211" s="24">
        <f>IFERROR(VLOOKUP(A211,'Banco de dados'!$A$6:$F$199, 5,0),0)</f>
        <v/>
      </c>
      <c r="J211" s="19" t="n"/>
    </row>
    <row r="212">
      <c r="B212" s="18" t="n"/>
      <c r="C212" s="17" t="n"/>
      <c r="D212" s="33">
        <f>IFERROR(VLOOKUP(A212,'Banco de dados'!$A$6:H408, 8,0),0)</f>
        <v/>
      </c>
      <c r="E212" s="26">
        <f>B212*C212</f>
        <v/>
      </c>
      <c r="F212" s="29">
        <f>E212*I212</f>
        <v/>
      </c>
      <c r="G212" s="23">
        <f>E212*H212</f>
        <v/>
      </c>
      <c r="H212" s="22">
        <f>IFERROR(VLOOKUP(A212,'Banco de dados'!$A$6:F408, 3,0),0)</f>
        <v/>
      </c>
      <c r="I212" s="24">
        <f>IFERROR(VLOOKUP(A212,'Banco de dados'!$A$6:$F$199, 5,0),0)</f>
        <v/>
      </c>
      <c r="J212" s="19" t="n"/>
    </row>
    <row r="213">
      <c r="B213" s="18" t="n"/>
      <c r="C213" s="17" t="n"/>
      <c r="D213" s="33">
        <f>IFERROR(VLOOKUP(A213,'Banco de dados'!$A$6:H409, 8,0),0)</f>
        <v/>
      </c>
      <c r="E213" s="26">
        <f>B213*C213</f>
        <v/>
      </c>
      <c r="F213" s="29">
        <f>E213*I213</f>
        <v/>
      </c>
      <c r="G213" s="23">
        <f>E213*H213</f>
        <v/>
      </c>
      <c r="H213" s="22">
        <f>IFERROR(VLOOKUP(A213,'Banco de dados'!$A$6:F409, 3,0),0)</f>
        <v/>
      </c>
      <c r="I213" s="24">
        <f>IFERROR(VLOOKUP(A213,'Banco de dados'!$A$6:$F$199, 5,0),0)</f>
        <v/>
      </c>
      <c r="J213" s="19" t="n"/>
    </row>
    <row r="214">
      <c r="B214" s="18" t="n"/>
      <c r="C214" s="17" t="n"/>
      <c r="D214" s="33">
        <f>IFERROR(VLOOKUP(A214,'Banco de dados'!$A$6:H410, 8,0),0)</f>
        <v/>
      </c>
      <c r="E214" s="26">
        <f>B214*C214</f>
        <v/>
      </c>
      <c r="F214" s="29">
        <f>E214*I214</f>
        <v/>
      </c>
      <c r="G214" s="23">
        <f>E214*H214</f>
        <v/>
      </c>
      <c r="H214" s="22">
        <f>IFERROR(VLOOKUP(A214,'Banco de dados'!$A$6:F410, 3,0),0)</f>
        <v/>
      </c>
      <c r="I214" s="24">
        <f>IFERROR(VLOOKUP(A214,'Banco de dados'!$A$6:$F$199, 5,0),0)</f>
        <v/>
      </c>
      <c r="J214" s="19" t="n"/>
    </row>
    <row r="215">
      <c r="B215" s="18" t="n"/>
      <c r="C215" s="17" t="n"/>
      <c r="D215" s="33">
        <f>IFERROR(VLOOKUP(A215,'Banco de dados'!$A$6:H411, 8,0),0)</f>
        <v/>
      </c>
      <c r="E215" s="26">
        <f>B215*C215</f>
        <v/>
      </c>
      <c r="F215" s="29">
        <f>E215*I215</f>
        <v/>
      </c>
      <c r="G215" s="23">
        <f>E215*H215</f>
        <v/>
      </c>
      <c r="H215" s="22">
        <f>IFERROR(VLOOKUP(A215,'Banco de dados'!$A$6:F411, 3,0),0)</f>
        <v/>
      </c>
      <c r="I215" s="24">
        <f>IFERROR(VLOOKUP(A215,'Banco de dados'!$A$6:$F$199, 5,0),0)</f>
        <v/>
      </c>
      <c r="J215" s="19" t="n"/>
    </row>
    <row r="216">
      <c r="B216" s="18" t="n"/>
      <c r="C216" s="17" t="n"/>
      <c r="D216" s="33">
        <f>IFERROR(VLOOKUP(A216,'Banco de dados'!$A$6:H412, 8,0),0)</f>
        <v/>
      </c>
      <c r="E216" s="26">
        <f>B216*C216</f>
        <v/>
      </c>
      <c r="F216" s="29">
        <f>E216*I216</f>
        <v/>
      </c>
      <c r="G216" s="23">
        <f>E216*H216</f>
        <v/>
      </c>
      <c r="H216" s="22">
        <f>IFERROR(VLOOKUP(A216,'Banco de dados'!$A$6:F412, 3,0),0)</f>
        <v/>
      </c>
      <c r="I216" s="24">
        <f>IFERROR(VLOOKUP(A216,'Banco de dados'!$A$6:$F$199, 5,0),0)</f>
        <v/>
      </c>
      <c r="J216" s="19" t="n"/>
    </row>
    <row r="217">
      <c r="B217" s="18" t="n"/>
      <c r="C217" s="17" t="n"/>
      <c r="D217" s="33">
        <f>IFERROR(VLOOKUP(A217,'Banco de dados'!$A$6:H413, 8,0),0)</f>
        <v/>
      </c>
      <c r="E217" s="26">
        <f>B217*C217</f>
        <v/>
      </c>
      <c r="F217" s="29">
        <f>E217*I217</f>
        <v/>
      </c>
      <c r="G217" s="23">
        <f>E217*H217</f>
        <v/>
      </c>
      <c r="H217" s="22">
        <f>IFERROR(VLOOKUP(A217,'Banco de dados'!$A$6:F413, 3,0),0)</f>
        <v/>
      </c>
      <c r="I217" s="24">
        <f>IFERROR(VLOOKUP(A217,'Banco de dados'!$A$6:$F$199, 5,0),0)</f>
        <v/>
      </c>
      <c r="J217" s="19" t="n"/>
    </row>
    <row r="218">
      <c r="B218" s="18" t="n"/>
      <c r="C218" s="17" t="n"/>
      <c r="D218" s="33">
        <f>IFERROR(VLOOKUP(A218,'Banco de dados'!$A$6:H414, 8,0),0)</f>
        <v/>
      </c>
      <c r="E218" s="26">
        <f>B218*C218</f>
        <v/>
      </c>
      <c r="F218" s="29">
        <f>E218*I218</f>
        <v/>
      </c>
      <c r="G218" s="23">
        <f>E218*H218</f>
        <v/>
      </c>
      <c r="H218" s="22">
        <f>IFERROR(VLOOKUP(A218,'Banco de dados'!$A$6:F414, 3,0),0)</f>
        <v/>
      </c>
      <c r="I218" s="24">
        <f>IFERROR(VLOOKUP(A218,'Banco de dados'!$A$6:$F$199, 5,0),0)</f>
        <v/>
      </c>
      <c r="J218" s="19" t="n"/>
    </row>
    <row r="219">
      <c r="B219" s="18" t="n"/>
      <c r="C219" s="17" t="n"/>
      <c r="D219" s="33">
        <f>IFERROR(VLOOKUP(A219,'Banco de dados'!$A$6:H415, 8,0),0)</f>
        <v/>
      </c>
      <c r="E219" s="26">
        <f>B219*C219</f>
        <v/>
      </c>
      <c r="F219" s="29">
        <f>E219*I219</f>
        <v/>
      </c>
      <c r="G219" s="23">
        <f>E219*H219</f>
        <v/>
      </c>
      <c r="H219" s="22">
        <f>IFERROR(VLOOKUP(A219,'Banco de dados'!$A$6:F415, 3,0),0)</f>
        <v/>
      </c>
      <c r="I219" s="24">
        <f>IFERROR(VLOOKUP(A219,'Banco de dados'!$A$6:$F$199, 5,0),0)</f>
        <v/>
      </c>
      <c r="J219" s="19" t="n"/>
    </row>
    <row r="220">
      <c r="B220" s="18" t="n"/>
      <c r="C220" s="17" t="n"/>
      <c r="D220" s="33">
        <f>IFERROR(VLOOKUP(A220,'Banco de dados'!$A$6:H416, 8,0),0)</f>
        <v/>
      </c>
      <c r="E220" s="26">
        <f>B220*C220</f>
        <v/>
      </c>
      <c r="F220" s="29">
        <f>E220*I220</f>
        <v/>
      </c>
      <c r="G220" s="23">
        <f>E220*H220</f>
        <v/>
      </c>
      <c r="H220" s="22">
        <f>IFERROR(VLOOKUP(A220,'Banco de dados'!$A$6:F416, 3,0),0)</f>
        <v/>
      </c>
      <c r="I220" s="24">
        <f>IFERROR(VLOOKUP(A220,'Banco de dados'!$A$6:$F$199, 5,0),0)</f>
        <v/>
      </c>
      <c r="J220" s="19" t="n"/>
    </row>
    <row r="221">
      <c r="B221" s="18" t="n"/>
      <c r="C221" s="17" t="n"/>
      <c r="D221" s="33">
        <f>IFERROR(VLOOKUP(A221,'Banco de dados'!$A$6:H417, 8,0),0)</f>
        <v/>
      </c>
      <c r="E221" s="26">
        <f>B221*C221</f>
        <v/>
      </c>
      <c r="F221" s="29">
        <f>E221*I221</f>
        <v/>
      </c>
      <c r="G221" s="23">
        <f>E221*H221</f>
        <v/>
      </c>
      <c r="H221" s="22">
        <f>IFERROR(VLOOKUP(A221,'Banco de dados'!$A$6:F417, 3,0),0)</f>
        <v/>
      </c>
      <c r="I221" s="24">
        <f>IFERROR(VLOOKUP(A221,'Banco de dados'!$A$6:$F$199, 5,0),0)</f>
        <v/>
      </c>
      <c r="J221" s="19" t="n"/>
    </row>
    <row r="222">
      <c r="B222" s="18" t="n"/>
      <c r="C222" s="17" t="n"/>
      <c r="D222" s="33">
        <f>IFERROR(VLOOKUP(A222,'Banco de dados'!$A$6:H418, 8,0),0)</f>
        <v/>
      </c>
      <c r="E222" s="26">
        <f>B222*C222</f>
        <v/>
      </c>
      <c r="F222" s="29">
        <f>E222*I222</f>
        <v/>
      </c>
      <c r="G222" s="23">
        <f>E222*H222</f>
        <v/>
      </c>
      <c r="H222" s="22">
        <f>IFERROR(VLOOKUP(A222,'Banco de dados'!$A$6:F418, 3,0),0)</f>
        <v/>
      </c>
      <c r="I222" s="24">
        <f>IFERROR(VLOOKUP(A222,'Banco de dados'!$A$6:$F$199, 5,0),0)</f>
        <v/>
      </c>
      <c r="J222" s="19" t="n"/>
    </row>
    <row r="223">
      <c r="B223" s="18" t="n"/>
      <c r="C223" s="17" t="n"/>
      <c r="D223" s="33">
        <f>IFERROR(VLOOKUP(A223,'Banco de dados'!$A$6:H419, 8,0),0)</f>
        <v/>
      </c>
      <c r="E223" s="26">
        <f>B223*C223</f>
        <v/>
      </c>
      <c r="F223" s="29">
        <f>E223*I223</f>
        <v/>
      </c>
      <c r="G223" s="23">
        <f>E223*H223</f>
        <v/>
      </c>
      <c r="H223" s="22">
        <f>IFERROR(VLOOKUP(A223,'Banco de dados'!$A$6:F419, 3,0),0)</f>
        <v/>
      </c>
      <c r="I223" s="24">
        <f>IFERROR(VLOOKUP(A223,'Banco de dados'!$A$6:$F$199, 5,0),0)</f>
        <v/>
      </c>
      <c r="J223" s="19" t="n"/>
    </row>
    <row r="224">
      <c r="B224" s="18" t="n"/>
      <c r="C224" s="17" t="n"/>
      <c r="D224" s="33">
        <f>IFERROR(VLOOKUP(A224,'Banco de dados'!$A$6:H420, 8,0),0)</f>
        <v/>
      </c>
      <c r="E224" s="26">
        <f>B224*C224</f>
        <v/>
      </c>
      <c r="F224" s="29">
        <f>E224*I224</f>
        <v/>
      </c>
      <c r="G224" s="23">
        <f>E224*H224</f>
        <v/>
      </c>
      <c r="H224" s="22">
        <f>IFERROR(VLOOKUP(A224,'Banco de dados'!$A$6:F420, 3,0),0)</f>
        <v/>
      </c>
      <c r="I224" s="24">
        <f>IFERROR(VLOOKUP(A224,'Banco de dados'!$A$6:$F$199, 5,0),0)</f>
        <v/>
      </c>
      <c r="J224" s="19" t="n"/>
    </row>
    <row r="225">
      <c r="B225" s="18" t="n"/>
      <c r="C225" s="17" t="n"/>
      <c r="D225" s="33">
        <f>IFERROR(VLOOKUP(A225,'Banco de dados'!$A$6:H421, 8,0),0)</f>
        <v/>
      </c>
      <c r="E225" s="26">
        <f>B225*C225</f>
        <v/>
      </c>
      <c r="F225" s="29">
        <f>E225*I225</f>
        <v/>
      </c>
      <c r="G225" s="23">
        <f>E225*H225</f>
        <v/>
      </c>
      <c r="H225" s="22">
        <f>IFERROR(VLOOKUP(A225,'Banco de dados'!$A$6:F421, 3,0),0)</f>
        <v/>
      </c>
      <c r="I225" s="24">
        <f>IFERROR(VLOOKUP(A225,'Banco de dados'!$A$6:$F$199, 5,0),0)</f>
        <v/>
      </c>
      <c r="J225" s="19" t="n"/>
    </row>
    <row r="226">
      <c r="B226" s="18" t="n"/>
      <c r="C226" s="17" t="n"/>
      <c r="D226" s="33">
        <f>IFERROR(VLOOKUP(A226,'Banco de dados'!$A$6:H422, 8,0),0)</f>
        <v/>
      </c>
      <c r="E226" s="26">
        <f>B226*C226</f>
        <v/>
      </c>
      <c r="F226" s="29">
        <f>E226*I226</f>
        <v/>
      </c>
      <c r="G226" s="23">
        <f>E226*H226</f>
        <v/>
      </c>
      <c r="H226" s="22">
        <f>IFERROR(VLOOKUP(A226,'Banco de dados'!$A$6:F422, 3,0),0)</f>
        <v/>
      </c>
      <c r="I226" s="24">
        <f>IFERROR(VLOOKUP(A226,'Banco de dados'!$A$6:$F$199, 5,0),0)</f>
        <v/>
      </c>
      <c r="J226" s="19" t="n"/>
    </row>
    <row r="227">
      <c r="B227" s="18" t="n"/>
      <c r="C227" s="17" t="n"/>
      <c r="D227" s="33">
        <f>IFERROR(VLOOKUP(A227,'Banco de dados'!$A$6:H423, 8,0),0)</f>
        <v/>
      </c>
      <c r="E227" s="26">
        <f>B227*C227</f>
        <v/>
      </c>
      <c r="F227" s="29">
        <f>E227*I227</f>
        <v/>
      </c>
      <c r="G227" s="23">
        <f>E227*H227</f>
        <v/>
      </c>
      <c r="H227" s="22">
        <f>IFERROR(VLOOKUP(A227,'Banco de dados'!$A$6:F423, 3,0),0)</f>
        <v/>
      </c>
      <c r="I227" s="24">
        <f>IFERROR(VLOOKUP(A227,'Banco de dados'!$A$6:$F$199, 5,0),0)</f>
        <v/>
      </c>
      <c r="J227" s="19" t="n"/>
    </row>
    <row r="228">
      <c r="B228" s="18" t="n"/>
      <c r="C228" s="17" t="n"/>
      <c r="D228" s="33">
        <f>IFERROR(VLOOKUP(A228,'Banco de dados'!$A$6:H424, 8,0),0)</f>
        <v/>
      </c>
      <c r="E228" s="26">
        <f>B228*C228</f>
        <v/>
      </c>
      <c r="F228" s="29">
        <f>E228*I228</f>
        <v/>
      </c>
      <c r="G228" s="23">
        <f>E228*H228</f>
        <v/>
      </c>
      <c r="H228" s="22">
        <f>IFERROR(VLOOKUP(A228,'Banco de dados'!$A$6:F424, 3,0),0)</f>
        <v/>
      </c>
      <c r="I228" s="24">
        <f>IFERROR(VLOOKUP(A228,'Banco de dados'!$A$6:$F$199, 5,0),0)</f>
        <v/>
      </c>
      <c r="J228" s="19" t="n"/>
    </row>
    <row r="229">
      <c r="B229" s="18" t="n"/>
      <c r="C229" s="17" t="n"/>
      <c r="D229" s="33">
        <f>IFERROR(VLOOKUP(A229,'Banco de dados'!$A$6:H425, 8,0),0)</f>
        <v/>
      </c>
      <c r="E229" s="26">
        <f>B229*C229</f>
        <v/>
      </c>
      <c r="F229" s="29">
        <f>E229*I229</f>
        <v/>
      </c>
      <c r="G229" s="23">
        <f>E229*H229</f>
        <v/>
      </c>
      <c r="H229" s="22">
        <f>IFERROR(VLOOKUP(A229,'Banco de dados'!$A$6:F425, 3,0),0)</f>
        <v/>
      </c>
      <c r="I229" s="24">
        <f>IFERROR(VLOOKUP(A229,'Banco de dados'!$A$6:$F$199, 5,0),0)</f>
        <v/>
      </c>
      <c r="J229" s="19" t="n"/>
    </row>
    <row r="230">
      <c r="B230" s="18" t="n"/>
      <c r="C230" s="17" t="n"/>
      <c r="D230" s="33">
        <f>IFERROR(VLOOKUP(A230,'Banco de dados'!$A$6:H426, 8,0),0)</f>
        <v/>
      </c>
      <c r="E230" s="26">
        <f>B230*C230</f>
        <v/>
      </c>
      <c r="F230" s="29">
        <f>E230*I230</f>
        <v/>
      </c>
      <c r="G230" s="23">
        <f>E230*H230</f>
        <v/>
      </c>
      <c r="H230" s="22">
        <f>IFERROR(VLOOKUP(A230,'Banco de dados'!$A$6:F426, 3,0),0)</f>
        <v/>
      </c>
      <c r="I230" s="24">
        <f>IFERROR(VLOOKUP(A230,'Banco de dados'!$A$6:$F$199, 5,0),0)</f>
        <v/>
      </c>
      <c r="J230" s="19" t="n"/>
    </row>
    <row r="231">
      <c r="B231" s="18" t="n"/>
      <c r="C231" s="17" t="n"/>
      <c r="D231" s="33">
        <f>IFERROR(VLOOKUP(A231,'Banco de dados'!$A$6:H427, 8,0),0)</f>
        <v/>
      </c>
      <c r="E231" s="26">
        <f>B231*C231</f>
        <v/>
      </c>
      <c r="F231" s="29">
        <f>E231*I231</f>
        <v/>
      </c>
      <c r="G231" s="23">
        <f>E231*H231</f>
        <v/>
      </c>
      <c r="H231" s="22">
        <f>IFERROR(VLOOKUP(A231,'Banco de dados'!$A$6:F427, 3,0),0)</f>
        <v/>
      </c>
      <c r="I231" s="24">
        <f>IFERROR(VLOOKUP(A231,'Banco de dados'!$A$6:$F$199, 5,0),0)</f>
        <v/>
      </c>
      <c r="J231" s="19" t="n"/>
    </row>
    <row r="232">
      <c r="B232" s="18" t="n"/>
      <c r="C232" s="17" t="n"/>
      <c r="D232" s="33">
        <f>IFERROR(VLOOKUP(A232,'Banco de dados'!$A$6:H428, 8,0),0)</f>
        <v/>
      </c>
      <c r="E232" s="26">
        <f>B232*C232</f>
        <v/>
      </c>
      <c r="F232" s="29">
        <f>E232*I232</f>
        <v/>
      </c>
      <c r="G232" s="23">
        <f>E232*H232</f>
        <v/>
      </c>
      <c r="H232" s="22">
        <f>IFERROR(VLOOKUP(A232,'Banco de dados'!$A$6:F428, 3,0),0)</f>
        <v/>
      </c>
      <c r="I232" s="24">
        <f>IFERROR(VLOOKUP(A232,'Banco de dados'!$A$6:$F$199, 5,0),0)</f>
        <v/>
      </c>
      <c r="J232" s="19" t="n"/>
    </row>
    <row r="233">
      <c r="B233" s="18" t="n"/>
      <c r="C233" s="17" t="n"/>
      <c r="D233" s="33">
        <f>IFERROR(VLOOKUP(A233,'Banco de dados'!$A$6:H429, 8,0),0)</f>
        <v/>
      </c>
      <c r="E233" s="26">
        <f>B233*C233</f>
        <v/>
      </c>
      <c r="F233" s="29">
        <f>E233*I233</f>
        <v/>
      </c>
      <c r="G233" s="23">
        <f>E233*H233</f>
        <v/>
      </c>
      <c r="H233" s="22">
        <f>IFERROR(VLOOKUP(A233,'Banco de dados'!$A$6:F429, 3,0),0)</f>
        <v/>
      </c>
      <c r="I233" s="24">
        <f>IFERROR(VLOOKUP(A233,'Banco de dados'!$A$6:$F$199, 5,0),0)</f>
        <v/>
      </c>
      <c r="J233" s="19" t="n"/>
    </row>
    <row r="234">
      <c r="B234" s="18" t="n"/>
      <c r="C234" s="17" t="n"/>
      <c r="D234" s="33">
        <f>IFERROR(VLOOKUP(A234,'Banco de dados'!$A$6:H430, 8,0),0)</f>
        <v/>
      </c>
      <c r="E234" s="26">
        <f>B234*C234</f>
        <v/>
      </c>
      <c r="F234" s="29">
        <f>E234*I234</f>
        <v/>
      </c>
      <c r="G234" s="23">
        <f>E234*H234</f>
        <v/>
      </c>
      <c r="H234" s="22">
        <f>IFERROR(VLOOKUP(A234,'Banco de dados'!$A$6:F430, 3,0),0)</f>
        <v/>
      </c>
      <c r="I234" s="24">
        <f>IFERROR(VLOOKUP(A234,'Banco de dados'!$A$6:$F$199, 5,0),0)</f>
        <v/>
      </c>
      <c r="J234" s="19" t="n"/>
    </row>
    <row r="235">
      <c r="B235" s="18" t="n"/>
      <c r="C235" s="17" t="n"/>
      <c r="D235" s="33">
        <f>IFERROR(VLOOKUP(A235,'Banco de dados'!$A$6:H431, 8,0),0)</f>
        <v/>
      </c>
      <c r="E235" s="26">
        <f>B235*C235</f>
        <v/>
      </c>
      <c r="F235" s="29">
        <f>E235*I235</f>
        <v/>
      </c>
      <c r="G235" s="23">
        <f>E235*H235</f>
        <v/>
      </c>
      <c r="H235" s="22">
        <f>IFERROR(VLOOKUP(A235,'Banco de dados'!$A$6:F431, 3,0),0)</f>
        <v/>
      </c>
      <c r="I235" s="24">
        <f>IFERROR(VLOOKUP(A235,'Banco de dados'!$A$6:$F$199, 5,0),0)</f>
        <v/>
      </c>
      <c r="J235" s="19" t="n"/>
    </row>
    <row r="236">
      <c r="B236" s="18" t="n"/>
      <c r="C236" s="17" t="n"/>
      <c r="D236" s="33">
        <f>IFERROR(VLOOKUP(A236,'Banco de dados'!$A$6:H432, 8,0),0)</f>
        <v/>
      </c>
      <c r="E236" s="26">
        <f>B236*C236</f>
        <v/>
      </c>
      <c r="F236" s="29">
        <f>E236*I236</f>
        <v/>
      </c>
      <c r="G236" s="23">
        <f>E236*H236</f>
        <v/>
      </c>
      <c r="H236" s="22">
        <f>IFERROR(VLOOKUP(A236,'Banco de dados'!$A$6:F432, 3,0),0)</f>
        <v/>
      </c>
      <c r="I236" s="24">
        <f>IFERROR(VLOOKUP(A236,'Banco de dados'!$A$6:$F$199, 5,0),0)</f>
        <v/>
      </c>
      <c r="J236" s="19" t="n"/>
    </row>
    <row r="237">
      <c r="B237" s="18" t="n"/>
      <c r="C237" s="17" t="n"/>
      <c r="D237" s="33">
        <f>IFERROR(VLOOKUP(A237,'Banco de dados'!$A$6:H433, 8,0),0)</f>
        <v/>
      </c>
      <c r="E237" s="26">
        <f>B237*C237</f>
        <v/>
      </c>
      <c r="F237" s="29">
        <f>E237*I237</f>
        <v/>
      </c>
      <c r="G237" s="23">
        <f>E237*H237</f>
        <v/>
      </c>
      <c r="H237" s="22">
        <f>IFERROR(VLOOKUP(A237,'Banco de dados'!$A$6:F433, 3,0),0)</f>
        <v/>
      </c>
      <c r="I237" s="24">
        <f>IFERROR(VLOOKUP(A237,'Banco de dados'!$A$6:$F$199, 5,0),0)</f>
        <v/>
      </c>
      <c r="J237" s="19" t="n"/>
    </row>
    <row r="238">
      <c r="B238" s="18" t="n"/>
      <c r="C238" s="17" t="n"/>
      <c r="D238" s="33">
        <f>IFERROR(VLOOKUP(A238,'Banco de dados'!$A$6:H434, 8,0),0)</f>
        <v/>
      </c>
      <c r="E238" s="26">
        <f>B238*C238</f>
        <v/>
      </c>
      <c r="F238" s="29">
        <f>E238*I238</f>
        <v/>
      </c>
      <c r="G238" s="23">
        <f>E238*H238</f>
        <v/>
      </c>
      <c r="H238" s="22">
        <f>IFERROR(VLOOKUP(A238,'Banco de dados'!$A$6:F434, 3,0),0)</f>
        <v/>
      </c>
      <c r="I238" s="24">
        <f>IFERROR(VLOOKUP(A238,'Banco de dados'!$A$6:$F$199, 5,0),0)</f>
        <v/>
      </c>
      <c r="J238" s="19" t="n"/>
    </row>
    <row r="239">
      <c r="B239" s="18" t="n"/>
      <c r="C239" s="17" t="n"/>
      <c r="D239" s="33">
        <f>IFERROR(VLOOKUP(A239,'Banco de dados'!$A$6:H435, 8,0),0)</f>
        <v/>
      </c>
      <c r="E239" s="26">
        <f>B239*C239</f>
        <v/>
      </c>
      <c r="F239" s="29">
        <f>E239*I239</f>
        <v/>
      </c>
      <c r="G239" s="23">
        <f>E239*H239</f>
        <v/>
      </c>
      <c r="H239" s="22">
        <f>IFERROR(VLOOKUP(A239,'Banco de dados'!$A$6:F435, 3,0),0)</f>
        <v/>
      </c>
      <c r="I239" s="24">
        <f>IFERROR(VLOOKUP(A239,'Banco de dados'!$A$6:$F$199, 5,0),0)</f>
        <v/>
      </c>
      <c r="J239" s="19" t="n"/>
    </row>
    <row r="240">
      <c r="B240" s="18" t="n"/>
      <c r="C240" s="17" t="n"/>
      <c r="D240" s="33">
        <f>IFERROR(VLOOKUP(A240,'Banco de dados'!$A$6:H436, 8,0),0)</f>
        <v/>
      </c>
      <c r="E240" s="26">
        <f>B240*C240</f>
        <v/>
      </c>
      <c r="F240" s="29">
        <f>E240*I240</f>
        <v/>
      </c>
      <c r="G240" s="23">
        <f>E240*H240</f>
        <v/>
      </c>
      <c r="H240" s="22">
        <f>IFERROR(VLOOKUP(A240,'Banco de dados'!$A$6:F436, 3,0),0)</f>
        <v/>
      </c>
      <c r="I240" s="24">
        <f>IFERROR(VLOOKUP(A240,'Banco de dados'!$A$6:$F$199, 5,0),0)</f>
        <v/>
      </c>
      <c r="J240" s="19" t="n"/>
    </row>
    <row r="241">
      <c r="B241" s="18" t="n"/>
      <c r="C241" s="17" t="n"/>
      <c r="D241" s="33">
        <f>IFERROR(VLOOKUP(A241,'Banco de dados'!$A$6:H437, 8,0),0)</f>
        <v/>
      </c>
      <c r="E241" s="26">
        <f>B241*C241</f>
        <v/>
      </c>
      <c r="F241" s="29">
        <f>E241*I241</f>
        <v/>
      </c>
      <c r="G241" s="23">
        <f>E241*H241</f>
        <v/>
      </c>
      <c r="H241" s="22">
        <f>IFERROR(VLOOKUP(A241,'Banco de dados'!$A$6:F437, 3,0),0)</f>
        <v/>
      </c>
      <c r="I241" s="24">
        <f>IFERROR(VLOOKUP(A241,'Banco de dados'!$A$6:$F$199, 5,0),0)</f>
        <v/>
      </c>
      <c r="J241" s="19" t="n"/>
    </row>
    <row r="242">
      <c r="B242" s="18" t="n"/>
      <c r="C242" s="17" t="n"/>
      <c r="D242" s="33">
        <f>IFERROR(VLOOKUP(A242,'Banco de dados'!$A$6:H438, 8,0),0)</f>
        <v/>
      </c>
      <c r="E242" s="26">
        <f>B242*C242</f>
        <v/>
      </c>
      <c r="F242" s="29">
        <f>E242*I242</f>
        <v/>
      </c>
      <c r="G242" s="23">
        <f>E242*H242</f>
        <v/>
      </c>
      <c r="H242" s="22">
        <f>IFERROR(VLOOKUP(A242,'Banco de dados'!$A$6:F438, 3,0),0)</f>
        <v/>
      </c>
      <c r="I242" s="24">
        <f>IFERROR(VLOOKUP(A242,'Banco de dados'!$A$6:$F$199, 5,0),0)</f>
        <v/>
      </c>
      <c r="J242" s="19" t="n"/>
    </row>
    <row r="243">
      <c r="B243" s="18" t="n"/>
      <c r="C243" s="17" t="n"/>
      <c r="D243" s="33">
        <f>IFERROR(VLOOKUP(A243,'Banco de dados'!$A$6:H439, 8,0),0)</f>
        <v/>
      </c>
      <c r="E243" s="26">
        <f>B243*C243</f>
        <v/>
      </c>
      <c r="F243" s="29">
        <f>E243*I243</f>
        <v/>
      </c>
      <c r="G243" s="23">
        <f>E243*H243</f>
        <v/>
      </c>
      <c r="H243" s="22">
        <f>IFERROR(VLOOKUP(A243,'Banco de dados'!$A$6:F439, 3,0),0)</f>
        <v/>
      </c>
      <c r="I243" s="24">
        <f>IFERROR(VLOOKUP(A243,'Banco de dados'!$A$6:$F$199, 5,0),0)</f>
        <v/>
      </c>
      <c r="J243" s="19" t="n"/>
    </row>
    <row r="244">
      <c r="B244" s="18" t="n"/>
      <c r="C244" s="17" t="n"/>
      <c r="D244" s="33">
        <f>IFERROR(VLOOKUP(A244,'Banco de dados'!$A$6:H440, 8,0),0)</f>
        <v/>
      </c>
      <c r="E244" s="26">
        <f>B244*C244</f>
        <v/>
      </c>
      <c r="F244" s="29">
        <f>E244*I244</f>
        <v/>
      </c>
      <c r="G244" s="23">
        <f>E244*H244</f>
        <v/>
      </c>
      <c r="H244" s="22">
        <f>IFERROR(VLOOKUP(A244,'Banco de dados'!$A$6:F440, 3,0),0)</f>
        <v/>
      </c>
      <c r="I244" s="24">
        <f>IFERROR(VLOOKUP(A244,'Banco de dados'!$A$6:$F$199, 5,0),0)</f>
        <v/>
      </c>
      <c r="J244" s="19" t="n"/>
    </row>
    <row r="245">
      <c r="B245" s="18" t="n"/>
      <c r="C245" s="17" t="n"/>
      <c r="D245" s="33">
        <f>IFERROR(VLOOKUP(A245,'Banco de dados'!$A$6:H441, 8,0),0)</f>
        <v/>
      </c>
      <c r="E245" s="26">
        <f>B245*C245</f>
        <v/>
      </c>
      <c r="F245" s="29">
        <f>E245*I245</f>
        <v/>
      </c>
      <c r="G245" s="23">
        <f>E245*H245</f>
        <v/>
      </c>
      <c r="H245" s="22">
        <f>IFERROR(VLOOKUP(A245,'Banco de dados'!$A$6:F441, 3,0),0)</f>
        <v/>
      </c>
      <c r="I245" s="24">
        <f>IFERROR(VLOOKUP(A245,'Banco de dados'!$A$6:$F$199, 5,0),0)</f>
        <v/>
      </c>
      <c r="J245" s="19" t="n"/>
    </row>
    <row r="246">
      <c r="B246" s="18" t="n"/>
      <c r="C246" s="17" t="n"/>
      <c r="D246" s="33">
        <f>IFERROR(VLOOKUP(A246,'Banco de dados'!$A$6:H442, 8,0),0)</f>
        <v/>
      </c>
      <c r="E246" s="26">
        <f>B246*C246</f>
        <v/>
      </c>
      <c r="F246" s="29">
        <f>E246*I246</f>
        <v/>
      </c>
      <c r="G246" s="23">
        <f>E246*H246</f>
        <v/>
      </c>
      <c r="H246" s="22">
        <f>IFERROR(VLOOKUP(A246,'Banco de dados'!$A$6:F442, 3,0),0)</f>
        <v/>
      </c>
      <c r="I246" s="24">
        <f>IFERROR(VLOOKUP(A246,'Banco de dados'!$A$6:$F$199, 5,0),0)</f>
        <v/>
      </c>
      <c r="J246" s="19" t="n"/>
    </row>
    <row r="247">
      <c r="B247" s="18" t="n"/>
      <c r="C247" s="17" t="n"/>
      <c r="D247" s="33">
        <f>IFERROR(VLOOKUP(A247,'Banco de dados'!$A$6:H443, 8,0),0)</f>
        <v/>
      </c>
      <c r="E247" s="26">
        <f>B247*C247</f>
        <v/>
      </c>
      <c r="F247" s="29">
        <f>E247*I247</f>
        <v/>
      </c>
      <c r="G247" s="23">
        <f>E247*H247</f>
        <v/>
      </c>
      <c r="H247" s="22">
        <f>IFERROR(VLOOKUP(A247,'Banco de dados'!$A$6:F443, 3,0),0)</f>
        <v/>
      </c>
      <c r="I247" s="24">
        <f>IFERROR(VLOOKUP(A247,'Banco de dados'!$A$6:$F$199, 5,0),0)</f>
        <v/>
      </c>
      <c r="J247" s="19" t="n"/>
    </row>
    <row r="248">
      <c r="B248" s="18" t="n"/>
      <c r="C248" s="17" t="n"/>
      <c r="D248" s="33">
        <f>IFERROR(VLOOKUP(A248,'Banco de dados'!$A$6:H444, 8,0),0)</f>
        <v/>
      </c>
      <c r="E248" s="26">
        <f>B248*C248</f>
        <v/>
      </c>
      <c r="F248" s="29">
        <f>E248*I248</f>
        <v/>
      </c>
      <c r="G248" s="23">
        <f>E248*H248</f>
        <v/>
      </c>
      <c r="H248" s="22">
        <f>IFERROR(VLOOKUP(A248,'Banco de dados'!$A$6:F444, 3,0),0)</f>
        <v/>
      </c>
      <c r="I248" s="24">
        <f>IFERROR(VLOOKUP(A248,'Banco de dados'!$A$6:$F$199, 5,0),0)</f>
        <v/>
      </c>
      <c r="J248" s="19" t="n"/>
    </row>
    <row r="249">
      <c r="B249" s="18" t="n"/>
      <c r="C249" s="17" t="n"/>
      <c r="D249" s="33">
        <f>IFERROR(VLOOKUP(A249,'Banco de dados'!$A$6:H445, 8,0),0)</f>
        <v/>
      </c>
      <c r="E249" s="26">
        <f>B249*C249</f>
        <v/>
      </c>
      <c r="F249" s="29">
        <f>E249*I249</f>
        <v/>
      </c>
      <c r="G249" s="23">
        <f>E249*H249</f>
        <v/>
      </c>
      <c r="H249" s="22">
        <f>IFERROR(VLOOKUP(A249,'Banco de dados'!$A$6:F445, 3,0),0)</f>
        <v/>
      </c>
      <c r="I249" s="24">
        <f>IFERROR(VLOOKUP(A249,'Banco de dados'!$A$6:$F$199, 5,0),0)</f>
        <v/>
      </c>
      <c r="J249" s="19" t="n"/>
    </row>
    <row r="250">
      <c r="B250" s="18" t="n"/>
      <c r="C250" s="17" t="n"/>
      <c r="D250" s="33">
        <f>IFERROR(VLOOKUP(A250,'Banco de dados'!$A$6:H446, 8,0),0)</f>
        <v/>
      </c>
      <c r="E250" s="26">
        <f>B250*C250</f>
        <v/>
      </c>
      <c r="F250" s="29">
        <f>E250*I250</f>
        <v/>
      </c>
      <c r="G250" s="23">
        <f>E250*H250</f>
        <v/>
      </c>
      <c r="H250" s="22">
        <f>IFERROR(VLOOKUP(A250,'Banco de dados'!$A$6:F446, 3,0),0)</f>
        <v/>
      </c>
      <c r="I250" s="24">
        <f>IFERROR(VLOOKUP(A250,'Banco de dados'!$A$6:$F$199, 5,0),0)</f>
        <v/>
      </c>
      <c r="J250" s="19" t="n"/>
    </row>
    <row r="251">
      <c r="B251" s="18" t="n"/>
      <c r="C251" s="17" t="n"/>
      <c r="D251" s="33">
        <f>IFERROR(VLOOKUP(A251,'Banco de dados'!$A$6:H447, 8,0),0)</f>
        <v/>
      </c>
      <c r="E251" s="26">
        <f>B251*C251</f>
        <v/>
      </c>
      <c r="F251" s="29">
        <f>E251*I251</f>
        <v/>
      </c>
      <c r="G251" s="23">
        <f>E251*H251</f>
        <v/>
      </c>
      <c r="H251" s="22">
        <f>IFERROR(VLOOKUP(A251,'Banco de dados'!$A$6:F447, 3,0),0)</f>
        <v/>
      </c>
      <c r="I251" s="24">
        <f>IFERROR(VLOOKUP(A251,'Banco de dados'!$A$6:$F$199, 5,0),0)</f>
        <v/>
      </c>
      <c r="J251" s="19" t="n"/>
    </row>
    <row r="252">
      <c r="B252" s="18" t="n"/>
      <c r="C252" s="17" t="n"/>
      <c r="D252" s="33">
        <f>IFERROR(VLOOKUP(A252,'Banco de dados'!$A$6:H448, 8,0),0)</f>
        <v/>
      </c>
      <c r="E252" s="26">
        <f>B252*C252</f>
        <v/>
      </c>
      <c r="F252" s="29">
        <f>E252*I252</f>
        <v/>
      </c>
      <c r="G252" s="23">
        <f>E252*H252</f>
        <v/>
      </c>
      <c r="H252" s="22">
        <f>IFERROR(VLOOKUP(A252,'Banco de dados'!$A$6:F448, 3,0),0)</f>
        <v/>
      </c>
      <c r="I252" s="24">
        <f>IFERROR(VLOOKUP(A252,'Banco de dados'!$A$6:$F$199, 5,0),0)</f>
        <v/>
      </c>
      <c r="J252" s="19" t="n"/>
    </row>
    <row r="253">
      <c r="B253" s="18" t="n"/>
      <c r="C253" s="17" t="n"/>
      <c r="D253" s="33">
        <f>IFERROR(VLOOKUP(A253,'Banco de dados'!$A$6:H449, 8,0),0)</f>
        <v/>
      </c>
      <c r="E253" s="26">
        <f>B253*C253</f>
        <v/>
      </c>
      <c r="F253" s="29">
        <f>E253*I253</f>
        <v/>
      </c>
      <c r="G253" s="23">
        <f>E253*H253</f>
        <v/>
      </c>
      <c r="H253" s="22">
        <f>IFERROR(VLOOKUP(A253,'Banco de dados'!$A$6:F449, 3,0),0)</f>
        <v/>
      </c>
      <c r="I253" s="24">
        <f>IFERROR(VLOOKUP(A253,'Banco de dados'!$A$6:$F$199, 5,0),0)</f>
        <v/>
      </c>
      <c r="J253" s="19" t="n"/>
    </row>
    <row r="254">
      <c r="B254" s="18" t="n"/>
      <c r="C254" s="17" t="n"/>
      <c r="D254" s="33">
        <f>IFERROR(VLOOKUP(A254,'Banco de dados'!$A$6:H450, 8,0),0)</f>
        <v/>
      </c>
      <c r="E254" s="26">
        <f>B254*C254</f>
        <v/>
      </c>
      <c r="F254" s="29">
        <f>E254*I254</f>
        <v/>
      </c>
      <c r="G254" s="23">
        <f>E254*H254</f>
        <v/>
      </c>
      <c r="H254" s="22">
        <f>IFERROR(VLOOKUP(A254,'Banco de dados'!$A$6:F450, 3,0),0)</f>
        <v/>
      </c>
      <c r="I254" s="24">
        <f>IFERROR(VLOOKUP(A254,'Banco de dados'!$A$6:$F$199, 5,0),0)</f>
        <v/>
      </c>
      <c r="J254" s="19" t="n"/>
    </row>
    <row r="255">
      <c r="B255" s="18" t="n"/>
      <c r="C255" s="17" t="n"/>
      <c r="D255" s="33">
        <f>IFERROR(VLOOKUP(A255,'Banco de dados'!$A$6:H451, 8,0),0)</f>
        <v/>
      </c>
      <c r="E255" s="26">
        <f>B255*C255</f>
        <v/>
      </c>
      <c r="F255" s="29">
        <f>E255*I255</f>
        <v/>
      </c>
      <c r="G255" s="23">
        <f>E255*H255</f>
        <v/>
      </c>
      <c r="H255" s="22">
        <f>IFERROR(VLOOKUP(A255,'Banco de dados'!$A$6:F451, 3,0),0)</f>
        <v/>
      </c>
      <c r="I255" s="24">
        <f>IFERROR(VLOOKUP(A255,'Banco de dados'!$A$6:$F$199, 5,0),0)</f>
        <v/>
      </c>
      <c r="J255" s="19" t="n"/>
    </row>
    <row r="256">
      <c r="B256" s="18" t="n"/>
      <c r="C256" s="17" t="n"/>
      <c r="D256" s="33">
        <f>IFERROR(VLOOKUP(A256,'Banco de dados'!$A$6:H452, 8,0),0)</f>
        <v/>
      </c>
      <c r="E256" s="26">
        <f>B256*C256</f>
        <v/>
      </c>
      <c r="F256" s="29">
        <f>E256*I256</f>
        <v/>
      </c>
      <c r="G256" s="23">
        <f>E256*H256</f>
        <v/>
      </c>
      <c r="H256" s="22">
        <f>IFERROR(VLOOKUP(A256,'Banco de dados'!$A$6:F452, 3,0),0)</f>
        <v/>
      </c>
      <c r="I256" s="24">
        <f>IFERROR(VLOOKUP(A256,'Banco de dados'!$A$6:$F$199, 5,0),0)</f>
        <v/>
      </c>
      <c r="J256" s="19" t="n"/>
    </row>
    <row r="257">
      <c r="B257" s="18" t="n"/>
      <c r="C257" s="17" t="n"/>
      <c r="D257" s="33">
        <f>IFERROR(VLOOKUP(A257,'Banco de dados'!$A$6:H453, 8,0),0)</f>
        <v/>
      </c>
      <c r="E257" s="26">
        <f>B257*C257</f>
        <v/>
      </c>
      <c r="F257" s="29">
        <f>E257*I257</f>
        <v/>
      </c>
      <c r="G257" s="23">
        <f>E257*H257</f>
        <v/>
      </c>
      <c r="H257" s="22">
        <f>IFERROR(VLOOKUP(A257,'Banco de dados'!$A$6:F453, 3,0),0)</f>
        <v/>
      </c>
      <c r="I257" s="24">
        <f>IFERROR(VLOOKUP(A257,'Banco de dados'!$A$6:$F$199, 5,0),0)</f>
        <v/>
      </c>
      <c r="J257" s="19" t="n"/>
    </row>
    <row r="258">
      <c r="B258" s="18" t="n"/>
      <c r="C258" s="17" t="n"/>
      <c r="D258" s="33">
        <f>IFERROR(VLOOKUP(A258,'Banco de dados'!$A$6:H454, 8,0),0)</f>
        <v/>
      </c>
      <c r="E258" s="26">
        <f>B258*C258</f>
        <v/>
      </c>
      <c r="F258" s="29">
        <f>E258*I258</f>
        <v/>
      </c>
      <c r="G258" s="23">
        <f>E258*H258</f>
        <v/>
      </c>
      <c r="H258" s="22">
        <f>IFERROR(VLOOKUP(A258,'Banco de dados'!$A$6:F454, 3,0),0)</f>
        <v/>
      </c>
      <c r="I258" s="24">
        <f>IFERROR(VLOOKUP(A258,'Banco de dados'!$A$6:$F$199, 5,0),0)</f>
        <v/>
      </c>
      <c r="J258" s="19" t="n"/>
    </row>
    <row r="259">
      <c r="B259" s="18" t="n"/>
      <c r="C259" s="17" t="n"/>
      <c r="D259" s="33">
        <f>IFERROR(VLOOKUP(A259,'Banco de dados'!$A$6:H455, 8,0),0)</f>
        <v/>
      </c>
      <c r="E259" s="26">
        <f>B259*C259</f>
        <v/>
      </c>
      <c r="F259" s="29">
        <f>E259*I259</f>
        <v/>
      </c>
      <c r="G259" s="23">
        <f>E259*H259</f>
        <v/>
      </c>
      <c r="H259" s="22">
        <f>IFERROR(VLOOKUP(A259,'Banco de dados'!$A$6:F455, 3,0),0)</f>
        <v/>
      </c>
      <c r="I259" s="24">
        <f>IFERROR(VLOOKUP(A259,'Banco de dados'!$A$6:$F$199, 5,0),0)</f>
        <v/>
      </c>
      <c r="J259" s="19" t="n"/>
    </row>
    <row r="260">
      <c r="B260" s="18" t="n"/>
      <c r="C260" s="17" t="n"/>
      <c r="D260" s="33">
        <f>IFERROR(VLOOKUP(A260,'Banco de dados'!$A$6:H456, 8,0),0)</f>
        <v/>
      </c>
      <c r="E260" s="26">
        <f>B260*C260</f>
        <v/>
      </c>
      <c r="F260" s="29">
        <f>E260*I260</f>
        <v/>
      </c>
      <c r="G260" s="23">
        <f>E260*H260</f>
        <v/>
      </c>
      <c r="H260" s="22">
        <f>IFERROR(VLOOKUP(A260,'Banco de dados'!$A$6:F456, 3,0),0)</f>
        <v/>
      </c>
      <c r="I260" s="24">
        <f>IFERROR(VLOOKUP(A260,'Banco de dados'!$A$6:$F$199, 5,0),0)</f>
        <v/>
      </c>
      <c r="J260" s="19" t="n"/>
    </row>
    <row r="261">
      <c r="B261" s="18" t="n"/>
      <c r="C261" s="17" t="n"/>
      <c r="D261" s="33">
        <f>IFERROR(VLOOKUP(A261,'Banco de dados'!$A$6:H457, 8,0),0)</f>
        <v/>
      </c>
      <c r="E261" s="26">
        <f>B261*C261</f>
        <v/>
      </c>
      <c r="F261" s="29">
        <f>E261*I261</f>
        <v/>
      </c>
      <c r="G261" s="23">
        <f>E261*H261</f>
        <v/>
      </c>
      <c r="H261" s="22">
        <f>IFERROR(VLOOKUP(A261,'Banco de dados'!$A$6:F457, 3,0),0)</f>
        <v/>
      </c>
      <c r="I261" s="24">
        <f>IFERROR(VLOOKUP(A261,'Banco de dados'!$A$6:$F$199, 5,0),0)</f>
        <v/>
      </c>
      <c r="J261" s="19" t="n"/>
    </row>
    <row r="262">
      <c r="B262" s="18" t="n"/>
      <c r="C262" s="17" t="n"/>
      <c r="D262" s="33">
        <f>IFERROR(VLOOKUP(A262,'Banco de dados'!$A$6:H458, 8,0),0)</f>
        <v/>
      </c>
      <c r="E262" s="26">
        <f>B262*C262</f>
        <v/>
      </c>
      <c r="F262" s="29">
        <f>E262*I262</f>
        <v/>
      </c>
      <c r="G262" s="23">
        <f>E262*H262</f>
        <v/>
      </c>
      <c r="H262" s="22">
        <f>IFERROR(VLOOKUP(A262,'Banco de dados'!$A$6:F458, 3,0),0)</f>
        <v/>
      </c>
      <c r="I262" s="24">
        <f>IFERROR(VLOOKUP(A262,'Banco de dados'!$A$6:$F$199, 5,0),0)</f>
        <v/>
      </c>
      <c r="J262" s="19" t="n"/>
    </row>
    <row r="263">
      <c r="B263" s="18" t="n"/>
      <c r="C263" s="17" t="n"/>
      <c r="D263" s="33">
        <f>IFERROR(VLOOKUP(A263,'Banco de dados'!$A$6:H459, 8,0),0)</f>
        <v/>
      </c>
      <c r="E263" s="26">
        <f>B263*C263</f>
        <v/>
      </c>
      <c r="F263" s="29">
        <f>E263*I263</f>
        <v/>
      </c>
      <c r="G263" s="23">
        <f>E263*H263</f>
        <v/>
      </c>
      <c r="H263" s="22">
        <f>IFERROR(VLOOKUP(A263,'Banco de dados'!$A$6:F459, 3,0),0)</f>
        <v/>
      </c>
      <c r="I263" s="24">
        <f>IFERROR(VLOOKUP(A263,'Banco de dados'!$A$6:$F$199, 5,0),0)</f>
        <v/>
      </c>
      <c r="J263" s="19" t="n"/>
    </row>
    <row r="264">
      <c r="B264" s="18" t="n"/>
      <c r="C264" s="17" t="n"/>
      <c r="D264" s="33">
        <f>IFERROR(VLOOKUP(A264,'Banco de dados'!$A$6:H460, 8,0),0)</f>
        <v/>
      </c>
      <c r="E264" s="26">
        <f>B264*C264</f>
        <v/>
      </c>
      <c r="F264" s="29">
        <f>E264*I264</f>
        <v/>
      </c>
      <c r="G264" s="23">
        <f>E264*H264</f>
        <v/>
      </c>
      <c r="H264" s="22">
        <f>IFERROR(VLOOKUP(A264,'Banco de dados'!$A$6:F460, 3,0),0)</f>
        <v/>
      </c>
      <c r="I264" s="24">
        <f>IFERROR(VLOOKUP(A264,'Banco de dados'!$A$6:$F$199, 5,0),0)</f>
        <v/>
      </c>
      <c r="J264" s="19" t="n"/>
    </row>
    <row r="265">
      <c r="B265" s="18" t="n"/>
      <c r="C265" s="17" t="n"/>
      <c r="D265" s="33">
        <f>IFERROR(VLOOKUP(A265,'Banco de dados'!$A$6:H461, 8,0),0)</f>
        <v/>
      </c>
      <c r="E265" s="26">
        <f>B265*C265</f>
        <v/>
      </c>
      <c r="F265" s="29">
        <f>E265*I265</f>
        <v/>
      </c>
      <c r="G265" s="23">
        <f>E265*H265</f>
        <v/>
      </c>
      <c r="H265" s="22">
        <f>IFERROR(VLOOKUP(A265,'Banco de dados'!$A$6:F461, 3,0),0)</f>
        <v/>
      </c>
      <c r="I265" s="24">
        <f>IFERROR(VLOOKUP(A265,'Banco de dados'!$A$6:$F$199, 5,0),0)</f>
        <v/>
      </c>
      <c r="J265" s="19" t="n"/>
    </row>
    <row r="266">
      <c r="B266" s="18" t="n"/>
      <c r="C266" s="17" t="n"/>
      <c r="D266" s="33">
        <f>IFERROR(VLOOKUP(A266,'Banco de dados'!$A$6:H462, 8,0),0)</f>
        <v/>
      </c>
      <c r="E266" s="26">
        <f>B266*C266</f>
        <v/>
      </c>
      <c r="F266" s="29">
        <f>E266*I266</f>
        <v/>
      </c>
      <c r="G266" s="23">
        <f>E266*H266</f>
        <v/>
      </c>
      <c r="H266" s="22">
        <f>IFERROR(VLOOKUP(A266,'Banco de dados'!$A$6:F462, 3,0),0)</f>
        <v/>
      </c>
      <c r="I266" s="24">
        <f>IFERROR(VLOOKUP(A266,'Banco de dados'!$A$6:$F$199, 5,0),0)</f>
        <v/>
      </c>
      <c r="J266" s="19" t="n"/>
    </row>
    <row r="267">
      <c r="B267" s="18" t="n"/>
      <c r="C267" s="17" t="n"/>
      <c r="D267" s="33">
        <f>IFERROR(VLOOKUP(A267,'Banco de dados'!$A$6:H463, 8,0),0)</f>
        <v/>
      </c>
      <c r="E267" s="26">
        <f>B267*C267</f>
        <v/>
      </c>
      <c r="F267" s="29">
        <f>E267*I267</f>
        <v/>
      </c>
      <c r="G267" s="23">
        <f>E267*H267</f>
        <v/>
      </c>
      <c r="H267" s="22">
        <f>IFERROR(VLOOKUP(A267,'Banco de dados'!$A$6:F463, 3,0),0)</f>
        <v/>
      </c>
      <c r="I267" s="24">
        <f>IFERROR(VLOOKUP(A267,'Banco de dados'!$A$6:$F$199, 5,0),0)</f>
        <v/>
      </c>
      <c r="J267" s="19" t="n"/>
    </row>
    <row r="268">
      <c r="B268" s="18" t="n"/>
      <c r="C268" s="17" t="n"/>
      <c r="D268" s="33">
        <f>IFERROR(VLOOKUP(A268,'Banco de dados'!$A$6:H464, 8,0),0)</f>
        <v/>
      </c>
      <c r="E268" s="26">
        <f>B268*C268</f>
        <v/>
      </c>
      <c r="F268" s="29">
        <f>E268*I268</f>
        <v/>
      </c>
      <c r="G268" s="23">
        <f>E268*H268</f>
        <v/>
      </c>
      <c r="H268" s="22">
        <f>IFERROR(VLOOKUP(A268,'Banco de dados'!$A$6:F464, 3,0),0)</f>
        <v/>
      </c>
      <c r="I268" s="24">
        <f>IFERROR(VLOOKUP(A268,'Banco de dados'!$A$6:$F$199, 5,0),0)</f>
        <v/>
      </c>
      <c r="J268" s="19" t="n"/>
    </row>
    <row r="269">
      <c r="B269" s="18" t="n"/>
      <c r="C269" s="17" t="n"/>
      <c r="D269" s="33">
        <f>IFERROR(VLOOKUP(A269,'Banco de dados'!$A$6:H465, 8,0),0)</f>
        <v/>
      </c>
      <c r="E269" s="26">
        <f>B269*C269</f>
        <v/>
      </c>
      <c r="F269" s="29">
        <f>E269*I269</f>
        <v/>
      </c>
      <c r="G269" s="23">
        <f>E269*H269</f>
        <v/>
      </c>
      <c r="H269" s="22">
        <f>IFERROR(VLOOKUP(A269,'Banco de dados'!$A$6:F465, 3,0),0)</f>
        <v/>
      </c>
      <c r="I269" s="24">
        <f>IFERROR(VLOOKUP(A269,'Banco de dados'!$A$6:$F$199, 5,0),0)</f>
        <v/>
      </c>
      <c r="J269" s="19" t="n"/>
    </row>
    <row r="270">
      <c r="B270" s="18" t="n"/>
      <c r="C270" s="17" t="n"/>
      <c r="D270" s="33">
        <f>IFERROR(VLOOKUP(A270,'Banco de dados'!$A$6:H466, 8,0),0)</f>
        <v/>
      </c>
      <c r="E270" s="26">
        <f>B270*C270</f>
        <v/>
      </c>
      <c r="F270" s="29">
        <f>E270*I270</f>
        <v/>
      </c>
      <c r="G270" s="23">
        <f>E270*H270</f>
        <v/>
      </c>
      <c r="H270" s="22">
        <f>IFERROR(VLOOKUP(A270,'Banco de dados'!$A$6:F466, 3,0),0)</f>
        <v/>
      </c>
      <c r="I270" s="24">
        <f>IFERROR(VLOOKUP(A270,'Banco de dados'!$A$6:$F$199, 5,0),0)</f>
        <v/>
      </c>
      <c r="J270" s="19" t="n"/>
    </row>
    <row r="271">
      <c r="B271" s="18" t="n"/>
      <c r="C271" s="17" t="n"/>
      <c r="D271" s="33">
        <f>IFERROR(VLOOKUP(A271,'Banco de dados'!$A$6:H467, 8,0),0)</f>
        <v/>
      </c>
      <c r="E271" s="26">
        <f>B271*C271</f>
        <v/>
      </c>
      <c r="F271" s="29">
        <f>E271*I271</f>
        <v/>
      </c>
      <c r="G271" s="23">
        <f>E271*H271</f>
        <v/>
      </c>
      <c r="H271" s="22">
        <f>IFERROR(VLOOKUP(A271,'Banco de dados'!$A$6:F467, 3,0),0)</f>
        <v/>
      </c>
      <c r="I271" s="24">
        <f>IFERROR(VLOOKUP(A271,'Banco de dados'!$A$6:$F$199, 5,0),0)</f>
        <v/>
      </c>
      <c r="J271" s="19" t="n"/>
    </row>
    <row r="272">
      <c r="B272" s="18" t="n"/>
      <c r="C272" s="17" t="n"/>
      <c r="D272" s="33">
        <f>IFERROR(VLOOKUP(A272,'Banco de dados'!$A$6:H468, 8,0),0)</f>
        <v/>
      </c>
      <c r="E272" s="26">
        <f>B272*C272</f>
        <v/>
      </c>
      <c r="F272" s="29">
        <f>E272*I272</f>
        <v/>
      </c>
      <c r="G272" s="23">
        <f>E272*H272</f>
        <v/>
      </c>
      <c r="H272" s="22">
        <f>IFERROR(VLOOKUP(A272,'Banco de dados'!$A$6:F468, 3,0),0)</f>
        <v/>
      </c>
      <c r="I272" s="24">
        <f>IFERROR(VLOOKUP(A272,'Banco de dados'!$A$6:$F$199, 5,0),0)</f>
        <v/>
      </c>
      <c r="J272" s="19" t="n"/>
    </row>
    <row r="273">
      <c r="B273" s="18" t="n"/>
      <c r="C273" s="17" t="n"/>
      <c r="D273" s="33">
        <f>IFERROR(VLOOKUP(A273,'Banco de dados'!$A$6:H469, 8,0),0)</f>
        <v/>
      </c>
      <c r="E273" s="26">
        <f>B273*C273</f>
        <v/>
      </c>
      <c r="F273" s="29">
        <f>E273*I273</f>
        <v/>
      </c>
      <c r="G273" s="23">
        <f>E273*H273</f>
        <v/>
      </c>
      <c r="H273" s="22">
        <f>IFERROR(VLOOKUP(A273,'Banco de dados'!$A$6:F469, 3,0),0)</f>
        <v/>
      </c>
      <c r="I273" s="24">
        <f>IFERROR(VLOOKUP(A273,'Banco de dados'!$A$6:$F$199, 5,0),0)</f>
        <v/>
      </c>
      <c r="J273" s="19" t="n"/>
    </row>
    <row r="274">
      <c r="B274" s="18" t="n"/>
      <c r="C274" s="17" t="n"/>
      <c r="D274" s="33">
        <f>IFERROR(VLOOKUP(A274,'Banco de dados'!$A$6:H470, 8,0),0)</f>
        <v/>
      </c>
      <c r="E274" s="26">
        <f>B274*C274</f>
        <v/>
      </c>
      <c r="F274" s="29">
        <f>E274*I274</f>
        <v/>
      </c>
      <c r="G274" s="23">
        <f>E274*H274</f>
        <v/>
      </c>
      <c r="H274" s="22">
        <f>IFERROR(VLOOKUP(A274,'Banco de dados'!$A$6:F470, 3,0),0)</f>
        <v/>
      </c>
      <c r="I274" s="24">
        <f>IFERROR(VLOOKUP(A274,'Banco de dados'!$A$6:$F$199, 5,0),0)</f>
        <v/>
      </c>
      <c r="J274" s="19" t="n"/>
    </row>
    <row r="275">
      <c r="B275" s="18" t="n"/>
      <c r="C275" s="17" t="n"/>
      <c r="D275" s="33">
        <f>IFERROR(VLOOKUP(A275,'Banco de dados'!$A$6:H471, 8,0),0)</f>
        <v/>
      </c>
      <c r="E275" s="26">
        <f>B275*C275</f>
        <v/>
      </c>
      <c r="F275" s="29">
        <f>E275*I275</f>
        <v/>
      </c>
      <c r="G275" s="23">
        <f>E275*H275</f>
        <v/>
      </c>
      <c r="H275" s="22">
        <f>IFERROR(VLOOKUP(A275,'Banco de dados'!$A$6:F471, 3,0),0)</f>
        <v/>
      </c>
      <c r="I275" s="24">
        <f>IFERROR(VLOOKUP(A275,'Banco de dados'!$A$6:$F$199, 5,0),0)</f>
        <v/>
      </c>
      <c r="J275" s="19" t="n"/>
    </row>
    <row r="276">
      <c r="B276" s="18" t="n"/>
      <c r="C276" s="17" t="n"/>
      <c r="D276" s="33">
        <f>IFERROR(VLOOKUP(A276,'Banco de dados'!$A$6:H472, 8,0),0)</f>
        <v/>
      </c>
      <c r="E276" s="26">
        <f>B276*C276</f>
        <v/>
      </c>
      <c r="F276" s="29">
        <f>E276*I276</f>
        <v/>
      </c>
      <c r="G276" s="23">
        <f>E276*H276</f>
        <v/>
      </c>
      <c r="H276" s="22">
        <f>IFERROR(VLOOKUP(A276,'Banco de dados'!$A$6:F472, 3,0),0)</f>
        <v/>
      </c>
      <c r="I276" s="24">
        <f>IFERROR(VLOOKUP(A276,'Banco de dados'!$A$6:$F$199, 5,0),0)</f>
        <v/>
      </c>
      <c r="J276" s="19" t="n"/>
    </row>
    <row r="277">
      <c r="B277" s="18" t="n"/>
      <c r="C277" s="17" t="n"/>
      <c r="D277" s="33">
        <f>IFERROR(VLOOKUP(A277,'Banco de dados'!$A$6:H473, 8,0),0)</f>
        <v/>
      </c>
      <c r="E277" s="26">
        <f>B277*C277</f>
        <v/>
      </c>
      <c r="F277" s="29">
        <f>E277*I277</f>
        <v/>
      </c>
      <c r="G277" s="23">
        <f>E277*H277</f>
        <v/>
      </c>
      <c r="H277" s="22">
        <f>IFERROR(VLOOKUP(A277,'Banco de dados'!$A$6:F473, 3,0),0)</f>
        <v/>
      </c>
      <c r="I277" s="24">
        <f>IFERROR(VLOOKUP(A277,'Banco de dados'!$A$6:$F$199, 5,0),0)</f>
        <v/>
      </c>
      <c r="J277" s="19" t="n"/>
    </row>
    <row r="278">
      <c r="B278" s="18" t="n"/>
      <c r="C278" s="17" t="n"/>
      <c r="D278" s="33">
        <f>IFERROR(VLOOKUP(A278,'Banco de dados'!$A$6:H474, 8,0),0)</f>
        <v/>
      </c>
      <c r="E278" s="26">
        <f>B278*C278</f>
        <v/>
      </c>
      <c r="F278" s="29">
        <f>E278*I278</f>
        <v/>
      </c>
      <c r="G278" s="23">
        <f>E278*H278</f>
        <v/>
      </c>
      <c r="H278" s="22">
        <f>IFERROR(VLOOKUP(A278,'Banco de dados'!$A$6:F474, 3,0),0)</f>
        <v/>
      </c>
      <c r="I278" s="24">
        <f>IFERROR(VLOOKUP(A278,'Banco de dados'!$A$6:$F$199, 5,0),0)</f>
        <v/>
      </c>
      <c r="J278" s="19" t="n"/>
    </row>
    <row r="279">
      <c r="B279" s="18" t="n"/>
      <c r="C279" s="17" t="n"/>
      <c r="D279" s="33">
        <f>IFERROR(VLOOKUP(A279,'Banco de dados'!$A$6:H475, 8,0),0)</f>
        <v/>
      </c>
      <c r="E279" s="26">
        <f>B279*C279</f>
        <v/>
      </c>
      <c r="F279" s="29">
        <f>E279*I279</f>
        <v/>
      </c>
      <c r="G279" s="23">
        <f>E279*H279</f>
        <v/>
      </c>
      <c r="H279" s="22">
        <f>IFERROR(VLOOKUP(A279,'Banco de dados'!$A$6:F475, 3,0),0)</f>
        <v/>
      </c>
      <c r="I279" s="24">
        <f>IFERROR(VLOOKUP(A279,'Banco de dados'!$A$6:$F$199, 5,0),0)</f>
        <v/>
      </c>
      <c r="J279" s="19" t="n"/>
    </row>
    <row r="280">
      <c r="B280" s="18" t="n"/>
      <c r="C280" s="17" t="n"/>
      <c r="D280" s="33">
        <f>IFERROR(VLOOKUP(A280,'Banco de dados'!$A$6:H476, 8,0),0)</f>
        <v/>
      </c>
      <c r="E280" s="26">
        <f>B280*C280</f>
        <v/>
      </c>
      <c r="F280" s="29">
        <f>E280*I280</f>
        <v/>
      </c>
      <c r="G280" s="23">
        <f>E280*H280</f>
        <v/>
      </c>
      <c r="H280" s="22">
        <f>IFERROR(VLOOKUP(A280,'Banco de dados'!$A$6:F476, 3,0),0)</f>
        <v/>
      </c>
      <c r="I280" s="24">
        <f>IFERROR(VLOOKUP(A280,'Banco de dados'!$A$6:$F$199, 5,0),0)</f>
        <v/>
      </c>
      <c r="J280" s="19" t="n"/>
    </row>
    <row r="281">
      <c r="B281" s="18" t="n"/>
      <c r="C281" s="17" t="n"/>
      <c r="D281" s="33">
        <f>IFERROR(VLOOKUP(A281,'Banco de dados'!$A$6:H477, 8,0),0)</f>
        <v/>
      </c>
      <c r="E281" s="26">
        <f>B281*C281</f>
        <v/>
      </c>
      <c r="F281" s="29">
        <f>E281*I281</f>
        <v/>
      </c>
      <c r="G281" s="23">
        <f>E281*H281</f>
        <v/>
      </c>
      <c r="H281" s="22">
        <f>IFERROR(VLOOKUP(A281,'Banco de dados'!$A$6:F477, 3,0),0)</f>
        <v/>
      </c>
      <c r="I281" s="24">
        <f>IFERROR(VLOOKUP(A281,'Banco de dados'!$A$6:$F$199, 5,0),0)</f>
        <v/>
      </c>
      <c r="J281" s="19" t="n"/>
    </row>
    <row r="282">
      <c r="B282" s="18" t="n"/>
      <c r="C282" s="17" t="n"/>
      <c r="D282" s="33">
        <f>IFERROR(VLOOKUP(A282,'Banco de dados'!$A$6:H478, 8,0),0)</f>
        <v/>
      </c>
      <c r="E282" s="26">
        <f>B282*C282</f>
        <v/>
      </c>
      <c r="F282" s="29">
        <f>E282*I282</f>
        <v/>
      </c>
      <c r="G282" s="23">
        <f>E282*H282</f>
        <v/>
      </c>
      <c r="H282" s="22">
        <f>IFERROR(VLOOKUP(A282,'Banco de dados'!$A$6:F478, 3,0),0)</f>
        <v/>
      </c>
      <c r="I282" s="24">
        <f>IFERROR(VLOOKUP(A282,'Banco de dados'!$A$6:$F$199, 5,0),0)</f>
        <v/>
      </c>
      <c r="J282" s="19" t="n"/>
    </row>
    <row r="283">
      <c r="B283" s="18" t="n"/>
      <c r="C283" s="17" t="n"/>
      <c r="D283" s="33">
        <f>IFERROR(VLOOKUP(A283,'Banco de dados'!$A$6:H479, 8,0),0)</f>
        <v/>
      </c>
      <c r="E283" s="26">
        <f>B283*C283</f>
        <v/>
      </c>
      <c r="F283" s="29">
        <f>E283*I283</f>
        <v/>
      </c>
      <c r="G283" s="23">
        <f>E283*H283</f>
        <v/>
      </c>
      <c r="H283" s="22">
        <f>IFERROR(VLOOKUP(A283,'Banco de dados'!$A$6:F479, 3,0),0)</f>
        <v/>
      </c>
      <c r="I283" s="24">
        <f>IFERROR(VLOOKUP(A283,'Banco de dados'!$A$6:$F$199, 5,0),0)</f>
        <v/>
      </c>
      <c r="J283" s="19" t="n"/>
    </row>
    <row r="284">
      <c r="B284" s="18" t="n"/>
      <c r="C284" s="17" t="n"/>
      <c r="D284" s="33">
        <f>IFERROR(VLOOKUP(A284,'Banco de dados'!$A$6:H480, 8,0),0)</f>
        <v/>
      </c>
      <c r="E284" s="26">
        <f>B284*C284</f>
        <v/>
      </c>
      <c r="F284" s="29">
        <f>E284*I284</f>
        <v/>
      </c>
      <c r="G284" s="23">
        <f>E284*H284</f>
        <v/>
      </c>
      <c r="H284" s="22">
        <f>IFERROR(VLOOKUP(A284,'Banco de dados'!$A$6:F480, 3,0),0)</f>
        <v/>
      </c>
      <c r="I284" s="24">
        <f>IFERROR(VLOOKUP(A284,'Banco de dados'!$A$6:$F$199, 5,0),0)</f>
        <v/>
      </c>
      <c r="J284" s="19" t="n"/>
    </row>
    <row r="285">
      <c r="B285" s="18" t="n"/>
      <c r="C285" s="17" t="n"/>
      <c r="D285" s="33">
        <f>IFERROR(VLOOKUP(A285,'Banco de dados'!$A$6:H481, 8,0),0)</f>
        <v/>
      </c>
      <c r="E285" s="26">
        <f>B285*C285</f>
        <v/>
      </c>
      <c r="F285" s="29">
        <f>E285*I285</f>
        <v/>
      </c>
      <c r="G285" s="23">
        <f>E285*H285</f>
        <v/>
      </c>
      <c r="H285" s="22">
        <f>IFERROR(VLOOKUP(A285,'Banco de dados'!$A$6:F481, 3,0),0)</f>
        <v/>
      </c>
      <c r="I285" s="24">
        <f>IFERROR(VLOOKUP(A285,'Banco de dados'!$A$6:$F$199, 5,0),0)</f>
        <v/>
      </c>
      <c r="J285" s="19" t="n"/>
    </row>
    <row r="286">
      <c r="B286" s="18" t="n"/>
      <c r="C286" s="17" t="n"/>
      <c r="D286" s="33">
        <f>IFERROR(VLOOKUP(A286,'Banco de dados'!$A$6:H482, 8,0),0)</f>
        <v/>
      </c>
      <c r="E286" s="26">
        <f>B286*C286</f>
        <v/>
      </c>
      <c r="F286" s="29">
        <f>E286*I286</f>
        <v/>
      </c>
      <c r="G286" s="23">
        <f>E286*H286</f>
        <v/>
      </c>
      <c r="H286" s="22">
        <f>IFERROR(VLOOKUP(A286,'Banco de dados'!$A$6:F482, 3,0),0)</f>
        <v/>
      </c>
      <c r="I286" s="24">
        <f>IFERROR(VLOOKUP(A286,'Banco de dados'!$A$6:$F$199, 5,0),0)</f>
        <v/>
      </c>
      <c r="J286" s="19" t="n"/>
    </row>
    <row r="287">
      <c r="B287" s="18" t="n"/>
      <c r="C287" s="17" t="n"/>
      <c r="D287" s="33">
        <f>IFERROR(VLOOKUP(A287,'Banco de dados'!$A$6:H483, 8,0),0)</f>
        <v/>
      </c>
      <c r="E287" s="26">
        <f>B287*C287</f>
        <v/>
      </c>
      <c r="F287" s="29">
        <f>E287*I287</f>
        <v/>
      </c>
      <c r="G287" s="23">
        <f>E287*H287</f>
        <v/>
      </c>
      <c r="H287" s="22">
        <f>IFERROR(VLOOKUP(A287,'Banco de dados'!$A$6:F483, 3,0),0)</f>
        <v/>
      </c>
      <c r="I287" s="24">
        <f>IFERROR(VLOOKUP(A287,'Banco de dados'!$A$6:$F$199, 5,0),0)</f>
        <v/>
      </c>
      <c r="J287" s="19" t="n"/>
    </row>
    <row r="288">
      <c r="B288" s="18" t="n"/>
      <c r="C288" s="17" t="n"/>
      <c r="D288" s="33">
        <f>IFERROR(VLOOKUP(A288,'Banco de dados'!$A$6:H484, 8,0),0)</f>
        <v/>
      </c>
      <c r="E288" s="26">
        <f>B288*C288</f>
        <v/>
      </c>
      <c r="F288" s="29">
        <f>E288*I288</f>
        <v/>
      </c>
      <c r="G288" s="23">
        <f>E288*H288</f>
        <v/>
      </c>
      <c r="H288" s="22">
        <f>IFERROR(VLOOKUP(A288,'Banco de dados'!$A$6:F484, 3,0),0)</f>
        <v/>
      </c>
      <c r="I288" s="24">
        <f>IFERROR(VLOOKUP(A288,'Banco de dados'!$A$6:$F$199, 5,0),0)</f>
        <v/>
      </c>
      <c r="J288" s="19" t="n"/>
    </row>
    <row r="289">
      <c r="B289" s="18" t="n"/>
      <c r="C289" s="17" t="n"/>
      <c r="D289" s="33">
        <f>IFERROR(VLOOKUP(A289,'Banco de dados'!$A$6:H485, 8,0),0)</f>
        <v/>
      </c>
      <c r="E289" s="26">
        <f>B289*C289</f>
        <v/>
      </c>
      <c r="F289" s="29">
        <f>E289*I289</f>
        <v/>
      </c>
      <c r="G289" s="23">
        <f>E289*H289</f>
        <v/>
      </c>
      <c r="H289" s="22">
        <f>IFERROR(VLOOKUP(A289,'Banco de dados'!$A$6:F485, 3,0),0)</f>
        <v/>
      </c>
      <c r="I289" s="24">
        <f>IFERROR(VLOOKUP(A289,'Banco de dados'!$A$6:$F$199, 5,0),0)</f>
        <v/>
      </c>
      <c r="J289" s="19" t="n"/>
    </row>
    <row r="290">
      <c r="B290" s="18" t="n"/>
      <c r="C290" s="17" t="n"/>
      <c r="D290" s="33">
        <f>IFERROR(VLOOKUP(A290,'Banco de dados'!$A$6:H486, 8,0),0)</f>
        <v/>
      </c>
      <c r="E290" s="26">
        <f>B290*C290</f>
        <v/>
      </c>
      <c r="F290" s="29">
        <f>E290*I290</f>
        <v/>
      </c>
      <c r="G290" s="23">
        <f>E290*H290</f>
        <v/>
      </c>
      <c r="H290" s="22">
        <f>IFERROR(VLOOKUP(A290,'Banco de dados'!$A$6:F486, 3,0),0)</f>
        <v/>
      </c>
      <c r="I290" s="24">
        <f>IFERROR(VLOOKUP(A290,'Banco de dados'!$A$6:$F$199, 5,0),0)</f>
        <v/>
      </c>
      <c r="J290" s="19" t="n"/>
    </row>
    <row r="291">
      <c r="B291" s="18" t="n"/>
      <c r="C291" s="17" t="n"/>
      <c r="D291" s="33">
        <f>IFERROR(VLOOKUP(A291,'Banco de dados'!$A$6:H487, 8,0),0)</f>
        <v/>
      </c>
      <c r="E291" s="26">
        <f>B291*C291</f>
        <v/>
      </c>
      <c r="F291" s="29">
        <f>E291*I291</f>
        <v/>
      </c>
      <c r="G291" s="23">
        <f>E291*H291</f>
        <v/>
      </c>
      <c r="H291" s="22">
        <f>IFERROR(VLOOKUP(A291,'Banco de dados'!$A$6:F487, 3,0),0)</f>
        <v/>
      </c>
      <c r="I291" s="24">
        <f>IFERROR(VLOOKUP(A291,'Banco de dados'!$A$6:$F$199, 5,0),0)</f>
        <v/>
      </c>
      <c r="J291" s="19" t="n"/>
    </row>
    <row r="292">
      <c r="B292" s="18" t="n"/>
      <c r="C292" s="17" t="n"/>
      <c r="D292" s="33">
        <f>IFERROR(VLOOKUP(A292,'Banco de dados'!$A$6:H488, 8,0),0)</f>
        <v/>
      </c>
      <c r="E292" s="26">
        <f>B292*C292</f>
        <v/>
      </c>
      <c r="F292" s="29">
        <f>E292*I292</f>
        <v/>
      </c>
      <c r="G292" s="23">
        <f>E292*H292</f>
        <v/>
      </c>
      <c r="H292" s="22">
        <f>IFERROR(VLOOKUP(A292,'Banco de dados'!$A$6:F488, 3,0),0)</f>
        <v/>
      </c>
      <c r="I292" s="24">
        <f>IFERROR(VLOOKUP(A292,'Banco de dados'!$A$6:$F$199, 5,0),0)</f>
        <v/>
      </c>
      <c r="J292" s="19" t="n"/>
    </row>
    <row r="293">
      <c r="B293" s="18" t="n"/>
      <c r="C293" s="17" t="n"/>
      <c r="D293" s="33">
        <f>IFERROR(VLOOKUP(A293,'Banco de dados'!$A$6:H489, 8,0),0)</f>
        <v/>
      </c>
      <c r="E293" s="26">
        <f>B293*C293</f>
        <v/>
      </c>
      <c r="F293" s="29">
        <f>E293*I293</f>
        <v/>
      </c>
      <c r="G293" s="23">
        <f>E293*H293</f>
        <v/>
      </c>
      <c r="H293" s="22">
        <f>IFERROR(VLOOKUP(A293,'Banco de dados'!$A$6:F489, 3,0),0)</f>
        <v/>
      </c>
      <c r="I293" s="24">
        <f>IFERROR(VLOOKUP(A293,'Banco de dados'!$A$6:$F$199, 5,0),0)</f>
        <v/>
      </c>
      <c r="J293" s="19" t="n"/>
    </row>
    <row r="294">
      <c r="B294" s="18" t="n"/>
      <c r="C294" s="17" t="n"/>
      <c r="D294" s="33">
        <f>IFERROR(VLOOKUP(A294,'Banco de dados'!$A$6:H490, 8,0),0)</f>
        <v/>
      </c>
      <c r="E294" s="26">
        <f>B294*C294</f>
        <v/>
      </c>
      <c r="F294" s="29">
        <f>E294*I294</f>
        <v/>
      </c>
      <c r="G294" s="23">
        <f>E294*H294</f>
        <v/>
      </c>
      <c r="H294" s="22">
        <f>IFERROR(VLOOKUP(A294,'Banco de dados'!$A$6:F490, 3,0),0)</f>
        <v/>
      </c>
      <c r="I294" s="24">
        <f>IFERROR(VLOOKUP(A294,'Banco de dados'!$A$6:$F$199, 5,0),0)</f>
        <v/>
      </c>
      <c r="J294" s="19" t="n"/>
    </row>
    <row r="295">
      <c r="B295" s="18" t="n"/>
      <c r="C295" s="17" t="n"/>
      <c r="D295" s="33">
        <f>IFERROR(VLOOKUP(A295,'Banco de dados'!$A$6:H491, 8,0),0)</f>
        <v/>
      </c>
      <c r="E295" s="26">
        <f>B295*C295</f>
        <v/>
      </c>
      <c r="F295" s="29">
        <f>E295*I295</f>
        <v/>
      </c>
      <c r="G295" s="23">
        <f>E295*H295</f>
        <v/>
      </c>
      <c r="H295" s="22">
        <f>IFERROR(VLOOKUP(A295,'Banco de dados'!$A$6:F491, 3,0),0)</f>
        <v/>
      </c>
      <c r="I295" s="24">
        <f>IFERROR(VLOOKUP(A295,'Banco de dados'!$A$6:$F$199, 5,0),0)</f>
        <v/>
      </c>
      <c r="J295" s="19" t="n"/>
    </row>
    <row r="296">
      <c r="B296" s="18" t="n"/>
      <c r="C296" s="17" t="n"/>
      <c r="D296" s="33">
        <f>IFERROR(VLOOKUP(A296,'Banco de dados'!$A$6:H492, 8,0),0)</f>
        <v/>
      </c>
      <c r="E296" s="26">
        <f>B296*C296</f>
        <v/>
      </c>
      <c r="F296" s="29">
        <f>E296*I296</f>
        <v/>
      </c>
      <c r="G296" s="23">
        <f>E296*H296</f>
        <v/>
      </c>
      <c r="H296" s="22">
        <f>IFERROR(VLOOKUP(A296,'Banco de dados'!$A$6:F492, 3,0),0)</f>
        <v/>
      </c>
      <c r="I296" s="24">
        <f>IFERROR(VLOOKUP(A296,'Banco de dados'!$A$6:$F$199, 5,0),0)</f>
        <v/>
      </c>
      <c r="J296" s="19" t="n"/>
    </row>
    <row r="297">
      <c r="B297" s="18" t="n"/>
      <c r="C297" s="17" t="n"/>
      <c r="D297" s="33">
        <f>IFERROR(VLOOKUP(A297,'Banco de dados'!$A$6:H493, 8,0),0)</f>
        <v/>
      </c>
      <c r="E297" s="26">
        <f>B297*C297</f>
        <v/>
      </c>
      <c r="F297" s="29">
        <f>E297*I297</f>
        <v/>
      </c>
      <c r="G297" s="23">
        <f>E297*H297</f>
        <v/>
      </c>
      <c r="H297" s="22">
        <f>IFERROR(VLOOKUP(A297,'Banco de dados'!$A$6:F493, 3,0),0)</f>
        <v/>
      </c>
      <c r="I297" s="24">
        <f>IFERROR(VLOOKUP(A297,'Banco de dados'!$A$6:$F$199, 5,0),0)</f>
        <v/>
      </c>
      <c r="J297" s="19" t="n"/>
    </row>
    <row r="298">
      <c r="B298" s="18" t="n"/>
      <c r="C298" s="17" t="n"/>
      <c r="D298" s="33">
        <f>IFERROR(VLOOKUP(A298,'Banco de dados'!$A$6:H494, 8,0),0)</f>
        <v/>
      </c>
      <c r="E298" s="26">
        <f>B298*C298</f>
        <v/>
      </c>
      <c r="F298" s="29">
        <f>E298*I298</f>
        <v/>
      </c>
      <c r="G298" s="23">
        <f>E298*H298</f>
        <v/>
      </c>
      <c r="H298" s="22">
        <f>IFERROR(VLOOKUP(A298,'Banco de dados'!$A$6:F494, 3,0),0)</f>
        <v/>
      </c>
      <c r="I298" s="24">
        <f>IFERROR(VLOOKUP(A298,'Banco de dados'!$A$6:$F$199, 5,0),0)</f>
        <v/>
      </c>
      <c r="J298" s="19" t="n"/>
    </row>
    <row r="299">
      <c r="B299" s="18" t="n"/>
      <c r="C299" s="17" t="n"/>
      <c r="D299" s="33">
        <f>IFERROR(VLOOKUP(A299,'Banco de dados'!$A$6:H495, 8,0),0)</f>
        <v/>
      </c>
      <c r="E299" s="26">
        <f>B299*C299</f>
        <v/>
      </c>
      <c r="F299" s="29">
        <f>E299*I299</f>
        <v/>
      </c>
      <c r="G299" s="23">
        <f>E299*H299</f>
        <v/>
      </c>
      <c r="H299" s="22">
        <f>IFERROR(VLOOKUP(A299,'Banco de dados'!$A$6:F495, 3,0),0)</f>
        <v/>
      </c>
      <c r="I299" s="24">
        <f>IFERROR(VLOOKUP(A299,'Banco de dados'!$A$6:$F$199, 5,0),0)</f>
        <v/>
      </c>
      <c r="J299" s="19" t="n"/>
    </row>
    <row r="300">
      <c r="B300" s="18" t="n"/>
      <c r="C300" s="17" t="n"/>
      <c r="D300" s="33">
        <f>IFERROR(VLOOKUP(A300,'Banco de dados'!$A$6:H496, 8,0),0)</f>
        <v/>
      </c>
      <c r="E300" s="26">
        <f>B300*C300</f>
        <v/>
      </c>
      <c r="F300" s="29">
        <f>E300*I300</f>
        <v/>
      </c>
      <c r="G300" s="23">
        <f>E300*H300</f>
        <v/>
      </c>
      <c r="H300" s="22">
        <f>IFERROR(VLOOKUP(A300,'Banco de dados'!$A$6:F496, 3,0),0)</f>
        <v/>
      </c>
      <c r="I300" s="24">
        <f>IFERROR(VLOOKUP(A300,'Banco de dados'!$A$6:$F$199, 5,0),0)</f>
        <v/>
      </c>
      <c r="J300" s="19" t="n"/>
    </row>
    <row r="301">
      <c r="B301" s="18" t="n"/>
      <c r="C301" s="17" t="n"/>
      <c r="D301" s="33">
        <f>IFERROR(VLOOKUP(A301,'Banco de dados'!$A$6:H497, 8,0),0)</f>
        <v/>
      </c>
      <c r="E301" s="26">
        <f>B301*C301</f>
        <v/>
      </c>
      <c r="F301" s="29">
        <f>E301*I301</f>
        <v/>
      </c>
      <c r="G301" s="23">
        <f>E301*H301</f>
        <v/>
      </c>
      <c r="H301" s="22">
        <f>IFERROR(VLOOKUP(A301,'Banco de dados'!$A$6:F497, 3,0),0)</f>
        <v/>
      </c>
      <c r="I301" s="24">
        <f>IFERROR(VLOOKUP(A301,'Banco de dados'!$A$6:$F$199, 5,0),0)</f>
        <v/>
      </c>
      <c r="J301" s="19" t="n"/>
    </row>
    <row r="302">
      <c r="B302" s="18" t="n"/>
      <c r="C302" s="17" t="n"/>
      <c r="D302" s="33">
        <f>IFERROR(VLOOKUP(A302,'Banco de dados'!$A$6:H498, 8,0),0)</f>
        <v/>
      </c>
      <c r="E302" s="26">
        <f>B302*C302</f>
        <v/>
      </c>
      <c r="F302" s="29">
        <f>E302*I302</f>
        <v/>
      </c>
      <c r="G302" s="23">
        <f>E302*H302</f>
        <v/>
      </c>
      <c r="H302" s="22">
        <f>IFERROR(VLOOKUP(A302,'Banco de dados'!$A$6:F498, 3,0),0)</f>
        <v/>
      </c>
      <c r="I302" s="24">
        <f>IFERROR(VLOOKUP(A302,'Banco de dados'!$A$6:$F$199, 5,0),0)</f>
        <v/>
      </c>
      <c r="J302" s="19" t="n"/>
    </row>
    <row r="303">
      <c r="B303" s="18" t="n"/>
      <c r="C303" s="17" t="n"/>
      <c r="D303" s="33">
        <f>IFERROR(VLOOKUP(A303,'Banco de dados'!$A$6:H499, 8,0),0)</f>
        <v/>
      </c>
      <c r="E303" s="26">
        <f>B303*C303</f>
        <v/>
      </c>
      <c r="F303" s="29">
        <f>E303*I303</f>
        <v/>
      </c>
      <c r="G303" s="23">
        <f>E303*H303</f>
        <v/>
      </c>
      <c r="H303" s="22">
        <f>IFERROR(VLOOKUP(A303,'Banco de dados'!$A$6:F499, 3,0),0)</f>
        <v/>
      </c>
      <c r="I303" s="24">
        <f>IFERROR(VLOOKUP(A303,'Banco de dados'!$A$6:$F$199, 5,0),0)</f>
        <v/>
      </c>
      <c r="J303" s="19" t="n"/>
    </row>
    <row r="304">
      <c r="B304" s="18" t="n"/>
      <c r="C304" s="17" t="n"/>
      <c r="D304" s="33">
        <f>IFERROR(VLOOKUP(A304,'Banco de dados'!$A$6:H500, 8,0),0)</f>
        <v/>
      </c>
      <c r="E304" s="26">
        <f>B304*C304</f>
        <v/>
      </c>
      <c r="F304" s="29">
        <f>E304*I304</f>
        <v/>
      </c>
      <c r="G304" s="23">
        <f>E304*H304</f>
        <v/>
      </c>
      <c r="H304" s="22">
        <f>IFERROR(VLOOKUP(A304,'Banco de dados'!$A$6:F500, 3,0),0)</f>
        <v/>
      </c>
      <c r="I304" s="24">
        <f>IFERROR(VLOOKUP(A304,'Banco de dados'!$A$6:$F$199, 5,0),0)</f>
        <v/>
      </c>
      <c r="J304" s="19" t="n"/>
    </row>
    <row r="305">
      <c r="B305" s="18" t="n"/>
      <c r="C305" s="17" t="n"/>
      <c r="D305" s="33">
        <f>IFERROR(VLOOKUP(A305,'Banco de dados'!$A$6:H501, 8,0),0)</f>
        <v/>
      </c>
      <c r="E305" s="26">
        <f>B305*C305</f>
        <v/>
      </c>
      <c r="F305" s="29">
        <f>E305*I305</f>
        <v/>
      </c>
      <c r="G305" s="23">
        <f>E305*H305</f>
        <v/>
      </c>
      <c r="H305" s="22">
        <f>IFERROR(VLOOKUP(A305,'Banco de dados'!$A$6:F501, 3,0),0)</f>
        <v/>
      </c>
      <c r="I305" s="24">
        <f>IFERROR(VLOOKUP(A305,'Banco de dados'!$A$6:$F$199, 5,0),0)</f>
        <v/>
      </c>
      <c r="J305" s="19" t="n"/>
    </row>
    <row r="306">
      <c r="B306" s="18" t="n"/>
      <c r="C306" s="17" t="n"/>
      <c r="D306" s="33">
        <f>IFERROR(VLOOKUP(A306,'Banco de dados'!$A$6:H502, 8,0),0)</f>
        <v/>
      </c>
      <c r="E306" s="26">
        <f>B306*C306</f>
        <v/>
      </c>
      <c r="F306" s="29">
        <f>E306*I306</f>
        <v/>
      </c>
      <c r="G306" s="23">
        <f>E306*H306</f>
        <v/>
      </c>
      <c r="H306" s="22">
        <f>IFERROR(VLOOKUP(A306,'Banco de dados'!$A$6:F502, 3,0),0)</f>
        <v/>
      </c>
      <c r="I306" s="24">
        <f>IFERROR(VLOOKUP(A306,'Banco de dados'!$A$6:$F$199, 5,0),0)</f>
        <v/>
      </c>
      <c r="J306" s="19" t="n"/>
    </row>
    <row r="307">
      <c r="B307" s="18" t="n"/>
      <c r="C307" s="17" t="n"/>
      <c r="D307" s="33">
        <f>IFERROR(VLOOKUP(A307,'Banco de dados'!$A$6:H503, 8,0),0)</f>
        <v/>
      </c>
      <c r="E307" s="26">
        <f>B307*C307</f>
        <v/>
      </c>
      <c r="F307" s="29">
        <f>E307*I307</f>
        <v/>
      </c>
      <c r="G307" s="23">
        <f>E307*H307</f>
        <v/>
      </c>
      <c r="H307" s="22">
        <f>IFERROR(VLOOKUP(A307,'Banco de dados'!$A$6:F503, 3,0),0)</f>
        <v/>
      </c>
      <c r="I307" s="24">
        <f>IFERROR(VLOOKUP(A307,'Banco de dados'!$A$6:$F$199, 5,0),0)</f>
        <v/>
      </c>
      <c r="J307" s="19" t="n"/>
    </row>
    <row r="308">
      <c r="B308" s="18" t="n"/>
      <c r="C308" s="17" t="n"/>
      <c r="D308" s="33">
        <f>IFERROR(VLOOKUP(A308,'Banco de dados'!$A$6:H504, 8,0),0)</f>
        <v/>
      </c>
      <c r="E308" s="26">
        <f>B308*C308</f>
        <v/>
      </c>
      <c r="F308" s="29">
        <f>E308*I308</f>
        <v/>
      </c>
      <c r="G308" s="23">
        <f>E308*H308</f>
        <v/>
      </c>
      <c r="H308" s="22">
        <f>IFERROR(VLOOKUP(A308,'Banco de dados'!$A$6:F504, 3,0),0)</f>
        <v/>
      </c>
      <c r="I308" s="24">
        <f>IFERROR(VLOOKUP(A308,'Banco de dados'!$A$6:$F$199, 5,0),0)</f>
        <v/>
      </c>
      <c r="J308" s="19" t="n"/>
    </row>
    <row r="309">
      <c r="B309" s="18" t="n"/>
      <c r="C309" s="17" t="n"/>
      <c r="D309" s="33">
        <f>IFERROR(VLOOKUP(A309,'Banco de dados'!$A$6:H505, 8,0),0)</f>
        <v/>
      </c>
      <c r="E309" s="26">
        <f>B309*C309</f>
        <v/>
      </c>
      <c r="F309" s="29">
        <f>E309*I309</f>
        <v/>
      </c>
      <c r="G309" s="23">
        <f>E309*H309</f>
        <v/>
      </c>
      <c r="H309" s="22">
        <f>IFERROR(VLOOKUP(A309,'Banco de dados'!$A$6:F505, 3,0),0)</f>
        <v/>
      </c>
      <c r="I309" s="24">
        <f>IFERROR(VLOOKUP(A309,'Banco de dados'!$A$6:$F$199, 5,0),0)</f>
        <v/>
      </c>
      <c r="J309" s="19" t="n"/>
    </row>
    <row r="310">
      <c r="B310" s="18" t="n"/>
      <c r="C310" s="17" t="n"/>
      <c r="D310" s="33">
        <f>IFERROR(VLOOKUP(A310,'Banco de dados'!$A$6:H506, 8,0),0)</f>
        <v/>
      </c>
      <c r="E310" s="26">
        <f>B310*C310</f>
        <v/>
      </c>
      <c r="F310" s="29">
        <f>E310*I310</f>
        <v/>
      </c>
      <c r="G310" s="23">
        <f>E310*H310</f>
        <v/>
      </c>
      <c r="H310" s="22">
        <f>IFERROR(VLOOKUP(A310,'Banco de dados'!$A$6:F506, 3,0),0)</f>
        <v/>
      </c>
      <c r="I310" s="24">
        <f>IFERROR(VLOOKUP(A310,'Banco de dados'!$A$6:$F$199, 5,0),0)</f>
        <v/>
      </c>
      <c r="J310" s="19" t="n"/>
    </row>
    <row r="311">
      <c r="B311" s="18" t="n"/>
      <c r="C311" s="17" t="n"/>
      <c r="D311" s="33">
        <f>IFERROR(VLOOKUP(A311,'Banco de dados'!$A$6:H507, 8,0),0)</f>
        <v/>
      </c>
      <c r="E311" s="26">
        <f>B311*C311</f>
        <v/>
      </c>
      <c r="F311" s="29">
        <f>E311*I311</f>
        <v/>
      </c>
      <c r="G311" s="23">
        <f>E311*H311</f>
        <v/>
      </c>
      <c r="H311" s="22">
        <f>IFERROR(VLOOKUP(A311,'Banco de dados'!$A$6:F507, 3,0),0)</f>
        <v/>
      </c>
      <c r="I311" s="24">
        <f>IFERROR(VLOOKUP(A311,'Banco de dados'!$A$6:$F$199, 5,0),0)</f>
        <v/>
      </c>
      <c r="J311" s="19" t="n"/>
    </row>
    <row r="312">
      <c r="B312" s="18" t="n"/>
      <c r="C312" s="17" t="n"/>
      <c r="D312" s="33">
        <f>IFERROR(VLOOKUP(A312,'Banco de dados'!$A$6:H508, 8,0),0)</f>
        <v/>
      </c>
      <c r="E312" s="26">
        <f>B312*C312</f>
        <v/>
      </c>
      <c r="F312" s="29">
        <f>E312*I312</f>
        <v/>
      </c>
      <c r="G312" s="23">
        <f>E312*H312</f>
        <v/>
      </c>
      <c r="H312" s="22">
        <f>IFERROR(VLOOKUP(A312,'Banco de dados'!$A$6:F508, 3,0),0)</f>
        <v/>
      </c>
      <c r="I312" s="24">
        <f>IFERROR(VLOOKUP(A312,'Banco de dados'!$A$6:$F$199, 5,0),0)</f>
        <v/>
      </c>
      <c r="J312" s="19" t="n"/>
    </row>
    <row r="313">
      <c r="B313" s="18" t="n"/>
      <c r="C313" s="17" t="n"/>
      <c r="D313" s="33">
        <f>IFERROR(VLOOKUP(A313,'Banco de dados'!$A$6:H509, 8,0),0)</f>
        <v/>
      </c>
      <c r="E313" s="26">
        <f>B313*C313</f>
        <v/>
      </c>
      <c r="F313" s="29">
        <f>E313*I313</f>
        <v/>
      </c>
      <c r="G313" s="23">
        <f>E313*H313</f>
        <v/>
      </c>
      <c r="H313" s="22">
        <f>IFERROR(VLOOKUP(A313,'Banco de dados'!$A$6:F509, 3,0),0)</f>
        <v/>
      </c>
      <c r="I313" s="24">
        <f>IFERROR(VLOOKUP(A313,'Banco de dados'!$A$6:$F$199, 5,0),0)</f>
        <v/>
      </c>
      <c r="J313" s="19" t="n"/>
    </row>
    <row r="314">
      <c r="B314" s="18" t="n"/>
      <c r="C314" s="17" t="n"/>
      <c r="D314" s="33">
        <f>IFERROR(VLOOKUP(A314,'Banco de dados'!$A$6:H510, 8,0),0)</f>
        <v/>
      </c>
      <c r="E314" s="26">
        <f>B314*C314</f>
        <v/>
      </c>
      <c r="F314" s="29">
        <f>E314*I314</f>
        <v/>
      </c>
      <c r="G314" s="23">
        <f>E314*H314</f>
        <v/>
      </c>
      <c r="H314" s="22">
        <f>IFERROR(VLOOKUP(A314,'Banco de dados'!$A$6:F510, 3,0),0)</f>
        <v/>
      </c>
      <c r="I314" s="24">
        <f>IFERROR(VLOOKUP(A314,'Banco de dados'!$A$6:$F$199, 5,0),0)</f>
        <v/>
      </c>
      <c r="J314" s="19" t="n"/>
    </row>
    <row r="315">
      <c r="B315" s="18" t="n"/>
      <c r="C315" s="17" t="n"/>
      <c r="D315" s="33">
        <f>IFERROR(VLOOKUP(A315,'Banco de dados'!$A$6:H511, 8,0),0)</f>
        <v/>
      </c>
      <c r="E315" s="26">
        <f>B315*C315</f>
        <v/>
      </c>
      <c r="F315" s="29">
        <f>E315*I315</f>
        <v/>
      </c>
      <c r="G315" s="23">
        <f>E315*H315</f>
        <v/>
      </c>
      <c r="H315" s="22">
        <f>IFERROR(VLOOKUP(A315,'Banco de dados'!$A$6:F511, 3,0),0)</f>
        <v/>
      </c>
      <c r="I315" s="24">
        <f>IFERROR(VLOOKUP(A315,'Banco de dados'!$A$6:$F$199, 5,0),0)</f>
        <v/>
      </c>
      <c r="J315" s="19" t="n"/>
    </row>
    <row r="316">
      <c r="B316" s="18" t="n"/>
      <c r="C316" s="17" t="n"/>
      <c r="D316" s="33">
        <f>IFERROR(VLOOKUP(A316,'Banco de dados'!$A$6:H512, 8,0),0)</f>
        <v/>
      </c>
      <c r="E316" s="26">
        <f>B316*C316</f>
        <v/>
      </c>
      <c r="F316" s="29">
        <f>E316*I316</f>
        <v/>
      </c>
      <c r="G316" s="23">
        <f>E316*H316</f>
        <v/>
      </c>
      <c r="H316" s="22">
        <f>IFERROR(VLOOKUP(A316,'Banco de dados'!$A$6:F512, 3,0),0)</f>
        <v/>
      </c>
      <c r="I316" s="24">
        <f>IFERROR(VLOOKUP(A316,'Banco de dados'!$A$6:$F$199, 5,0),0)</f>
        <v/>
      </c>
      <c r="J316" s="19" t="n"/>
    </row>
    <row r="317">
      <c r="B317" s="18" t="n"/>
      <c r="C317" s="17" t="n"/>
      <c r="D317" s="33">
        <f>IFERROR(VLOOKUP(A317,'Banco de dados'!$A$6:H513, 8,0),0)</f>
        <v/>
      </c>
      <c r="E317" s="26">
        <f>B317*C317</f>
        <v/>
      </c>
      <c r="F317" s="29">
        <f>E317*I317</f>
        <v/>
      </c>
      <c r="G317" s="23">
        <f>E317*H317</f>
        <v/>
      </c>
      <c r="H317" s="22">
        <f>IFERROR(VLOOKUP(A317,'Banco de dados'!$A$6:F513, 3,0),0)</f>
        <v/>
      </c>
      <c r="I317" s="24">
        <f>IFERROR(VLOOKUP(A317,'Banco de dados'!$A$6:$F$199, 5,0),0)</f>
        <v/>
      </c>
      <c r="J317" s="19" t="n"/>
    </row>
    <row r="318">
      <c r="B318" s="18" t="n"/>
      <c r="C318" s="17" t="n"/>
      <c r="D318" s="33">
        <f>IFERROR(VLOOKUP(A318,'Banco de dados'!$A$6:H514, 8,0),0)</f>
        <v/>
      </c>
      <c r="E318" s="26">
        <f>B318*C318</f>
        <v/>
      </c>
      <c r="F318" s="29">
        <f>E318*I318</f>
        <v/>
      </c>
      <c r="G318" s="23">
        <f>E318*H318</f>
        <v/>
      </c>
      <c r="H318" s="22">
        <f>IFERROR(VLOOKUP(A318,'Banco de dados'!$A$6:F514, 3,0),0)</f>
        <v/>
      </c>
      <c r="I318" s="24">
        <f>IFERROR(VLOOKUP(A318,'Banco de dados'!$A$6:$F$199, 5,0),0)</f>
        <v/>
      </c>
      <c r="J318" s="19" t="n"/>
    </row>
    <row r="319">
      <c r="B319" s="18" t="n"/>
      <c r="C319" s="17" t="n"/>
      <c r="D319" s="33">
        <f>IFERROR(VLOOKUP(A319,'Banco de dados'!$A$6:H515, 8,0),0)</f>
        <v/>
      </c>
      <c r="E319" s="26">
        <f>B319*C319</f>
        <v/>
      </c>
      <c r="F319" s="29">
        <f>E319*I319</f>
        <v/>
      </c>
      <c r="G319" s="23">
        <f>E319*H319</f>
        <v/>
      </c>
      <c r="H319" s="22">
        <f>IFERROR(VLOOKUP(A319,'Banco de dados'!$A$6:F515, 3,0),0)</f>
        <v/>
      </c>
      <c r="I319" s="24">
        <f>IFERROR(VLOOKUP(A319,'Banco de dados'!$A$6:$F$199, 5,0),0)</f>
        <v/>
      </c>
      <c r="J319" s="19" t="n"/>
    </row>
    <row r="320">
      <c r="B320" s="18" t="n"/>
      <c r="C320" s="17" t="n"/>
      <c r="D320" s="33">
        <f>IFERROR(VLOOKUP(A320,'Banco de dados'!$A$6:H516, 8,0),0)</f>
        <v/>
      </c>
      <c r="E320" s="26">
        <f>B320*C320</f>
        <v/>
      </c>
      <c r="F320" s="29">
        <f>E320*I320</f>
        <v/>
      </c>
      <c r="G320" s="23">
        <f>E320*H320</f>
        <v/>
      </c>
      <c r="H320" s="22">
        <f>IFERROR(VLOOKUP(A320,'Banco de dados'!$A$6:F516, 3,0),0)</f>
        <v/>
      </c>
      <c r="I320" s="24">
        <f>IFERROR(VLOOKUP(A320,'Banco de dados'!$A$6:$F$199, 5,0),0)</f>
        <v/>
      </c>
      <c r="J320" s="19" t="n"/>
    </row>
    <row r="321">
      <c r="B321" s="18" t="n"/>
      <c r="C321" s="17" t="n"/>
      <c r="D321" s="33">
        <f>IFERROR(VLOOKUP(A321,'Banco de dados'!$A$6:H517, 8,0),0)</f>
        <v/>
      </c>
      <c r="E321" s="26">
        <f>B321*C321</f>
        <v/>
      </c>
      <c r="F321" s="29">
        <f>E321*I321</f>
        <v/>
      </c>
      <c r="G321" s="23">
        <f>E321*H321</f>
        <v/>
      </c>
      <c r="H321" s="22">
        <f>IFERROR(VLOOKUP(A321,'Banco de dados'!$A$6:F517, 3,0),0)</f>
        <v/>
      </c>
      <c r="I321" s="24">
        <f>IFERROR(VLOOKUP(A321,'Banco de dados'!$A$6:$F$199, 5,0),0)</f>
        <v/>
      </c>
      <c r="J321" s="19" t="n"/>
    </row>
    <row r="322">
      <c r="B322" s="18" t="n"/>
      <c r="C322" s="17" t="n"/>
      <c r="D322" s="33">
        <f>IFERROR(VLOOKUP(A322,'Banco de dados'!$A$6:H518, 8,0),0)</f>
        <v/>
      </c>
      <c r="E322" s="26">
        <f>B322*C322</f>
        <v/>
      </c>
      <c r="F322" s="29">
        <f>E322*I322</f>
        <v/>
      </c>
      <c r="G322" s="23">
        <f>E322*H322</f>
        <v/>
      </c>
      <c r="H322" s="22">
        <f>IFERROR(VLOOKUP(A322,'Banco de dados'!$A$6:F518, 3,0),0)</f>
        <v/>
      </c>
      <c r="I322" s="24">
        <f>IFERROR(VLOOKUP(A322,'Banco de dados'!$A$6:$F$199, 5,0),0)</f>
        <v/>
      </c>
      <c r="J322" s="19" t="n"/>
    </row>
    <row r="323">
      <c r="B323" s="18" t="n"/>
      <c r="C323" s="17" t="n"/>
      <c r="D323" s="33">
        <f>IFERROR(VLOOKUP(A323,'Banco de dados'!$A$6:H519, 8,0),0)</f>
        <v/>
      </c>
      <c r="E323" s="26">
        <f>B323*C323</f>
        <v/>
      </c>
      <c r="F323" s="29">
        <f>E323*I323</f>
        <v/>
      </c>
      <c r="G323" s="23">
        <f>E323*H323</f>
        <v/>
      </c>
      <c r="H323" s="22">
        <f>IFERROR(VLOOKUP(A323,'Banco de dados'!$A$6:F519, 3,0),0)</f>
        <v/>
      </c>
      <c r="I323" s="24">
        <f>IFERROR(VLOOKUP(A323,'Banco de dados'!$A$6:$F$199, 5,0),0)</f>
        <v/>
      </c>
      <c r="J323" s="19" t="n"/>
    </row>
    <row r="324">
      <c r="B324" s="18" t="n"/>
      <c r="C324" s="17" t="n"/>
      <c r="D324" s="33">
        <f>IFERROR(VLOOKUP(A324,'Banco de dados'!$A$6:H520, 8,0),0)</f>
        <v/>
      </c>
      <c r="E324" s="26">
        <f>B324*C324</f>
        <v/>
      </c>
      <c r="F324" s="29">
        <f>E324*I324</f>
        <v/>
      </c>
      <c r="G324" s="23">
        <f>E324*H324</f>
        <v/>
      </c>
      <c r="H324" s="22">
        <f>IFERROR(VLOOKUP(A324,'Banco de dados'!$A$6:F520, 3,0),0)</f>
        <v/>
      </c>
      <c r="I324" s="24">
        <f>IFERROR(VLOOKUP(A324,'Banco de dados'!$A$6:$F$199, 5,0),0)</f>
        <v/>
      </c>
      <c r="J324" s="19" t="n"/>
    </row>
    <row r="325">
      <c r="B325" s="18" t="n"/>
      <c r="C325" s="17" t="n"/>
      <c r="D325" s="33">
        <f>IFERROR(VLOOKUP(A325,'Banco de dados'!$A$6:H521, 8,0),0)</f>
        <v/>
      </c>
      <c r="E325" s="26">
        <f>B325*C325</f>
        <v/>
      </c>
      <c r="F325" s="29">
        <f>E325*I325</f>
        <v/>
      </c>
      <c r="G325" s="23">
        <f>E325*H325</f>
        <v/>
      </c>
      <c r="H325" s="22">
        <f>IFERROR(VLOOKUP(A325,'Banco de dados'!$A$6:F521, 3,0),0)</f>
        <v/>
      </c>
      <c r="I325" s="24">
        <f>IFERROR(VLOOKUP(A325,'Banco de dados'!$A$6:$F$199, 5,0),0)</f>
        <v/>
      </c>
      <c r="J325" s="19" t="n"/>
    </row>
    <row r="326">
      <c r="B326" s="18" t="n"/>
      <c r="C326" s="17" t="n"/>
      <c r="D326" s="33">
        <f>IFERROR(VLOOKUP(A326,'Banco de dados'!$A$6:H522, 8,0),0)</f>
        <v/>
      </c>
      <c r="E326" s="26">
        <f>B326*C326</f>
        <v/>
      </c>
      <c r="F326" s="29">
        <f>E326*I326</f>
        <v/>
      </c>
      <c r="G326" s="23">
        <f>E326*H326</f>
        <v/>
      </c>
      <c r="H326" s="22">
        <f>IFERROR(VLOOKUP(A326,'Banco de dados'!$A$6:F522, 3,0),0)</f>
        <v/>
      </c>
      <c r="I326" s="24">
        <f>IFERROR(VLOOKUP(A326,'Banco de dados'!$A$6:$F$199, 5,0),0)</f>
        <v/>
      </c>
      <c r="J326" s="19" t="n"/>
    </row>
    <row r="327">
      <c r="B327" s="18" t="n"/>
      <c r="C327" s="17" t="n"/>
      <c r="D327" s="33">
        <f>IFERROR(VLOOKUP(A327,'Banco de dados'!$A$6:H523, 8,0),0)</f>
        <v/>
      </c>
      <c r="E327" s="26">
        <f>B327*C327</f>
        <v/>
      </c>
      <c r="F327" s="29">
        <f>E327*I327</f>
        <v/>
      </c>
      <c r="G327" s="23">
        <f>E327*H327</f>
        <v/>
      </c>
      <c r="H327" s="22">
        <f>IFERROR(VLOOKUP(A327,'Banco de dados'!$A$6:F523, 3,0),0)</f>
        <v/>
      </c>
      <c r="I327" s="24">
        <f>IFERROR(VLOOKUP(A327,'Banco de dados'!$A$6:$F$199, 5,0),0)</f>
        <v/>
      </c>
      <c r="J327" s="19" t="n"/>
    </row>
    <row r="328">
      <c r="B328" s="18" t="n"/>
      <c r="C328" s="17" t="n"/>
      <c r="D328" s="33">
        <f>IFERROR(VLOOKUP(A328,'Banco de dados'!$A$6:H524, 8,0),0)</f>
        <v/>
      </c>
      <c r="E328" s="26">
        <f>B328*C328</f>
        <v/>
      </c>
      <c r="F328" s="29">
        <f>E328*I328</f>
        <v/>
      </c>
      <c r="G328" s="23">
        <f>E328*H328</f>
        <v/>
      </c>
      <c r="H328" s="22">
        <f>IFERROR(VLOOKUP(A328,'Banco de dados'!$A$6:F524, 3,0),0)</f>
        <v/>
      </c>
      <c r="I328" s="24">
        <f>IFERROR(VLOOKUP(A328,'Banco de dados'!$A$6:$F$199, 5,0),0)</f>
        <v/>
      </c>
      <c r="J328" s="19" t="n"/>
    </row>
    <row r="329">
      <c r="B329" s="18" t="n"/>
      <c r="C329" s="17" t="n"/>
      <c r="D329" s="33">
        <f>IFERROR(VLOOKUP(A329,'Banco de dados'!$A$6:H525, 8,0),0)</f>
        <v/>
      </c>
      <c r="E329" s="26">
        <f>B329*C329</f>
        <v/>
      </c>
      <c r="F329" s="29">
        <f>E329*I329</f>
        <v/>
      </c>
      <c r="G329" s="23">
        <f>E329*H329</f>
        <v/>
      </c>
      <c r="H329" s="22">
        <f>IFERROR(VLOOKUP(A329,'Banco de dados'!$A$6:F525, 3,0),0)</f>
        <v/>
      </c>
      <c r="I329" s="24">
        <f>IFERROR(VLOOKUP(A329,'Banco de dados'!$A$6:$F$199, 5,0),0)</f>
        <v/>
      </c>
      <c r="J329" s="19" t="n"/>
    </row>
    <row r="330">
      <c r="B330" s="18" t="n"/>
      <c r="C330" s="17" t="n"/>
      <c r="D330" s="33">
        <f>IFERROR(VLOOKUP(A330,'Banco de dados'!$A$6:H526, 8,0),0)</f>
        <v/>
      </c>
      <c r="E330" s="26">
        <f>B330*C330</f>
        <v/>
      </c>
      <c r="F330" s="29">
        <f>E330*I330</f>
        <v/>
      </c>
      <c r="G330" s="23">
        <f>E330*H330</f>
        <v/>
      </c>
      <c r="H330" s="22">
        <f>IFERROR(VLOOKUP(A330,'Banco de dados'!$A$6:F526, 3,0),0)</f>
        <v/>
      </c>
      <c r="I330" s="24">
        <f>IFERROR(VLOOKUP(A330,'Banco de dados'!$A$6:$F$199, 5,0),0)</f>
        <v/>
      </c>
      <c r="J330" s="19" t="n"/>
    </row>
    <row r="331">
      <c r="B331" s="18" t="n"/>
      <c r="C331" s="17" t="n"/>
      <c r="D331" s="33">
        <f>IFERROR(VLOOKUP(A331,'Banco de dados'!$A$6:H527, 8,0),0)</f>
        <v/>
      </c>
      <c r="E331" s="26">
        <f>B331*C331</f>
        <v/>
      </c>
      <c r="F331" s="29">
        <f>E331*I331</f>
        <v/>
      </c>
      <c r="G331" s="23">
        <f>E331*H331</f>
        <v/>
      </c>
      <c r="H331" s="22">
        <f>IFERROR(VLOOKUP(A331,'Banco de dados'!$A$6:F527, 3,0),0)</f>
        <v/>
      </c>
      <c r="I331" s="24">
        <f>IFERROR(VLOOKUP(A331,'Banco de dados'!$A$6:$F$199, 5,0),0)</f>
        <v/>
      </c>
      <c r="J331" s="19" t="n"/>
    </row>
    <row r="332">
      <c r="B332" s="18" t="n"/>
      <c r="C332" s="17" t="n"/>
      <c r="D332" s="33">
        <f>IFERROR(VLOOKUP(A332,'Banco de dados'!$A$6:H528, 8,0),0)</f>
        <v/>
      </c>
      <c r="E332" s="26">
        <f>B332*C332</f>
        <v/>
      </c>
      <c r="F332" s="29">
        <f>E332*I332</f>
        <v/>
      </c>
      <c r="G332" s="23">
        <f>E332*H332</f>
        <v/>
      </c>
      <c r="H332" s="22">
        <f>IFERROR(VLOOKUP(A332,'Banco de dados'!$A$6:F528, 3,0),0)</f>
        <v/>
      </c>
      <c r="I332" s="24">
        <f>IFERROR(VLOOKUP(A332,'Banco de dados'!$A$6:$F$199, 5,0),0)</f>
        <v/>
      </c>
      <c r="J332" s="19" t="n"/>
    </row>
    <row r="333">
      <c r="B333" s="18" t="n"/>
      <c r="C333" s="17" t="n"/>
      <c r="D333" s="33">
        <f>IFERROR(VLOOKUP(A333,'Banco de dados'!$A$6:H529, 8,0),0)</f>
        <v/>
      </c>
      <c r="E333" s="26">
        <f>B333*C333</f>
        <v/>
      </c>
      <c r="F333" s="29">
        <f>E333*I333</f>
        <v/>
      </c>
      <c r="G333" s="23">
        <f>E333*H333</f>
        <v/>
      </c>
      <c r="H333" s="22">
        <f>IFERROR(VLOOKUP(A333,'Banco de dados'!$A$6:F529, 3,0),0)</f>
        <v/>
      </c>
      <c r="I333" s="24">
        <f>IFERROR(VLOOKUP(A333,'Banco de dados'!$A$6:$F$199, 5,0),0)</f>
        <v/>
      </c>
      <c r="J333" s="19" t="n"/>
    </row>
    <row r="334">
      <c r="B334" s="18" t="n"/>
      <c r="C334" s="17" t="n"/>
      <c r="D334" s="33">
        <f>IFERROR(VLOOKUP(A334,'Banco de dados'!$A$6:H530, 8,0),0)</f>
        <v/>
      </c>
      <c r="E334" s="26">
        <f>B334*C334</f>
        <v/>
      </c>
      <c r="F334" s="29">
        <f>E334*I334</f>
        <v/>
      </c>
      <c r="G334" s="23">
        <f>E334*H334</f>
        <v/>
      </c>
      <c r="H334" s="22">
        <f>IFERROR(VLOOKUP(A334,'Banco de dados'!$A$6:F530, 3,0),0)</f>
        <v/>
      </c>
      <c r="I334" s="24">
        <f>IFERROR(VLOOKUP(A334,'Banco de dados'!$A$6:$F$199, 5,0),0)</f>
        <v/>
      </c>
      <c r="J334" s="19" t="n"/>
    </row>
    <row r="335">
      <c r="B335" s="18" t="n"/>
      <c r="C335" s="17" t="n"/>
      <c r="D335" s="33">
        <f>IFERROR(VLOOKUP(A335,'Banco de dados'!$A$6:H531, 8,0),0)</f>
        <v/>
      </c>
      <c r="E335" s="26">
        <f>B335*C335</f>
        <v/>
      </c>
      <c r="F335" s="29">
        <f>E335*I335</f>
        <v/>
      </c>
      <c r="G335" s="23">
        <f>E335*H335</f>
        <v/>
      </c>
      <c r="H335" s="22">
        <f>IFERROR(VLOOKUP(A335,'Banco de dados'!$A$6:F531, 3,0),0)</f>
        <v/>
      </c>
      <c r="I335" s="24">
        <f>IFERROR(VLOOKUP(A335,'Banco de dados'!$A$6:$F$199, 5,0),0)</f>
        <v/>
      </c>
      <c r="J335" s="19" t="n"/>
    </row>
    <row r="336">
      <c r="B336" s="18" t="n"/>
      <c r="C336" s="17" t="n"/>
      <c r="D336" s="33">
        <f>IFERROR(VLOOKUP(A336,'Banco de dados'!$A$6:H532, 8,0),0)</f>
        <v/>
      </c>
      <c r="E336" s="26">
        <f>B336*C336</f>
        <v/>
      </c>
      <c r="F336" s="29">
        <f>E336*I336</f>
        <v/>
      </c>
      <c r="G336" s="23">
        <f>E336*H336</f>
        <v/>
      </c>
      <c r="H336" s="22">
        <f>IFERROR(VLOOKUP(A336,'Banco de dados'!$A$6:F532, 3,0),0)</f>
        <v/>
      </c>
      <c r="I336" s="24">
        <f>IFERROR(VLOOKUP(A336,'Banco de dados'!$A$6:$F$199, 5,0),0)</f>
        <v/>
      </c>
      <c r="J336" s="19" t="n"/>
    </row>
    <row r="337">
      <c r="B337" s="18" t="n"/>
      <c r="C337" s="17" t="n"/>
      <c r="D337" s="33">
        <f>IFERROR(VLOOKUP(A337,'Banco de dados'!$A$6:H533, 8,0),0)</f>
        <v/>
      </c>
      <c r="E337" s="26">
        <f>B337*C337</f>
        <v/>
      </c>
      <c r="F337" s="29">
        <f>E337*I337</f>
        <v/>
      </c>
      <c r="G337" s="23">
        <f>E337*H337</f>
        <v/>
      </c>
      <c r="H337" s="22">
        <f>IFERROR(VLOOKUP(A337,'Banco de dados'!$A$6:F533, 3,0),0)</f>
        <v/>
      </c>
      <c r="I337" s="24">
        <f>IFERROR(VLOOKUP(A337,'Banco de dados'!$A$6:$F$199, 5,0),0)</f>
        <v/>
      </c>
      <c r="J337" s="19" t="n"/>
    </row>
    <row r="338">
      <c r="B338" s="18" t="n"/>
      <c r="C338" s="17" t="n"/>
      <c r="D338" s="33">
        <f>IFERROR(VLOOKUP(A338,'Banco de dados'!$A$6:H534, 8,0),0)</f>
        <v/>
      </c>
      <c r="E338" s="26">
        <f>B338*C338</f>
        <v/>
      </c>
      <c r="F338" s="29">
        <f>E338*I338</f>
        <v/>
      </c>
      <c r="G338" s="23">
        <f>E338*H338</f>
        <v/>
      </c>
      <c r="H338" s="22">
        <f>IFERROR(VLOOKUP(A338,'Banco de dados'!$A$6:F534, 3,0),0)</f>
        <v/>
      </c>
      <c r="I338" s="24">
        <f>IFERROR(VLOOKUP(A338,'Banco de dados'!$A$6:$F$199, 5,0),0)</f>
        <v/>
      </c>
      <c r="J338" s="19" t="n"/>
    </row>
    <row r="339">
      <c r="B339" s="18" t="n"/>
      <c r="C339" s="17" t="n"/>
      <c r="D339" s="33">
        <f>IFERROR(VLOOKUP(A339,'Banco de dados'!$A$6:H535, 8,0),0)</f>
        <v/>
      </c>
      <c r="E339" s="26">
        <f>B339*C339</f>
        <v/>
      </c>
      <c r="F339" s="29">
        <f>E339*I339</f>
        <v/>
      </c>
      <c r="G339" s="23">
        <f>E339*H339</f>
        <v/>
      </c>
      <c r="H339" s="22">
        <f>IFERROR(VLOOKUP(A339,'Banco de dados'!$A$6:F535, 3,0),0)</f>
        <v/>
      </c>
      <c r="I339" s="24">
        <f>IFERROR(VLOOKUP(A339,'Banco de dados'!$A$6:$F$199, 5,0),0)</f>
        <v/>
      </c>
      <c r="J339" s="19" t="n"/>
    </row>
    <row r="340">
      <c r="B340" s="18" t="n"/>
      <c r="C340" s="17" t="n"/>
      <c r="D340" s="33">
        <f>IFERROR(VLOOKUP(A340,'Banco de dados'!$A$6:H536, 8,0),0)</f>
        <v/>
      </c>
      <c r="E340" s="26">
        <f>B340*C340</f>
        <v/>
      </c>
      <c r="F340" s="29">
        <f>E340*I340</f>
        <v/>
      </c>
      <c r="G340" s="23">
        <f>E340*H340</f>
        <v/>
      </c>
      <c r="H340" s="22">
        <f>IFERROR(VLOOKUP(A340,'Banco de dados'!$A$6:F536, 3,0),0)</f>
        <v/>
      </c>
      <c r="I340" s="24">
        <f>IFERROR(VLOOKUP(A340,'Banco de dados'!$A$6:$F$199, 5,0),0)</f>
        <v/>
      </c>
      <c r="J340" s="19" t="n"/>
    </row>
    <row r="341">
      <c r="B341" s="18" t="n"/>
      <c r="C341" s="17" t="n"/>
      <c r="D341" s="33">
        <f>IFERROR(VLOOKUP(A341,'Banco de dados'!$A$6:H537, 8,0),0)</f>
        <v/>
      </c>
      <c r="E341" s="26">
        <f>B341*C341</f>
        <v/>
      </c>
      <c r="F341" s="29">
        <f>E341*I341</f>
        <v/>
      </c>
      <c r="G341" s="23">
        <f>E341*H341</f>
        <v/>
      </c>
      <c r="H341" s="22">
        <f>IFERROR(VLOOKUP(A341,'Banco de dados'!$A$6:F537, 3,0),0)</f>
        <v/>
      </c>
      <c r="I341" s="24">
        <f>IFERROR(VLOOKUP(A341,'Banco de dados'!$A$6:$F$199, 5,0),0)</f>
        <v/>
      </c>
      <c r="J341" s="19" t="n"/>
    </row>
    <row r="342">
      <c r="B342" s="18" t="n"/>
      <c r="C342" s="17" t="n"/>
      <c r="D342" s="33">
        <f>IFERROR(VLOOKUP(A342,'Banco de dados'!$A$6:H538, 8,0),0)</f>
        <v/>
      </c>
      <c r="E342" s="26">
        <f>B342*C342</f>
        <v/>
      </c>
      <c r="F342" s="29">
        <f>E342*I342</f>
        <v/>
      </c>
      <c r="G342" s="23">
        <f>E342*H342</f>
        <v/>
      </c>
      <c r="H342" s="22">
        <f>IFERROR(VLOOKUP(A342,'Banco de dados'!$A$6:F538, 3,0),0)</f>
        <v/>
      </c>
      <c r="I342" s="24">
        <f>IFERROR(VLOOKUP(A342,'Banco de dados'!$A$6:$F$199, 5,0),0)</f>
        <v/>
      </c>
      <c r="J342" s="19" t="n"/>
    </row>
    <row r="343">
      <c r="B343" s="18" t="n"/>
      <c r="C343" s="17" t="n"/>
      <c r="D343" s="33">
        <f>IFERROR(VLOOKUP(A343,'Banco de dados'!$A$6:H539, 8,0),0)</f>
        <v/>
      </c>
      <c r="E343" s="26">
        <f>B343*C343</f>
        <v/>
      </c>
      <c r="F343" s="29">
        <f>E343*I343</f>
        <v/>
      </c>
      <c r="G343" s="23">
        <f>E343*H343</f>
        <v/>
      </c>
      <c r="H343" s="22">
        <f>IFERROR(VLOOKUP(A343,'Banco de dados'!$A$6:F539, 3,0),0)</f>
        <v/>
      </c>
      <c r="I343" s="24">
        <f>IFERROR(VLOOKUP(A343,'Banco de dados'!$A$6:$F$199, 5,0),0)</f>
        <v/>
      </c>
      <c r="J343" s="19" t="n"/>
    </row>
    <row r="344">
      <c r="B344" s="18" t="n"/>
      <c r="C344" s="17" t="n"/>
      <c r="D344" s="33">
        <f>IFERROR(VLOOKUP(A344,'Banco de dados'!$A$6:H540, 8,0),0)</f>
        <v/>
      </c>
      <c r="E344" s="26">
        <f>B344*C344</f>
        <v/>
      </c>
      <c r="F344" s="29">
        <f>E344*I344</f>
        <v/>
      </c>
      <c r="G344" s="23">
        <f>E344*H344</f>
        <v/>
      </c>
      <c r="H344" s="22">
        <f>IFERROR(VLOOKUP(A344,'Banco de dados'!$A$6:F540, 3,0),0)</f>
        <v/>
      </c>
      <c r="I344" s="24">
        <f>IFERROR(VLOOKUP(A344,'Banco de dados'!$A$6:$F$199, 5,0),0)</f>
        <v/>
      </c>
      <c r="J344" s="19" t="n"/>
    </row>
    <row r="345">
      <c r="B345" s="18" t="n"/>
      <c r="C345" s="17" t="n"/>
      <c r="D345" s="33">
        <f>IFERROR(VLOOKUP(A345,'Banco de dados'!$A$6:H541, 8,0),0)</f>
        <v/>
      </c>
      <c r="E345" s="26">
        <f>B345*C345</f>
        <v/>
      </c>
      <c r="F345" s="29">
        <f>E345*I345</f>
        <v/>
      </c>
      <c r="G345" s="23">
        <f>E345*H345</f>
        <v/>
      </c>
      <c r="H345" s="22">
        <f>IFERROR(VLOOKUP(A345,'Banco de dados'!$A$6:F541, 3,0),0)</f>
        <v/>
      </c>
      <c r="I345" s="24">
        <f>IFERROR(VLOOKUP(A345,'Banco de dados'!$A$6:$F$199, 5,0),0)</f>
        <v/>
      </c>
      <c r="J345" s="19" t="n"/>
    </row>
    <row r="346">
      <c r="B346" s="18" t="n"/>
      <c r="C346" s="17" t="n"/>
      <c r="D346" s="33">
        <f>IFERROR(VLOOKUP(A346,'Banco de dados'!$A$6:H542, 8,0),0)</f>
        <v/>
      </c>
      <c r="E346" s="26">
        <f>B346*C346</f>
        <v/>
      </c>
      <c r="F346" s="29">
        <f>E346*I346</f>
        <v/>
      </c>
      <c r="G346" s="23">
        <f>E346*H346</f>
        <v/>
      </c>
      <c r="H346" s="22">
        <f>IFERROR(VLOOKUP(A346,'Banco de dados'!$A$6:F542, 3,0),0)</f>
        <v/>
      </c>
      <c r="I346" s="24">
        <f>IFERROR(VLOOKUP(A346,'Banco de dados'!$A$6:$F$199, 5,0),0)</f>
        <v/>
      </c>
      <c r="J346" s="19" t="n"/>
    </row>
    <row r="347">
      <c r="B347" s="18" t="n"/>
      <c r="C347" s="17" t="n"/>
      <c r="D347" s="33">
        <f>IFERROR(VLOOKUP(A347,'Banco de dados'!$A$6:H543, 8,0),0)</f>
        <v/>
      </c>
      <c r="E347" s="26">
        <f>B347*C347</f>
        <v/>
      </c>
      <c r="F347" s="29">
        <f>E347*I347</f>
        <v/>
      </c>
      <c r="G347" s="23">
        <f>E347*H347</f>
        <v/>
      </c>
      <c r="H347" s="22">
        <f>IFERROR(VLOOKUP(A347,'Banco de dados'!$A$6:F543, 3,0),0)</f>
        <v/>
      </c>
      <c r="I347" s="24">
        <f>IFERROR(VLOOKUP(A347,'Banco de dados'!$A$6:$F$199, 5,0),0)</f>
        <v/>
      </c>
      <c r="J347" s="19" t="n"/>
    </row>
    <row r="348">
      <c r="B348" s="18" t="n"/>
      <c r="C348" s="17" t="n"/>
      <c r="D348" s="33">
        <f>IFERROR(VLOOKUP(A348,'Banco de dados'!$A$6:H544, 8,0),0)</f>
        <v/>
      </c>
      <c r="E348" s="26">
        <f>B348*C348</f>
        <v/>
      </c>
      <c r="F348" s="29">
        <f>E348*I348</f>
        <v/>
      </c>
      <c r="G348" s="23">
        <f>E348*H348</f>
        <v/>
      </c>
      <c r="H348" s="22">
        <f>IFERROR(VLOOKUP(A348,'Banco de dados'!$A$6:F544, 3,0),0)</f>
        <v/>
      </c>
      <c r="I348" s="24">
        <f>IFERROR(VLOOKUP(A348,'Banco de dados'!$A$6:$F$199, 5,0),0)</f>
        <v/>
      </c>
      <c r="J348" s="19" t="n"/>
    </row>
    <row r="349">
      <c r="B349" s="18" t="n"/>
      <c r="C349" s="17" t="n"/>
      <c r="D349" s="33">
        <f>IFERROR(VLOOKUP(A349,'Banco de dados'!$A$6:H545, 8,0),0)</f>
        <v/>
      </c>
      <c r="E349" s="26">
        <f>B349*C349</f>
        <v/>
      </c>
      <c r="F349" s="29">
        <f>E349*I349</f>
        <v/>
      </c>
      <c r="G349" s="23">
        <f>E349*H349</f>
        <v/>
      </c>
      <c r="H349" s="22">
        <f>IFERROR(VLOOKUP(A349,'Banco de dados'!$A$6:F545, 3,0),0)</f>
        <v/>
      </c>
      <c r="I349" s="24">
        <f>IFERROR(VLOOKUP(A349,'Banco de dados'!$A$6:$F$199, 5,0),0)</f>
        <v/>
      </c>
      <c r="J349" s="19" t="n"/>
    </row>
    <row r="350">
      <c r="B350" s="18" t="n"/>
      <c r="C350" s="17" t="n"/>
      <c r="D350" s="33">
        <f>IFERROR(VLOOKUP(A350,'Banco de dados'!$A$6:H546, 8,0),0)</f>
        <v/>
      </c>
      <c r="E350" s="26">
        <f>B350*C350</f>
        <v/>
      </c>
      <c r="F350" s="29">
        <f>E350*I350</f>
        <v/>
      </c>
      <c r="G350" s="23">
        <f>E350*H350</f>
        <v/>
      </c>
      <c r="H350" s="22">
        <f>IFERROR(VLOOKUP(A350,'Banco de dados'!$A$6:F546, 3,0),0)</f>
        <v/>
      </c>
      <c r="I350" s="24">
        <f>IFERROR(VLOOKUP(A350,'Banco de dados'!$A$6:$F$199, 5,0),0)</f>
        <v/>
      </c>
      <c r="J350" s="19" t="n"/>
    </row>
    <row r="351">
      <c r="B351" s="18" t="n"/>
      <c r="C351" s="17" t="n"/>
      <c r="D351" s="33">
        <f>IFERROR(VLOOKUP(A351,'Banco de dados'!$A$6:H547, 8,0),0)</f>
        <v/>
      </c>
      <c r="E351" s="26">
        <f>B351*C351</f>
        <v/>
      </c>
      <c r="F351" s="29">
        <f>E351*I351</f>
        <v/>
      </c>
      <c r="G351" s="23">
        <f>E351*H351</f>
        <v/>
      </c>
      <c r="H351" s="22">
        <f>IFERROR(VLOOKUP(A351,'Banco de dados'!$A$6:F547, 3,0),0)</f>
        <v/>
      </c>
      <c r="I351" s="24">
        <f>IFERROR(VLOOKUP(A351,'Banco de dados'!$A$6:$F$199, 5,0),0)</f>
        <v/>
      </c>
      <c r="J351" s="19" t="n"/>
    </row>
    <row r="352">
      <c r="B352" s="18" t="n"/>
      <c r="C352" s="17" t="n"/>
      <c r="D352" s="33">
        <f>IFERROR(VLOOKUP(A352,'Banco de dados'!$A$6:H548, 8,0),0)</f>
        <v/>
      </c>
      <c r="E352" s="26">
        <f>B352*C352</f>
        <v/>
      </c>
      <c r="F352" s="29">
        <f>E352*I352</f>
        <v/>
      </c>
      <c r="G352" s="23">
        <f>E352*H352</f>
        <v/>
      </c>
      <c r="H352" s="22">
        <f>IFERROR(VLOOKUP(A352,'Banco de dados'!$A$6:F548, 3,0),0)</f>
        <v/>
      </c>
      <c r="I352" s="24">
        <f>IFERROR(VLOOKUP(A352,'Banco de dados'!$A$6:$F$199, 5,0),0)</f>
        <v/>
      </c>
      <c r="J352" s="19" t="n"/>
    </row>
    <row r="353">
      <c r="B353" s="18" t="n"/>
      <c r="C353" s="17" t="n"/>
      <c r="D353" s="33">
        <f>IFERROR(VLOOKUP(A353,'Banco de dados'!$A$6:H549, 8,0),0)</f>
        <v/>
      </c>
      <c r="E353" s="26">
        <f>B353*C353</f>
        <v/>
      </c>
      <c r="F353" s="29">
        <f>E353*I353</f>
        <v/>
      </c>
      <c r="G353" s="23">
        <f>E353*H353</f>
        <v/>
      </c>
      <c r="H353" s="22">
        <f>IFERROR(VLOOKUP(A353,'Banco de dados'!$A$6:F549, 3,0),0)</f>
        <v/>
      </c>
      <c r="I353" s="24">
        <f>IFERROR(VLOOKUP(A353,'Banco de dados'!$A$6:$F$199, 5,0),0)</f>
        <v/>
      </c>
      <c r="J353" s="19" t="n"/>
    </row>
    <row r="354">
      <c r="B354" s="18" t="n"/>
      <c r="C354" s="17" t="n"/>
      <c r="D354" s="33">
        <f>IFERROR(VLOOKUP(A354,'Banco de dados'!$A$6:H550, 8,0),0)</f>
        <v/>
      </c>
      <c r="E354" s="26">
        <f>B354*C354</f>
        <v/>
      </c>
      <c r="F354" s="29">
        <f>E354*I354</f>
        <v/>
      </c>
      <c r="G354" s="23">
        <f>E354*H354</f>
        <v/>
      </c>
      <c r="H354" s="22">
        <f>IFERROR(VLOOKUP(A354,'Banco de dados'!$A$6:F550, 3,0),0)</f>
        <v/>
      </c>
      <c r="I354" s="24">
        <f>IFERROR(VLOOKUP(A354,'Banco de dados'!$A$6:$F$199, 5,0),0)</f>
        <v/>
      </c>
      <c r="J354" s="19" t="n"/>
    </row>
    <row r="355">
      <c r="B355" s="18" t="n"/>
      <c r="C355" s="17" t="n"/>
      <c r="D355" s="33">
        <f>IFERROR(VLOOKUP(A355,'Banco de dados'!$A$6:H551, 8,0),0)</f>
        <v/>
      </c>
      <c r="E355" s="26">
        <f>B355*C355</f>
        <v/>
      </c>
      <c r="F355" s="29">
        <f>E355*I355</f>
        <v/>
      </c>
      <c r="G355" s="23">
        <f>E355*H355</f>
        <v/>
      </c>
      <c r="H355" s="22">
        <f>IFERROR(VLOOKUP(A355,'Banco de dados'!$A$6:F551, 3,0),0)</f>
        <v/>
      </c>
      <c r="I355" s="24">
        <f>IFERROR(VLOOKUP(A355,'Banco de dados'!$A$6:$F$199, 5,0),0)</f>
        <v/>
      </c>
      <c r="J355" s="19" t="n"/>
    </row>
    <row r="356">
      <c r="B356" s="18" t="n"/>
      <c r="C356" s="17" t="n"/>
      <c r="D356" s="33">
        <f>IFERROR(VLOOKUP(A356,'Banco de dados'!$A$6:H552, 8,0),0)</f>
        <v/>
      </c>
      <c r="E356" s="26">
        <f>B356*C356</f>
        <v/>
      </c>
      <c r="F356" s="29">
        <f>E356*I356</f>
        <v/>
      </c>
      <c r="G356" s="23">
        <f>E356*H356</f>
        <v/>
      </c>
      <c r="H356" s="22">
        <f>IFERROR(VLOOKUP(A356,'Banco de dados'!$A$6:F552, 3,0),0)</f>
        <v/>
      </c>
      <c r="I356" s="24">
        <f>IFERROR(VLOOKUP(A356,'Banco de dados'!$A$6:$F$199, 5,0),0)</f>
        <v/>
      </c>
      <c r="J356" s="19" t="n"/>
    </row>
    <row r="357">
      <c r="B357" s="18" t="n"/>
      <c r="C357" s="17" t="n"/>
      <c r="D357" s="33">
        <f>IFERROR(VLOOKUP(A357,'Banco de dados'!$A$6:H553, 8,0),0)</f>
        <v/>
      </c>
      <c r="E357" s="26">
        <f>B357*C357</f>
        <v/>
      </c>
      <c r="F357" s="29">
        <f>E357*I357</f>
        <v/>
      </c>
      <c r="G357" s="23">
        <f>E357*H357</f>
        <v/>
      </c>
      <c r="H357" s="22">
        <f>IFERROR(VLOOKUP(A357,'Banco de dados'!$A$6:F553, 3,0),0)</f>
        <v/>
      </c>
      <c r="I357" s="24">
        <f>IFERROR(VLOOKUP(A357,'Banco de dados'!$A$6:$F$199, 5,0),0)</f>
        <v/>
      </c>
      <c r="J357" s="19" t="n"/>
    </row>
    <row r="358">
      <c r="B358" s="18" t="n"/>
      <c r="C358" s="17" t="n"/>
      <c r="D358" s="33">
        <f>IFERROR(VLOOKUP(A358,'Banco de dados'!$A$6:H554, 8,0),0)</f>
        <v/>
      </c>
      <c r="E358" s="26">
        <f>B358*C358</f>
        <v/>
      </c>
      <c r="F358" s="29">
        <f>E358*I358</f>
        <v/>
      </c>
      <c r="G358" s="23">
        <f>E358*H358</f>
        <v/>
      </c>
      <c r="H358" s="22">
        <f>IFERROR(VLOOKUP(A358,'Banco de dados'!$A$6:F554, 3,0),0)</f>
        <v/>
      </c>
      <c r="I358" s="24">
        <f>IFERROR(VLOOKUP(A358,'Banco de dados'!$A$6:$F$199, 5,0),0)</f>
        <v/>
      </c>
      <c r="J358" s="19" t="n"/>
    </row>
    <row r="359">
      <c r="B359" s="18" t="n"/>
      <c r="C359" s="17" t="n"/>
      <c r="D359" s="33">
        <f>IFERROR(VLOOKUP(A359,'Banco de dados'!$A$6:H555, 8,0),0)</f>
        <v/>
      </c>
      <c r="E359" s="26">
        <f>B359*C359</f>
        <v/>
      </c>
      <c r="F359" s="29">
        <f>E359*I359</f>
        <v/>
      </c>
      <c r="G359" s="23">
        <f>E359*H359</f>
        <v/>
      </c>
      <c r="H359" s="22">
        <f>IFERROR(VLOOKUP(A359,'Banco de dados'!$A$6:F555, 3,0),0)</f>
        <v/>
      </c>
      <c r="I359" s="24">
        <f>IFERROR(VLOOKUP(A359,'Banco de dados'!$A$6:$F$199, 5,0),0)</f>
        <v/>
      </c>
      <c r="J359" s="19" t="n"/>
    </row>
    <row r="360">
      <c r="B360" s="18" t="n"/>
      <c r="C360" s="17" t="n"/>
      <c r="D360" s="33">
        <f>IFERROR(VLOOKUP(A360,'Banco de dados'!$A$6:H556, 8,0),0)</f>
        <v/>
      </c>
      <c r="E360" s="26">
        <f>B360*C360</f>
        <v/>
      </c>
      <c r="F360" s="29">
        <f>E360*I360</f>
        <v/>
      </c>
      <c r="G360" s="23">
        <f>E360*H360</f>
        <v/>
      </c>
      <c r="H360" s="22">
        <f>IFERROR(VLOOKUP(A360,'Banco de dados'!$A$6:F556, 3,0),0)</f>
        <v/>
      </c>
      <c r="I360" s="24">
        <f>IFERROR(VLOOKUP(A360,'Banco de dados'!$A$6:$F$199, 5,0),0)</f>
        <v/>
      </c>
      <c r="J360" s="19" t="n"/>
    </row>
    <row r="361">
      <c r="B361" s="18" t="n"/>
      <c r="C361" s="17" t="n"/>
      <c r="D361" s="33">
        <f>IFERROR(VLOOKUP(A361,'Banco de dados'!$A$6:H557, 8,0),0)</f>
        <v/>
      </c>
      <c r="E361" s="26">
        <f>B361*C361</f>
        <v/>
      </c>
      <c r="F361" s="29">
        <f>E361*I361</f>
        <v/>
      </c>
      <c r="G361" s="23">
        <f>E361*H361</f>
        <v/>
      </c>
      <c r="H361" s="22">
        <f>IFERROR(VLOOKUP(A361,'Banco de dados'!$A$6:F557, 3,0),0)</f>
        <v/>
      </c>
      <c r="I361" s="24">
        <f>IFERROR(VLOOKUP(A361,'Banco de dados'!$A$6:$F$199, 5,0),0)</f>
        <v/>
      </c>
      <c r="J361" s="19" t="n"/>
    </row>
    <row r="362">
      <c r="B362" s="18" t="n"/>
      <c r="C362" s="17" t="n"/>
      <c r="D362" s="33">
        <f>IFERROR(VLOOKUP(A362,'Banco de dados'!$A$6:H558, 8,0),0)</f>
        <v/>
      </c>
      <c r="E362" s="26">
        <f>B362*C362</f>
        <v/>
      </c>
      <c r="F362" s="29">
        <f>E362*I362</f>
        <v/>
      </c>
      <c r="G362" s="23">
        <f>E362*H362</f>
        <v/>
      </c>
      <c r="H362" s="22">
        <f>IFERROR(VLOOKUP(A362,'Banco de dados'!$A$6:F558, 3,0),0)</f>
        <v/>
      </c>
      <c r="I362" s="24">
        <f>IFERROR(VLOOKUP(A362,'Banco de dados'!$A$6:$F$199, 5,0),0)</f>
        <v/>
      </c>
      <c r="J362" s="19" t="n"/>
    </row>
    <row r="363">
      <c r="B363" s="18" t="n"/>
      <c r="C363" s="17" t="n"/>
      <c r="D363" s="33">
        <f>IFERROR(VLOOKUP(A363,'Banco de dados'!$A$6:H559, 8,0),0)</f>
        <v/>
      </c>
      <c r="E363" s="26">
        <f>B363*C363</f>
        <v/>
      </c>
      <c r="F363" s="29">
        <f>E363*I363</f>
        <v/>
      </c>
      <c r="G363" s="23">
        <f>E363*H363</f>
        <v/>
      </c>
      <c r="H363" s="22">
        <f>IFERROR(VLOOKUP(A363,'Banco de dados'!$A$6:F559, 3,0),0)</f>
        <v/>
      </c>
      <c r="I363" s="24">
        <f>IFERROR(VLOOKUP(A363,'Banco de dados'!$A$6:$F$199, 5,0),0)</f>
        <v/>
      </c>
      <c r="J363" s="19" t="n"/>
    </row>
    <row r="364">
      <c r="B364" s="18" t="n"/>
      <c r="C364" s="17" t="n"/>
      <c r="D364" s="33">
        <f>IFERROR(VLOOKUP(A364,'Banco de dados'!$A$6:H560, 8,0),0)</f>
        <v/>
      </c>
      <c r="E364" s="26">
        <f>B364*C364</f>
        <v/>
      </c>
      <c r="F364" s="29">
        <f>E364*I364</f>
        <v/>
      </c>
      <c r="G364" s="23">
        <f>E364*H364</f>
        <v/>
      </c>
      <c r="H364" s="22">
        <f>IFERROR(VLOOKUP(A364,'Banco de dados'!$A$6:F560, 3,0),0)</f>
        <v/>
      </c>
      <c r="I364" s="24">
        <f>IFERROR(VLOOKUP(A364,'Banco de dados'!$A$6:$F$199, 5,0),0)</f>
        <v/>
      </c>
      <c r="J364" s="19" t="n"/>
    </row>
    <row r="365">
      <c r="B365" s="18" t="n"/>
      <c r="C365" s="17" t="n"/>
      <c r="D365" s="33">
        <f>IFERROR(VLOOKUP(A365,'Banco de dados'!$A$6:H561, 8,0),0)</f>
        <v/>
      </c>
      <c r="E365" s="26">
        <f>B365*C365</f>
        <v/>
      </c>
      <c r="F365" s="29">
        <f>E365*I365</f>
        <v/>
      </c>
      <c r="G365" s="23">
        <f>E365*H365</f>
        <v/>
      </c>
      <c r="H365" s="22">
        <f>IFERROR(VLOOKUP(A365,'Banco de dados'!$A$6:F561, 3,0),0)</f>
        <v/>
      </c>
      <c r="I365" s="24">
        <f>IFERROR(VLOOKUP(A365,'Banco de dados'!$A$6:$F$199, 5,0),0)</f>
        <v/>
      </c>
      <c r="J365" s="19" t="n"/>
    </row>
    <row r="366">
      <c r="B366" s="18" t="n"/>
      <c r="C366" s="17" t="n"/>
      <c r="D366" s="33">
        <f>IFERROR(VLOOKUP(A366,'Banco de dados'!$A$6:H562, 8,0),0)</f>
        <v/>
      </c>
      <c r="E366" s="26">
        <f>B366*C366</f>
        <v/>
      </c>
      <c r="F366" s="29">
        <f>E366*I366</f>
        <v/>
      </c>
      <c r="G366" s="23">
        <f>E366*H366</f>
        <v/>
      </c>
      <c r="H366" s="22">
        <f>IFERROR(VLOOKUP(A366,'Banco de dados'!$A$6:F562, 3,0),0)</f>
        <v/>
      </c>
      <c r="I366" s="24">
        <f>IFERROR(VLOOKUP(A366,'Banco de dados'!$A$6:$F$199, 5,0),0)</f>
        <v/>
      </c>
      <c r="J366" s="19" t="n"/>
    </row>
    <row r="367">
      <c r="B367" s="18" t="n"/>
      <c r="C367" s="17" t="n"/>
      <c r="D367" s="33">
        <f>IFERROR(VLOOKUP(A367,'Banco de dados'!$A$6:H563, 8,0),0)</f>
        <v/>
      </c>
      <c r="E367" s="26">
        <f>B367*C367</f>
        <v/>
      </c>
      <c r="F367" s="29">
        <f>E367*I367</f>
        <v/>
      </c>
      <c r="G367" s="23">
        <f>E367*H367</f>
        <v/>
      </c>
      <c r="H367" s="22">
        <f>IFERROR(VLOOKUP(A367,'Banco de dados'!$A$6:F563, 3,0),0)</f>
        <v/>
      </c>
      <c r="I367" s="24">
        <f>IFERROR(VLOOKUP(A367,'Banco de dados'!$A$6:$F$199, 5,0),0)</f>
        <v/>
      </c>
      <c r="J367" s="19" t="n"/>
    </row>
    <row r="368">
      <c r="B368" s="18" t="n"/>
      <c r="C368" s="17" t="n"/>
      <c r="D368" s="33">
        <f>IFERROR(VLOOKUP(A368,'Banco de dados'!$A$6:H564, 8,0),0)</f>
        <v/>
      </c>
      <c r="E368" s="26">
        <f>B368*C368</f>
        <v/>
      </c>
      <c r="F368" s="29">
        <f>E368*I368</f>
        <v/>
      </c>
      <c r="G368" s="23">
        <f>E368*H368</f>
        <v/>
      </c>
      <c r="H368" s="22">
        <f>IFERROR(VLOOKUP(A368,'Banco de dados'!$A$6:F564, 3,0),0)</f>
        <v/>
      </c>
      <c r="I368" s="24">
        <f>IFERROR(VLOOKUP(A368,'Banco de dados'!$A$6:$F$199, 5,0),0)</f>
        <v/>
      </c>
      <c r="J368" s="19" t="n"/>
    </row>
    <row r="369">
      <c r="B369" s="18" t="n"/>
      <c r="C369" s="17" t="n"/>
      <c r="D369" s="33">
        <f>IFERROR(VLOOKUP(A369,'Banco de dados'!$A$6:H565, 8,0),0)</f>
        <v/>
      </c>
      <c r="E369" s="26">
        <f>B369*C369</f>
        <v/>
      </c>
      <c r="F369" s="29">
        <f>E369*I369</f>
        <v/>
      </c>
      <c r="G369" s="23">
        <f>E369*H369</f>
        <v/>
      </c>
      <c r="H369" s="22">
        <f>IFERROR(VLOOKUP(A369,'Banco de dados'!$A$6:F565, 3,0),0)</f>
        <v/>
      </c>
      <c r="I369" s="24">
        <f>IFERROR(VLOOKUP(A369,'Banco de dados'!$A$6:$F$199, 5,0),0)</f>
        <v/>
      </c>
      <c r="J369" s="19" t="n"/>
    </row>
    <row r="370">
      <c r="B370" s="18" t="n"/>
      <c r="C370" s="17" t="n"/>
      <c r="D370" s="33">
        <f>IFERROR(VLOOKUP(A370,'Banco de dados'!$A$6:H566, 8,0),0)</f>
        <v/>
      </c>
      <c r="E370" s="26">
        <f>B370*C370</f>
        <v/>
      </c>
      <c r="F370" s="29">
        <f>E370*I370</f>
        <v/>
      </c>
      <c r="G370" s="23">
        <f>E370*H370</f>
        <v/>
      </c>
      <c r="H370" s="22">
        <f>IFERROR(VLOOKUP(A370,'Banco de dados'!$A$6:F566, 3,0),0)</f>
        <v/>
      </c>
      <c r="I370" s="24">
        <f>IFERROR(VLOOKUP(A370,'Banco de dados'!$A$6:$F$199, 5,0),0)</f>
        <v/>
      </c>
      <c r="J370" s="19" t="n"/>
    </row>
    <row r="371">
      <c r="B371" s="18" t="n"/>
      <c r="C371" s="17" t="n"/>
      <c r="D371" s="33">
        <f>IFERROR(VLOOKUP(A371,'Banco de dados'!$A$6:H567, 8,0),0)</f>
        <v/>
      </c>
      <c r="E371" s="26">
        <f>B371*C371</f>
        <v/>
      </c>
      <c r="F371" s="29">
        <f>E371*I371</f>
        <v/>
      </c>
      <c r="G371" s="23">
        <f>E371*H371</f>
        <v/>
      </c>
      <c r="H371" s="22">
        <f>IFERROR(VLOOKUP(A371,'Banco de dados'!$A$6:F567, 3,0),0)</f>
        <v/>
      </c>
      <c r="I371" s="24">
        <f>IFERROR(VLOOKUP(A371,'Banco de dados'!$A$6:$F$199, 5,0),0)</f>
        <v/>
      </c>
      <c r="J371" s="19" t="n"/>
    </row>
    <row r="372">
      <c r="B372" s="18" t="n"/>
      <c r="C372" s="17" t="n"/>
      <c r="D372" s="33">
        <f>IFERROR(VLOOKUP(A372,'Banco de dados'!$A$6:H568, 8,0),0)</f>
        <v/>
      </c>
      <c r="E372" s="26">
        <f>B372*C372</f>
        <v/>
      </c>
      <c r="F372" s="29">
        <f>E372*I372</f>
        <v/>
      </c>
      <c r="G372" s="23">
        <f>E372*H372</f>
        <v/>
      </c>
      <c r="H372" s="22">
        <f>IFERROR(VLOOKUP(A372,'Banco de dados'!$A$6:F568, 3,0),0)</f>
        <v/>
      </c>
      <c r="I372" s="24">
        <f>IFERROR(VLOOKUP(A372,'Banco de dados'!$A$6:$F$199, 5,0),0)</f>
        <v/>
      </c>
      <c r="J372" s="19" t="n"/>
    </row>
    <row r="373">
      <c r="B373" s="18" t="n"/>
      <c r="C373" s="17" t="n"/>
      <c r="D373" s="33">
        <f>IFERROR(VLOOKUP(A373,'Banco de dados'!$A$6:H569, 8,0),0)</f>
        <v/>
      </c>
      <c r="E373" s="26">
        <f>B373*C373</f>
        <v/>
      </c>
      <c r="F373" s="29">
        <f>E373*I373</f>
        <v/>
      </c>
      <c r="G373" s="23">
        <f>E373*H373</f>
        <v/>
      </c>
      <c r="H373" s="22">
        <f>IFERROR(VLOOKUP(A373,'Banco de dados'!$A$6:F569, 3,0),0)</f>
        <v/>
      </c>
      <c r="I373" s="24">
        <f>IFERROR(VLOOKUP(A373,'Banco de dados'!$A$6:$F$199, 5,0),0)</f>
        <v/>
      </c>
      <c r="J373" s="19" t="n"/>
    </row>
    <row r="374">
      <c r="B374" s="18" t="n"/>
      <c r="C374" s="17" t="n"/>
      <c r="D374" s="33">
        <f>IFERROR(VLOOKUP(A374,'Banco de dados'!$A$6:H570, 8,0),0)</f>
        <v/>
      </c>
      <c r="E374" s="26">
        <f>B374*C374</f>
        <v/>
      </c>
      <c r="F374" s="29">
        <f>E374*I374</f>
        <v/>
      </c>
      <c r="G374" s="23">
        <f>E374*H374</f>
        <v/>
      </c>
      <c r="H374" s="22">
        <f>IFERROR(VLOOKUP(A374,'Banco de dados'!$A$6:F570, 3,0),0)</f>
        <v/>
      </c>
      <c r="I374" s="24">
        <f>IFERROR(VLOOKUP(A374,'Banco de dados'!$A$6:$F$199, 5,0),0)</f>
        <v/>
      </c>
      <c r="J374" s="19" t="n"/>
    </row>
    <row r="375">
      <c r="B375" s="18" t="n"/>
      <c r="C375" s="17" t="n"/>
      <c r="D375" s="33">
        <f>IFERROR(VLOOKUP(A375,'Banco de dados'!$A$6:H571, 8,0),0)</f>
        <v/>
      </c>
      <c r="E375" s="26">
        <f>B375*C375</f>
        <v/>
      </c>
      <c r="F375" s="29">
        <f>E375*I375</f>
        <v/>
      </c>
      <c r="G375" s="23">
        <f>E375*H375</f>
        <v/>
      </c>
      <c r="H375" s="22">
        <f>IFERROR(VLOOKUP(A375,'Banco de dados'!$A$6:F571, 3,0),0)</f>
        <v/>
      </c>
      <c r="I375" s="24">
        <f>IFERROR(VLOOKUP(A375,'Banco de dados'!$A$6:$F$199, 5,0),0)</f>
        <v/>
      </c>
      <c r="J375" s="19" t="n"/>
    </row>
    <row r="376">
      <c r="B376" s="18" t="n"/>
      <c r="C376" s="17" t="n"/>
      <c r="D376" s="33">
        <f>IFERROR(VLOOKUP(A376,'Banco de dados'!$A$6:H572, 8,0),0)</f>
        <v/>
      </c>
      <c r="E376" s="26">
        <f>B376*C376</f>
        <v/>
      </c>
      <c r="F376" s="29">
        <f>E376*I376</f>
        <v/>
      </c>
      <c r="G376" s="23">
        <f>E376*H376</f>
        <v/>
      </c>
      <c r="H376" s="22">
        <f>IFERROR(VLOOKUP(A376,'Banco de dados'!$A$6:F572, 3,0),0)</f>
        <v/>
      </c>
      <c r="I376" s="24">
        <f>IFERROR(VLOOKUP(A376,'Banco de dados'!$A$6:$F$199, 5,0),0)</f>
        <v/>
      </c>
      <c r="J376" s="19" t="n"/>
    </row>
    <row r="377">
      <c r="B377" s="18" t="n"/>
      <c r="C377" s="17" t="n"/>
      <c r="D377" s="33">
        <f>IFERROR(VLOOKUP(A377,'Banco de dados'!$A$6:H573, 8,0),0)</f>
        <v/>
      </c>
      <c r="E377" s="26">
        <f>B377*C377</f>
        <v/>
      </c>
      <c r="F377" s="29">
        <f>E377*I377</f>
        <v/>
      </c>
      <c r="G377" s="23">
        <f>E377*H377</f>
        <v/>
      </c>
      <c r="H377" s="22">
        <f>IFERROR(VLOOKUP(A377,'Banco de dados'!$A$6:F573, 3,0),0)</f>
        <v/>
      </c>
      <c r="I377" s="24">
        <f>IFERROR(VLOOKUP(A377,'Banco de dados'!$A$6:$F$199, 5,0),0)</f>
        <v/>
      </c>
      <c r="J377" s="19" t="n"/>
    </row>
    <row r="378">
      <c r="B378" s="18" t="n"/>
      <c r="C378" s="17" t="n"/>
      <c r="D378" s="33">
        <f>IFERROR(VLOOKUP(A378,'Banco de dados'!$A$6:H574, 8,0),0)</f>
        <v/>
      </c>
      <c r="E378" s="26">
        <f>B378*C378</f>
        <v/>
      </c>
      <c r="F378" s="29">
        <f>E378*I378</f>
        <v/>
      </c>
      <c r="G378" s="23">
        <f>E378*H378</f>
        <v/>
      </c>
      <c r="H378" s="22">
        <f>IFERROR(VLOOKUP(A378,'Banco de dados'!$A$6:F574, 3,0),0)</f>
        <v/>
      </c>
      <c r="I378" s="24">
        <f>IFERROR(VLOOKUP(A378,'Banco de dados'!$A$6:$F$199, 5,0),0)</f>
        <v/>
      </c>
      <c r="J378" s="19" t="n"/>
    </row>
    <row r="379">
      <c r="B379" s="18" t="n"/>
      <c r="C379" s="17" t="n"/>
      <c r="D379" s="33">
        <f>IFERROR(VLOOKUP(A379,'Banco de dados'!$A$6:H575, 8,0),0)</f>
        <v/>
      </c>
      <c r="E379" s="26">
        <f>B379*C379</f>
        <v/>
      </c>
      <c r="F379" s="29">
        <f>E379*I379</f>
        <v/>
      </c>
      <c r="G379" s="23">
        <f>E379*H379</f>
        <v/>
      </c>
      <c r="H379" s="22">
        <f>IFERROR(VLOOKUP(A379,'Banco de dados'!$A$6:F575, 3,0),0)</f>
        <v/>
      </c>
      <c r="I379" s="24">
        <f>IFERROR(VLOOKUP(A379,'Banco de dados'!$A$6:$F$199, 5,0),0)</f>
        <v/>
      </c>
      <c r="J379" s="19" t="n"/>
    </row>
    <row r="380">
      <c r="B380" s="18" t="n"/>
      <c r="C380" s="17" t="n"/>
      <c r="D380" s="33">
        <f>IFERROR(VLOOKUP(A380,'Banco de dados'!$A$6:H576, 8,0),0)</f>
        <v/>
      </c>
      <c r="E380" s="26">
        <f>B380*C380</f>
        <v/>
      </c>
      <c r="F380" s="29">
        <f>E380*I380</f>
        <v/>
      </c>
      <c r="G380" s="23">
        <f>E380*H380</f>
        <v/>
      </c>
      <c r="H380" s="22">
        <f>IFERROR(VLOOKUP(A380,'Banco de dados'!$A$6:F576, 3,0),0)</f>
        <v/>
      </c>
      <c r="I380" s="24">
        <f>IFERROR(VLOOKUP(A380,'Banco de dados'!$A$6:$F$199, 5,0),0)</f>
        <v/>
      </c>
      <c r="J380" s="19" t="n"/>
    </row>
    <row r="381">
      <c r="B381" s="18" t="n"/>
      <c r="C381" s="17" t="n"/>
      <c r="D381" s="33">
        <f>IFERROR(VLOOKUP(A381,'Banco de dados'!$A$6:H577, 8,0),0)</f>
        <v/>
      </c>
      <c r="E381" s="26">
        <f>B381*C381</f>
        <v/>
      </c>
      <c r="F381" s="29">
        <f>E381*I381</f>
        <v/>
      </c>
      <c r="G381" s="23">
        <f>E381*H381</f>
        <v/>
      </c>
      <c r="H381" s="22">
        <f>IFERROR(VLOOKUP(A381,'Banco de dados'!$A$6:F577, 3,0),0)</f>
        <v/>
      </c>
      <c r="I381" s="24">
        <f>IFERROR(VLOOKUP(A381,'Banco de dados'!$A$6:$F$199, 5,0),0)</f>
        <v/>
      </c>
      <c r="J381" s="19" t="n"/>
    </row>
    <row r="382">
      <c r="B382" s="18" t="n"/>
      <c r="C382" s="17" t="n"/>
      <c r="D382" s="33">
        <f>IFERROR(VLOOKUP(A382,'Banco de dados'!$A$6:H578, 8,0),0)</f>
        <v/>
      </c>
      <c r="E382" s="26">
        <f>B382*C382</f>
        <v/>
      </c>
      <c r="F382" s="29">
        <f>E382*I382</f>
        <v/>
      </c>
      <c r="G382" s="23">
        <f>E382*H382</f>
        <v/>
      </c>
      <c r="H382" s="22">
        <f>IFERROR(VLOOKUP(A382,'Banco de dados'!$A$6:F578, 3,0),0)</f>
        <v/>
      </c>
      <c r="I382" s="24">
        <f>IFERROR(VLOOKUP(A382,'Banco de dados'!$A$6:$F$199, 5,0),0)</f>
        <v/>
      </c>
      <c r="J382" s="19" t="n"/>
    </row>
    <row r="383">
      <c r="B383" s="18" t="n"/>
      <c r="C383" s="17" t="n"/>
      <c r="D383" s="33">
        <f>IFERROR(VLOOKUP(A383,'Banco de dados'!$A$6:H579, 8,0),0)</f>
        <v/>
      </c>
      <c r="E383" s="26">
        <f>B383*C383</f>
        <v/>
      </c>
      <c r="F383" s="29">
        <f>E383*I383</f>
        <v/>
      </c>
      <c r="G383" s="23">
        <f>E383*H383</f>
        <v/>
      </c>
      <c r="H383" s="22">
        <f>IFERROR(VLOOKUP(A383,'Banco de dados'!$A$6:F579, 3,0),0)</f>
        <v/>
      </c>
      <c r="I383" s="24">
        <f>IFERROR(VLOOKUP(A383,'Banco de dados'!$A$6:$F$199, 5,0),0)</f>
        <v/>
      </c>
      <c r="J383" s="19" t="n"/>
    </row>
    <row r="384">
      <c r="B384" s="18" t="n"/>
      <c r="C384" s="17" t="n"/>
      <c r="D384" s="33">
        <f>IFERROR(VLOOKUP(A384,'Banco de dados'!$A$6:H580, 8,0),0)</f>
        <v/>
      </c>
      <c r="E384" s="26">
        <f>B384*C384</f>
        <v/>
      </c>
      <c r="F384" s="29">
        <f>E384*I384</f>
        <v/>
      </c>
      <c r="G384" s="23">
        <f>E384*H384</f>
        <v/>
      </c>
      <c r="H384" s="22">
        <f>IFERROR(VLOOKUP(A384,'Banco de dados'!$A$6:F580, 3,0),0)</f>
        <v/>
      </c>
      <c r="I384" s="24">
        <f>IFERROR(VLOOKUP(A384,'Banco de dados'!$A$6:$F$199, 5,0),0)</f>
        <v/>
      </c>
      <c r="J384" s="19" t="n"/>
    </row>
    <row r="385">
      <c r="B385" s="18" t="n"/>
      <c r="C385" s="17" t="n"/>
      <c r="D385" s="33">
        <f>IFERROR(VLOOKUP(A385,'Banco de dados'!$A$6:H581, 8,0),0)</f>
        <v/>
      </c>
      <c r="E385" s="26">
        <f>B385*C385</f>
        <v/>
      </c>
      <c r="F385" s="29">
        <f>E385*I385</f>
        <v/>
      </c>
      <c r="G385" s="23">
        <f>E385*H385</f>
        <v/>
      </c>
      <c r="H385" s="22">
        <f>IFERROR(VLOOKUP(A385,'Banco de dados'!$A$6:F581, 3,0),0)</f>
        <v/>
      </c>
      <c r="I385" s="24">
        <f>IFERROR(VLOOKUP(A385,'Banco de dados'!$A$6:$F$199, 5,0),0)</f>
        <v/>
      </c>
      <c r="J385" s="19" t="n"/>
    </row>
    <row r="386">
      <c r="B386" s="18" t="n"/>
      <c r="C386" s="17" t="n"/>
      <c r="D386" s="33">
        <f>IFERROR(VLOOKUP(A386,'Banco de dados'!$A$6:H582, 8,0),0)</f>
        <v/>
      </c>
      <c r="E386" s="26">
        <f>B386*C386</f>
        <v/>
      </c>
      <c r="F386" s="29">
        <f>E386*I386</f>
        <v/>
      </c>
      <c r="G386" s="23">
        <f>E386*H386</f>
        <v/>
      </c>
      <c r="H386" s="22">
        <f>IFERROR(VLOOKUP(A386,'Banco de dados'!$A$6:F582, 3,0),0)</f>
        <v/>
      </c>
      <c r="I386" s="24">
        <f>IFERROR(VLOOKUP(A386,'Banco de dados'!$A$6:$F$199, 5,0),0)</f>
        <v/>
      </c>
      <c r="J386" s="19" t="n"/>
    </row>
    <row r="387">
      <c r="B387" s="18" t="n"/>
      <c r="C387" s="17" t="n"/>
      <c r="D387" s="33">
        <f>IFERROR(VLOOKUP(A387,'Banco de dados'!$A$6:H583, 8,0),0)</f>
        <v/>
      </c>
      <c r="E387" s="26">
        <f>B387*C387</f>
        <v/>
      </c>
      <c r="F387" s="29">
        <f>E387*I387</f>
        <v/>
      </c>
      <c r="G387" s="23">
        <f>E387*H387</f>
        <v/>
      </c>
      <c r="H387" s="22">
        <f>IFERROR(VLOOKUP(A387,'Banco de dados'!$A$6:F583, 3,0),0)</f>
        <v/>
      </c>
      <c r="I387" s="24">
        <f>IFERROR(VLOOKUP(A387,'Banco de dados'!$A$6:$F$199, 5,0),0)</f>
        <v/>
      </c>
      <c r="J387" s="19" t="n"/>
    </row>
    <row r="388">
      <c r="B388" s="18" t="n"/>
      <c r="C388" s="17" t="n"/>
      <c r="D388" s="33">
        <f>IFERROR(VLOOKUP(A388,'Banco de dados'!$A$6:H584, 8,0),0)</f>
        <v/>
      </c>
      <c r="E388" s="26">
        <f>B388*C388</f>
        <v/>
      </c>
      <c r="F388" s="29">
        <f>E388*I388</f>
        <v/>
      </c>
      <c r="G388" s="23">
        <f>E388*H388</f>
        <v/>
      </c>
      <c r="H388" s="22">
        <f>IFERROR(VLOOKUP(A388,'Banco de dados'!$A$6:F584, 3,0),0)</f>
        <v/>
      </c>
      <c r="I388" s="24">
        <f>IFERROR(VLOOKUP(A388,'Banco de dados'!$A$6:$F$199, 5,0),0)</f>
        <v/>
      </c>
      <c r="J388" s="19" t="n"/>
    </row>
    <row r="389">
      <c r="B389" s="18" t="n"/>
      <c r="C389" s="17" t="n"/>
      <c r="D389" s="33">
        <f>IFERROR(VLOOKUP(A389,'Banco de dados'!$A$6:H585, 8,0),0)</f>
        <v/>
      </c>
      <c r="E389" s="26">
        <f>B389*C389</f>
        <v/>
      </c>
      <c r="F389" s="29">
        <f>E389*I389</f>
        <v/>
      </c>
      <c r="G389" s="23">
        <f>E389*H389</f>
        <v/>
      </c>
      <c r="H389" s="22">
        <f>IFERROR(VLOOKUP(A389,'Banco de dados'!$A$6:F585, 3,0),0)</f>
        <v/>
      </c>
      <c r="I389" s="24">
        <f>IFERROR(VLOOKUP(A389,'Banco de dados'!$A$6:$F$199, 5,0),0)</f>
        <v/>
      </c>
      <c r="J389" s="19" t="n"/>
    </row>
    <row r="390">
      <c r="B390" s="18" t="n"/>
      <c r="C390" s="17" t="n"/>
      <c r="D390" s="33">
        <f>IFERROR(VLOOKUP(A390,'Banco de dados'!$A$6:H586, 8,0),0)</f>
        <v/>
      </c>
      <c r="E390" s="26">
        <f>B390*C390</f>
        <v/>
      </c>
      <c r="F390" s="29">
        <f>E390*I390</f>
        <v/>
      </c>
      <c r="G390" s="23">
        <f>E390*H390</f>
        <v/>
      </c>
      <c r="H390" s="22">
        <f>IFERROR(VLOOKUP(A390,'Banco de dados'!$A$6:F586, 3,0),0)</f>
        <v/>
      </c>
      <c r="I390" s="24">
        <f>IFERROR(VLOOKUP(A390,'Banco de dados'!$A$6:$F$199, 5,0),0)</f>
        <v/>
      </c>
      <c r="J390" s="19" t="n"/>
    </row>
    <row r="391">
      <c r="B391" s="18" t="n"/>
      <c r="C391" s="17" t="n"/>
      <c r="D391" s="33">
        <f>IFERROR(VLOOKUP(A391,'Banco de dados'!$A$6:H587, 8,0),0)</f>
        <v/>
      </c>
      <c r="E391" s="26">
        <f>B391*C391</f>
        <v/>
      </c>
      <c r="F391" s="29">
        <f>E391*I391</f>
        <v/>
      </c>
      <c r="G391" s="23">
        <f>E391*H391</f>
        <v/>
      </c>
      <c r="H391" s="22">
        <f>IFERROR(VLOOKUP(A391,'Banco de dados'!$A$6:F587, 3,0),0)</f>
        <v/>
      </c>
      <c r="I391" s="24">
        <f>IFERROR(VLOOKUP(A391,'Banco de dados'!$A$6:$F$199, 5,0),0)</f>
        <v/>
      </c>
      <c r="J391" s="19" t="n"/>
    </row>
    <row r="392">
      <c r="B392" s="18" t="n"/>
      <c r="C392" s="17" t="n"/>
      <c r="D392" s="33">
        <f>IFERROR(VLOOKUP(A392,'Banco de dados'!$A$6:H588, 8,0),0)</f>
        <v/>
      </c>
      <c r="E392" s="26">
        <f>B392*C392</f>
        <v/>
      </c>
      <c r="F392" s="29">
        <f>E392*I392</f>
        <v/>
      </c>
      <c r="G392" s="23">
        <f>E392*H392</f>
        <v/>
      </c>
      <c r="H392" s="22">
        <f>IFERROR(VLOOKUP(A392,'Banco de dados'!$A$6:F588, 3,0),0)</f>
        <v/>
      </c>
      <c r="I392" s="24">
        <f>IFERROR(VLOOKUP(A392,'Banco de dados'!$A$6:$F$199, 5,0),0)</f>
        <v/>
      </c>
      <c r="J392" s="19" t="n"/>
    </row>
    <row r="393">
      <c r="B393" s="18" t="n"/>
      <c r="C393" s="17" t="n"/>
      <c r="D393" s="33">
        <f>IFERROR(VLOOKUP(A393,'Banco de dados'!$A$6:H589, 8,0),0)</f>
        <v/>
      </c>
      <c r="E393" s="26">
        <f>B393*C393</f>
        <v/>
      </c>
      <c r="F393" s="29">
        <f>E393*I393</f>
        <v/>
      </c>
      <c r="G393" s="23">
        <f>E393*H393</f>
        <v/>
      </c>
      <c r="H393" s="22">
        <f>IFERROR(VLOOKUP(A393,'Banco de dados'!$A$6:F589, 3,0),0)</f>
        <v/>
      </c>
      <c r="I393" s="24">
        <f>IFERROR(VLOOKUP(A393,'Banco de dados'!$A$6:$F$199, 5,0),0)</f>
        <v/>
      </c>
      <c r="J393" s="19" t="n"/>
    </row>
    <row r="394">
      <c r="B394" s="18" t="n"/>
      <c r="C394" s="17" t="n"/>
      <c r="D394" s="33">
        <f>IFERROR(VLOOKUP(A394,'Banco de dados'!$A$6:H590, 8,0),0)</f>
        <v/>
      </c>
      <c r="E394" s="26">
        <f>B394*C394</f>
        <v/>
      </c>
      <c r="F394" s="29">
        <f>E394*I394</f>
        <v/>
      </c>
      <c r="G394" s="23">
        <f>E394*H394</f>
        <v/>
      </c>
      <c r="H394" s="22">
        <f>IFERROR(VLOOKUP(A394,'Banco de dados'!$A$6:F590, 3,0),0)</f>
        <v/>
      </c>
      <c r="I394" s="24">
        <f>IFERROR(VLOOKUP(A394,'Banco de dados'!$A$6:$F$199, 5,0),0)</f>
        <v/>
      </c>
      <c r="J394" s="19" t="n"/>
    </row>
    <row r="395">
      <c r="B395" s="18" t="n"/>
      <c r="C395" s="17" t="n"/>
      <c r="D395" s="33">
        <f>IFERROR(VLOOKUP(A395,'Banco de dados'!$A$6:H591, 8,0),0)</f>
        <v/>
      </c>
      <c r="E395" s="26">
        <f>B395*C395</f>
        <v/>
      </c>
      <c r="F395" s="29">
        <f>E395*I395</f>
        <v/>
      </c>
      <c r="G395" s="23">
        <f>E395*H395</f>
        <v/>
      </c>
      <c r="H395" s="22">
        <f>IFERROR(VLOOKUP(A395,'Banco de dados'!$A$6:F591, 3,0),0)</f>
        <v/>
      </c>
      <c r="I395" s="24">
        <f>IFERROR(VLOOKUP(A395,'Banco de dados'!$A$6:$F$199, 5,0),0)</f>
        <v/>
      </c>
      <c r="J395" s="19" t="n"/>
    </row>
    <row r="396">
      <c r="B396" s="18" t="n"/>
      <c r="C396" s="17" t="n"/>
      <c r="D396" s="33">
        <f>IFERROR(VLOOKUP(A396,'Banco de dados'!$A$6:H592, 8,0),0)</f>
        <v/>
      </c>
      <c r="E396" s="26">
        <f>B396*C396</f>
        <v/>
      </c>
      <c r="F396" s="29">
        <f>E396*I396</f>
        <v/>
      </c>
      <c r="G396" s="23">
        <f>E396*H396</f>
        <v/>
      </c>
      <c r="H396" s="22">
        <f>IFERROR(VLOOKUP(A396,'Banco de dados'!$A$6:F592, 3,0),0)</f>
        <v/>
      </c>
      <c r="I396" s="24">
        <f>IFERROR(VLOOKUP(A396,'Banco de dados'!$A$6:$F$199, 5,0),0)</f>
        <v/>
      </c>
      <c r="J396" s="19" t="n"/>
    </row>
    <row r="397">
      <c r="B397" s="18" t="n"/>
      <c r="C397" s="17" t="n"/>
      <c r="D397" s="33">
        <f>IFERROR(VLOOKUP(A397,'Banco de dados'!$A$6:H593, 8,0),0)</f>
        <v/>
      </c>
      <c r="E397" s="26">
        <f>B397*C397</f>
        <v/>
      </c>
      <c r="F397" s="29">
        <f>E397*I397</f>
        <v/>
      </c>
      <c r="G397" s="23">
        <f>E397*H397</f>
        <v/>
      </c>
      <c r="H397" s="22">
        <f>IFERROR(VLOOKUP(A397,'Banco de dados'!$A$6:F593, 3,0),0)</f>
        <v/>
      </c>
      <c r="I397" s="24">
        <f>IFERROR(VLOOKUP(A397,'Banco de dados'!$A$6:$F$199, 5,0),0)</f>
        <v/>
      </c>
      <c r="J397" s="19" t="n"/>
    </row>
    <row r="398">
      <c r="B398" s="18" t="n"/>
      <c r="C398" s="17" t="n"/>
      <c r="D398" s="33">
        <f>IFERROR(VLOOKUP(A398,'Banco de dados'!$A$6:H594, 8,0),0)</f>
        <v/>
      </c>
      <c r="E398" s="26">
        <f>B398*C398</f>
        <v/>
      </c>
      <c r="F398" s="29">
        <f>E398*I398</f>
        <v/>
      </c>
      <c r="G398" s="23">
        <f>E398*H398</f>
        <v/>
      </c>
      <c r="H398" s="22">
        <f>IFERROR(VLOOKUP(A398,'Banco de dados'!$A$6:F594, 3,0),0)</f>
        <v/>
      </c>
      <c r="I398" s="24">
        <f>IFERROR(VLOOKUP(A398,'Banco de dados'!$A$6:$F$199, 5,0),0)</f>
        <v/>
      </c>
      <c r="J398" s="19" t="n"/>
    </row>
    <row r="399">
      <c r="B399" s="18" t="n"/>
      <c r="C399" s="17" t="n"/>
      <c r="D399" s="33">
        <f>IFERROR(VLOOKUP(A399,'Banco de dados'!$A$6:H595, 8,0),0)</f>
        <v/>
      </c>
      <c r="E399" s="26">
        <f>B399*C399</f>
        <v/>
      </c>
      <c r="F399" s="29">
        <f>E399*I399</f>
        <v/>
      </c>
      <c r="G399" s="23">
        <f>E399*H399</f>
        <v/>
      </c>
      <c r="H399" s="22">
        <f>IFERROR(VLOOKUP(A399,'Banco de dados'!$A$6:F595, 3,0),0)</f>
        <v/>
      </c>
      <c r="I399" s="24">
        <f>IFERROR(VLOOKUP(A399,'Banco de dados'!$A$6:$F$199, 5,0),0)</f>
        <v/>
      </c>
      <c r="J399" s="19" t="n"/>
    </row>
    <row r="400">
      <c r="B400" s="18" t="n"/>
      <c r="C400" s="17" t="n"/>
      <c r="D400" s="33">
        <f>IFERROR(VLOOKUP(A400,'Banco de dados'!$A$6:H596, 8,0),0)</f>
        <v/>
      </c>
      <c r="E400" s="26">
        <f>B400*C400</f>
        <v/>
      </c>
      <c r="F400" s="29">
        <f>E400*I400</f>
        <v/>
      </c>
      <c r="G400" s="23">
        <f>E400*H400</f>
        <v/>
      </c>
      <c r="H400" s="22">
        <f>IFERROR(VLOOKUP(A400,'Banco de dados'!$A$6:F596, 3,0),0)</f>
        <v/>
      </c>
      <c r="I400" s="24">
        <f>IFERROR(VLOOKUP(A400,'Banco de dados'!$A$6:$F$199, 5,0),0)</f>
        <v/>
      </c>
      <c r="J400" s="19" t="n"/>
    </row>
    <row r="401">
      <c r="B401" s="18" t="n"/>
      <c r="C401" s="17" t="n"/>
      <c r="D401" s="33">
        <f>IFERROR(VLOOKUP(A401,'Banco de dados'!$A$6:H597, 8,0),0)</f>
        <v/>
      </c>
      <c r="E401" s="26">
        <f>B401*C401</f>
        <v/>
      </c>
      <c r="F401" s="29">
        <f>E401*I401</f>
        <v/>
      </c>
      <c r="G401" s="23">
        <f>E401*H401</f>
        <v/>
      </c>
      <c r="H401" s="22">
        <f>IFERROR(VLOOKUP(A401,'Banco de dados'!$A$6:F597, 3,0),0)</f>
        <v/>
      </c>
      <c r="I401" s="24">
        <f>IFERROR(VLOOKUP(A401,'Banco de dados'!$A$6:$F$199, 5,0),0)</f>
        <v/>
      </c>
      <c r="J401" s="19" t="n"/>
    </row>
    <row r="402">
      <c r="B402" s="18" t="n"/>
      <c r="C402" s="17" t="n"/>
      <c r="D402" s="33">
        <f>IFERROR(VLOOKUP(A402,'Banco de dados'!$A$6:H598, 8,0),0)</f>
        <v/>
      </c>
      <c r="E402" s="26">
        <f>B402*C402</f>
        <v/>
      </c>
      <c r="F402" s="29">
        <f>E402*I402</f>
        <v/>
      </c>
      <c r="G402" s="23">
        <f>E402*H402</f>
        <v/>
      </c>
      <c r="H402" s="22">
        <f>IFERROR(VLOOKUP(A402,'Banco de dados'!$A$6:F598, 3,0),0)</f>
        <v/>
      </c>
      <c r="I402" s="24">
        <f>IFERROR(VLOOKUP(A402,'Banco de dados'!$A$6:$F$199, 5,0),0)</f>
        <v/>
      </c>
      <c r="J402" s="19" t="n"/>
    </row>
    <row r="403">
      <c r="B403" s="18" t="n"/>
      <c r="C403" s="17" t="n"/>
      <c r="D403" s="33">
        <f>IFERROR(VLOOKUP(A403,'Banco de dados'!$A$6:H599, 8,0),0)</f>
        <v/>
      </c>
      <c r="E403" s="26">
        <f>B403*C403</f>
        <v/>
      </c>
      <c r="F403" s="29">
        <f>E403*I403</f>
        <v/>
      </c>
      <c r="G403" s="23">
        <f>E403*H403</f>
        <v/>
      </c>
      <c r="H403" s="22">
        <f>IFERROR(VLOOKUP(A403,'Banco de dados'!$A$6:F599, 3,0),0)</f>
        <v/>
      </c>
      <c r="I403" s="24">
        <f>IFERROR(VLOOKUP(A403,'Banco de dados'!$A$6:$F$199, 5,0),0)</f>
        <v/>
      </c>
      <c r="J403" s="19" t="n"/>
    </row>
    <row r="404">
      <c r="B404" s="18" t="n"/>
      <c r="C404" s="17" t="n"/>
      <c r="D404" s="33">
        <f>IFERROR(VLOOKUP(A404,'Banco de dados'!$A$6:H600, 8,0),0)</f>
        <v/>
      </c>
      <c r="E404" s="26">
        <f>B404*C404</f>
        <v/>
      </c>
      <c r="F404" s="29">
        <f>E404*I404</f>
        <v/>
      </c>
      <c r="G404" s="23">
        <f>E404*H404</f>
        <v/>
      </c>
      <c r="H404" s="22">
        <f>IFERROR(VLOOKUP(A404,'Banco de dados'!$A$6:F600, 3,0),0)</f>
        <v/>
      </c>
      <c r="I404" s="24">
        <f>IFERROR(VLOOKUP(A404,'Banco de dados'!$A$6:$F$199, 5,0),0)</f>
        <v/>
      </c>
      <c r="J404" s="19" t="n"/>
    </row>
    <row r="405">
      <c r="B405" s="18" t="n"/>
      <c r="C405" s="17" t="n"/>
      <c r="D405" s="33">
        <f>IFERROR(VLOOKUP(A405,'Banco de dados'!$A$6:H601, 8,0),0)</f>
        <v/>
      </c>
      <c r="E405" s="26">
        <f>B405*C405</f>
        <v/>
      </c>
      <c r="F405" s="29">
        <f>E405*I405</f>
        <v/>
      </c>
      <c r="G405" s="23">
        <f>E405*H405</f>
        <v/>
      </c>
      <c r="H405" s="22">
        <f>IFERROR(VLOOKUP(A405,'Banco de dados'!$A$6:F601, 3,0),0)</f>
        <v/>
      </c>
      <c r="I405" s="24">
        <f>IFERROR(VLOOKUP(A405,'Banco de dados'!$A$6:$F$199, 5,0),0)</f>
        <v/>
      </c>
      <c r="J405" s="19" t="n"/>
    </row>
    <row r="406">
      <c r="B406" s="18" t="n"/>
      <c r="C406" s="17" t="n"/>
      <c r="D406" s="33">
        <f>IFERROR(VLOOKUP(A406,'Banco de dados'!$A$6:H602, 8,0),0)</f>
        <v/>
      </c>
      <c r="E406" s="26">
        <f>B406*C406</f>
        <v/>
      </c>
      <c r="F406" s="29">
        <f>E406*I406</f>
        <v/>
      </c>
      <c r="G406" s="23">
        <f>E406*H406</f>
        <v/>
      </c>
      <c r="H406" s="22">
        <f>IFERROR(VLOOKUP(A406,'Banco de dados'!$A$6:F602, 3,0),0)</f>
        <v/>
      </c>
      <c r="I406" s="24">
        <f>IFERROR(VLOOKUP(A406,'Banco de dados'!$A$6:$F$199, 5,0),0)</f>
        <v/>
      </c>
      <c r="J406" s="19" t="n"/>
    </row>
    <row r="407">
      <c r="B407" s="18" t="n"/>
      <c r="C407" s="17" t="n"/>
      <c r="D407" s="33">
        <f>IFERROR(VLOOKUP(A407,'Banco de dados'!$A$6:H603, 8,0),0)</f>
        <v/>
      </c>
      <c r="E407" s="26">
        <f>B407*C407</f>
        <v/>
      </c>
      <c r="F407" s="29">
        <f>E407*I407</f>
        <v/>
      </c>
      <c r="G407" s="23">
        <f>E407*H407</f>
        <v/>
      </c>
      <c r="H407" s="22">
        <f>IFERROR(VLOOKUP(A407,'Banco de dados'!$A$6:F603, 3,0),0)</f>
        <v/>
      </c>
      <c r="I407" s="24">
        <f>IFERROR(VLOOKUP(A407,'Banco de dados'!$A$6:$F$199, 5,0),0)</f>
        <v/>
      </c>
      <c r="J407" s="19" t="n"/>
    </row>
    <row r="408">
      <c r="B408" s="18" t="n"/>
      <c r="C408" s="17" t="n"/>
      <c r="D408" s="33">
        <f>IFERROR(VLOOKUP(A408,'Banco de dados'!$A$6:H604, 8,0),0)</f>
        <v/>
      </c>
      <c r="E408" s="26">
        <f>B408*C408</f>
        <v/>
      </c>
      <c r="F408" s="29">
        <f>E408*I408</f>
        <v/>
      </c>
      <c r="G408" s="23">
        <f>E408*H408</f>
        <v/>
      </c>
      <c r="H408" s="22">
        <f>IFERROR(VLOOKUP(A408,'Banco de dados'!$A$6:F604, 3,0),0)</f>
        <v/>
      </c>
      <c r="I408" s="24">
        <f>IFERROR(VLOOKUP(A408,'Banco de dados'!$A$6:$F$199, 5,0),0)</f>
        <v/>
      </c>
      <c r="J408" s="19" t="n"/>
    </row>
    <row r="409">
      <c r="B409" s="18" t="n"/>
      <c r="C409" s="17" t="n"/>
      <c r="D409" s="33">
        <f>IFERROR(VLOOKUP(A409,'Banco de dados'!$A$6:H605, 8,0),0)</f>
        <v/>
      </c>
      <c r="E409" s="26">
        <f>B409*C409</f>
        <v/>
      </c>
      <c r="F409" s="29">
        <f>E409*I409</f>
        <v/>
      </c>
      <c r="G409" s="23">
        <f>E409*H409</f>
        <v/>
      </c>
      <c r="H409" s="22">
        <f>IFERROR(VLOOKUP(A409,'Banco de dados'!$A$6:F605, 3,0),0)</f>
        <v/>
      </c>
      <c r="I409" s="24">
        <f>IFERROR(VLOOKUP(A409,'Banco de dados'!$A$6:$F$199, 5,0),0)</f>
        <v/>
      </c>
      <c r="J409" s="19" t="n"/>
    </row>
    <row r="410">
      <c r="B410" s="18" t="n"/>
      <c r="C410" s="17" t="n"/>
      <c r="D410" s="33">
        <f>IFERROR(VLOOKUP(A410,'Banco de dados'!$A$6:H606, 8,0),0)</f>
        <v/>
      </c>
      <c r="E410" s="26">
        <f>B410*C410</f>
        <v/>
      </c>
      <c r="F410" s="29">
        <f>E410*I410</f>
        <v/>
      </c>
      <c r="G410" s="23">
        <f>E410*H410</f>
        <v/>
      </c>
      <c r="H410" s="22">
        <f>IFERROR(VLOOKUP(A410,'Banco de dados'!$A$6:F606, 3,0),0)</f>
        <v/>
      </c>
      <c r="I410" s="24">
        <f>IFERROR(VLOOKUP(A410,'Banco de dados'!$A$6:$F$199, 5,0),0)</f>
        <v/>
      </c>
      <c r="J410" s="19" t="n"/>
    </row>
    <row r="411">
      <c r="B411" s="18" t="n"/>
      <c r="C411" s="17" t="n"/>
      <c r="D411" s="33">
        <f>IFERROR(VLOOKUP(A411,'Banco de dados'!$A$6:H607, 8,0),0)</f>
        <v/>
      </c>
      <c r="E411" s="26">
        <f>B411*C411</f>
        <v/>
      </c>
      <c r="F411" s="29">
        <f>E411*I411</f>
        <v/>
      </c>
      <c r="G411" s="23">
        <f>E411*H411</f>
        <v/>
      </c>
      <c r="H411" s="22">
        <f>IFERROR(VLOOKUP(A411,'Banco de dados'!$A$6:F607, 3,0),0)</f>
        <v/>
      </c>
      <c r="I411" s="24">
        <f>IFERROR(VLOOKUP(A411,'Banco de dados'!$A$6:$F$199, 5,0),0)</f>
        <v/>
      </c>
      <c r="J411" s="19" t="n"/>
    </row>
    <row r="412">
      <c r="B412" s="18" t="n"/>
      <c r="C412" s="17" t="n"/>
      <c r="D412" s="33">
        <f>IFERROR(VLOOKUP(A412,'Banco de dados'!$A$6:H608, 8,0),0)</f>
        <v/>
      </c>
      <c r="E412" s="26">
        <f>B412*C412</f>
        <v/>
      </c>
      <c r="F412" s="29">
        <f>E412*I412</f>
        <v/>
      </c>
      <c r="G412" s="23">
        <f>E412*H412</f>
        <v/>
      </c>
      <c r="H412" s="22">
        <f>IFERROR(VLOOKUP(A412,'Banco de dados'!$A$6:F608, 3,0),0)</f>
        <v/>
      </c>
      <c r="I412" s="24">
        <f>IFERROR(VLOOKUP(A412,'Banco de dados'!$A$6:$F$199, 5,0),0)</f>
        <v/>
      </c>
      <c r="J412" s="19" t="n"/>
    </row>
    <row r="413">
      <c r="B413" s="18" t="n"/>
      <c r="C413" s="17" t="n"/>
      <c r="D413" s="33">
        <f>IFERROR(VLOOKUP(A413,'Banco de dados'!$A$6:H609, 8,0),0)</f>
        <v/>
      </c>
      <c r="E413" s="26">
        <f>B413*C413</f>
        <v/>
      </c>
      <c r="F413" s="29">
        <f>E413*I413</f>
        <v/>
      </c>
      <c r="G413" s="23">
        <f>E413*H413</f>
        <v/>
      </c>
      <c r="H413" s="22">
        <f>IFERROR(VLOOKUP(A413,'Banco de dados'!$A$6:F609, 3,0),0)</f>
        <v/>
      </c>
      <c r="I413" s="24">
        <f>IFERROR(VLOOKUP(A413,'Banco de dados'!$A$6:$F$199, 5,0),0)</f>
        <v/>
      </c>
      <c r="J413" s="19" t="n"/>
    </row>
    <row r="414">
      <c r="B414" s="18" t="n"/>
      <c r="C414" s="17" t="n"/>
      <c r="D414" s="33">
        <f>IFERROR(VLOOKUP(A414,'Banco de dados'!$A$6:H610, 8,0),0)</f>
        <v/>
      </c>
      <c r="E414" s="26">
        <f>B414*C414</f>
        <v/>
      </c>
      <c r="F414" s="29">
        <f>E414*I414</f>
        <v/>
      </c>
      <c r="G414" s="23">
        <f>E414*H414</f>
        <v/>
      </c>
      <c r="H414" s="22">
        <f>IFERROR(VLOOKUP(A414,'Banco de dados'!$A$6:F610, 3,0),0)</f>
        <v/>
      </c>
      <c r="I414" s="24">
        <f>IFERROR(VLOOKUP(A414,'Banco de dados'!$A$6:$F$199, 5,0),0)</f>
        <v/>
      </c>
      <c r="J414" s="19" t="n"/>
    </row>
    <row r="415">
      <c r="B415" s="18" t="n"/>
      <c r="C415" s="17" t="n"/>
      <c r="D415" s="33">
        <f>IFERROR(VLOOKUP(A415,'Banco de dados'!$A$6:H611, 8,0),0)</f>
        <v/>
      </c>
      <c r="E415" s="26">
        <f>B415*C415</f>
        <v/>
      </c>
      <c r="F415" s="29">
        <f>E415*I415</f>
        <v/>
      </c>
      <c r="G415" s="23">
        <f>E415*H415</f>
        <v/>
      </c>
      <c r="H415" s="22">
        <f>IFERROR(VLOOKUP(A415,'Banco de dados'!$A$6:F611, 3,0),0)</f>
        <v/>
      </c>
      <c r="I415" s="24">
        <f>IFERROR(VLOOKUP(A415,'Banco de dados'!$A$6:$F$199, 5,0),0)</f>
        <v/>
      </c>
      <c r="J415" s="19" t="n"/>
    </row>
    <row r="416">
      <c r="B416" s="18" t="n"/>
      <c r="C416" s="17" t="n"/>
      <c r="D416" s="33">
        <f>IFERROR(VLOOKUP(A416,'Banco de dados'!$A$6:H612, 8,0),0)</f>
        <v/>
      </c>
      <c r="E416" s="26">
        <f>B416*C416</f>
        <v/>
      </c>
      <c r="F416" s="29">
        <f>E416*I416</f>
        <v/>
      </c>
      <c r="G416" s="23">
        <f>E416*H416</f>
        <v/>
      </c>
      <c r="H416" s="22">
        <f>IFERROR(VLOOKUP(A416,'Banco de dados'!$A$6:F612, 3,0),0)</f>
        <v/>
      </c>
      <c r="I416" s="24">
        <f>IFERROR(VLOOKUP(A416,'Banco de dados'!$A$6:$F$199, 5,0),0)</f>
        <v/>
      </c>
      <c r="J416" s="19" t="n"/>
    </row>
    <row r="417">
      <c r="B417" s="18" t="n"/>
      <c r="C417" s="17" t="n"/>
      <c r="D417" s="33">
        <f>IFERROR(VLOOKUP(A417,'Banco de dados'!$A$6:H613, 8,0),0)</f>
        <v/>
      </c>
      <c r="E417" s="26">
        <f>B417*C417</f>
        <v/>
      </c>
      <c r="F417" s="29">
        <f>E417*I417</f>
        <v/>
      </c>
      <c r="G417" s="23">
        <f>E417*H417</f>
        <v/>
      </c>
      <c r="H417" s="22">
        <f>IFERROR(VLOOKUP(A417,'Banco de dados'!$A$6:F613, 3,0),0)</f>
        <v/>
      </c>
      <c r="I417" s="24">
        <f>IFERROR(VLOOKUP(A417,'Banco de dados'!$A$6:$F$199, 5,0),0)</f>
        <v/>
      </c>
      <c r="J417" s="19" t="n"/>
    </row>
    <row r="418">
      <c r="B418" s="18" t="n"/>
      <c r="C418" s="17" t="n"/>
      <c r="D418" s="33">
        <f>IFERROR(VLOOKUP(A418,'Banco de dados'!$A$6:H614, 8,0),0)</f>
        <v/>
      </c>
      <c r="E418" s="26">
        <f>B418*C418</f>
        <v/>
      </c>
      <c r="F418" s="29">
        <f>E418*I418</f>
        <v/>
      </c>
      <c r="G418" s="23">
        <f>E418*H418</f>
        <v/>
      </c>
      <c r="H418" s="22">
        <f>IFERROR(VLOOKUP(A418,'Banco de dados'!$A$6:F614, 3,0),0)</f>
        <v/>
      </c>
      <c r="I418" s="24">
        <f>IFERROR(VLOOKUP(A418,'Banco de dados'!$A$6:$F$199, 5,0),0)</f>
        <v/>
      </c>
      <c r="J418" s="19" t="n"/>
    </row>
    <row r="419">
      <c r="B419" s="18" t="n"/>
      <c r="C419" s="17" t="n"/>
      <c r="D419" s="33">
        <f>IFERROR(VLOOKUP(A419,'Banco de dados'!$A$6:H615, 8,0),0)</f>
        <v/>
      </c>
      <c r="E419" s="26">
        <f>B419*C419</f>
        <v/>
      </c>
      <c r="F419" s="29">
        <f>E419*I419</f>
        <v/>
      </c>
      <c r="G419" s="23">
        <f>E419*H419</f>
        <v/>
      </c>
      <c r="H419" s="22">
        <f>IFERROR(VLOOKUP(A419,'Banco de dados'!$A$6:F615, 3,0),0)</f>
        <v/>
      </c>
      <c r="I419" s="24">
        <f>IFERROR(VLOOKUP(A419,'Banco de dados'!$A$6:$F$199, 5,0),0)</f>
        <v/>
      </c>
      <c r="J419" s="19" t="n"/>
    </row>
    <row r="420">
      <c r="B420" s="18" t="n"/>
      <c r="C420" s="17" t="n"/>
      <c r="D420" s="33">
        <f>IFERROR(VLOOKUP(A420,'Banco de dados'!$A$6:H616, 8,0),0)</f>
        <v/>
      </c>
      <c r="E420" s="26">
        <f>B420*C420</f>
        <v/>
      </c>
      <c r="F420" s="29">
        <f>E420*I420</f>
        <v/>
      </c>
      <c r="G420" s="23">
        <f>E420*H420</f>
        <v/>
      </c>
      <c r="H420" s="22">
        <f>IFERROR(VLOOKUP(A420,'Banco de dados'!$A$6:F616, 3,0),0)</f>
        <v/>
      </c>
      <c r="I420" s="24">
        <f>IFERROR(VLOOKUP(A420,'Banco de dados'!$A$6:$F$199, 5,0),0)</f>
        <v/>
      </c>
      <c r="J420" s="19" t="n"/>
    </row>
    <row r="421">
      <c r="B421" s="18" t="n"/>
      <c r="C421" s="17" t="n"/>
      <c r="D421" s="33">
        <f>IFERROR(VLOOKUP(A421,'Banco de dados'!$A$6:H617, 8,0),0)</f>
        <v/>
      </c>
      <c r="E421" s="26">
        <f>B421*C421</f>
        <v/>
      </c>
      <c r="F421" s="29">
        <f>E421*I421</f>
        <v/>
      </c>
      <c r="G421" s="23">
        <f>E421*H421</f>
        <v/>
      </c>
      <c r="H421" s="22">
        <f>IFERROR(VLOOKUP(A421,'Banco de dados'!$A$6:F617, 3,0),0)</f>
        <v/>
      </c>
      <c r="I421" s="24">
        <f>IFERROR(VLOOKUP(A421,'Banco de dados'!$A$6:$F$199, 5,0),0)</f>
        <v/>
      </c>
      <c r="J421" s="19" t="n"/>
    </row>
    <row r="422">
      <c r="B422" s="18" t="n"/>
      <c r="C422" s="17" t="n"/>
      <c r="D422" s="33">
        <f>IFERROR(VLOOKUP(A422,'Banco de dados'!$A$6:H618, 8,0),0)</f>
        <v/>
      </c>
      <c r="E422" s="26">
        <f>B422*C422</f>
        <v/>
      </c>
      <c r="F422" s="29">
        <f>E422*I422</f>
        <v/>
      </c>
      <c r="G422" s="23">
        <f>E422*H422</f>
        <v/>
      </c>
      <c r="H422" s="22">
        <f>IFERROR(VLOOKUP(A422,'Banco de dados'!$A$6:F618, 3,0),0)</f>
        <v/>
      </c>
      <c r="I422" s="24">
        <f>IFERROR(VLOOKUP(A422,'Banco de dados'!$A$6:$F$199, 5,0),0)</f>
        <v/>
      </c>
      <c r="J422" s="19" t="n"/>
    </row>
    <row r="423">
      <c r="B423" s="18" t="n"/>
      <c r="C423" s="17" t="n"/>
      <c r="D423" s="33">
        <f>IFERROR(VLOOKUP(A423,'Banco de dados'!$A$6:H619, 8,0),0)</f>
        <v/>
      </c>
      <c r="E423" s="26">
        <f>B423*C423</f>
        <v/>
      </c>
      <c r="F423" s="29">
        <f>E423*I423</f>
        <v/>
      </c>
      <c r="G423" s="23">
        <f>E423*H423</f>
        <v/>
      </c>
      <c r="H423" s="22">
        <f>IFERROR(VLOOKUP(A423,'Banco de dados'!$A$6:F619, 3,0),0)</f>
        <v/>
      </c>
      <c r="I423" s="24">
        <f>IFERROR(VLOOKUP(A423,'Banco de dados'!$A$6:$F$199, 5,0),0)</f>
        <v/>
      </c>
      <c r="J423" s="19" t="n"/>
    </row>
    <row r="424">
      <c r="B424" s="18" t="n"/>
      <c r="C424" s="17" t="n"/>
      <c r="D424" s="33">
        <f>IFERROR(VLOOKUP(A424,'Banco de dados'!$A$6:H620, 8,0),0)</f>
        <v/>
      </c>
      <c r="E424" s="26">
        <f>B424*C424</f>
        <v/>
      </c>
      <c r="F424" s="29">
        <f>E424*I424</f>
        <v/>
      </c>
      <c r="G424" s="23">
        <f>E424*H424</f>
        <v/>
      </c>
      <c r="H424" s="22">
        <f>IFERROR(VLOOKUP(A424,'Banco de dados'!$A$6:F620, 3,0),0)</f>
        <v/>
      </c>
      <c r="I424" s="24">
        <f>IFERROR(VLOOKUP(A424,'Banco de dados'!$A$6:$F$199, 5,0),0)</f>
        <v/>
      </c>
      <c r="J424" s="19" t="n"/>
    </row>
    <row r="425">
      <c r="B425" s="18" t="n"/>
      <c r="C425" s="17" t="n"/>
      <c r="D425" s="33">
        <f>IFERROR(VLOOKUP(A425,'Banco de dados'!$A$6:H621, 8,0),0)</f>
        <v/>
      </c>
      <c r="E425" s="26">
        <f>B425*C425</f>
        <v/>
      </c>
      <c r="F425" s="29">
        <f>E425*I425</f>
        <v/>
      </c>
      <c r="G425" s="23">
        <f>E425*H425</f>
        <v/>
      </c>
      <c r="H425" s="22">
        <f>IFERROR(VLOOKUP(A425,'Banco de dados'!$A$6:F621, 3,0),0)</f>
        <v/>
      </c>
      <c r="I425" s="24">
        <f>IFERROR(VLOOKUP(A425,'Banco de dados'!$A$6:$F$199, 5,0),0)</f>
        <v/>
      </c>
      <c r="J425" s="19" t="n"/>
    </row>
    <row r="426">
      <c r="B426" s="18" t="n"/>
      <c r="C426" s="17" t="n"/>
      <c r="D426" s="33">
        <f>IFERROR(VLOOKUP(A426,'Banco de dados'!$A$6:H622, 8,0),0)</f>
        <v/>
      </c>
      <c r="E426" s="26">
        <f>B426*C426</f>
        <v/>
      </c>
      <c r="F426" s="29">
        <f>E426*I426</f>
        <v/>
      </c>
      <c r="G426" s="23">
        <f>E426*H426</f>
        <v/>
      </c>
      <c r="H426" s="22">
        <f>IFERROR(VLOOKUP(A426,'Banco de dados'!$A$6:F622, 3,0),0)</f>
        <v/>
      </c>
      <c r="I426" s="24">
        <f>IFERROR(VLOOKUP(A426,'Banco de dados'!$A$6:$F$199, 5,0),0)</f>
        <v/>
      </c>
      <c r="J426" s="19" t="n"/>
    </row>
    <row r="427">
      <c r="B427" s="18" t="n"/>
      <c r="C427" s="17" t="n"/>
      <c r="D427" s="33">
        <f>IFERROR(VLOOKUP(A427,'Banco de dados'!$A$6:H623, 8,0),0)</f>
        <v/>
      </c>
      <c r="E427" s="26">
        <f>B427*C427</f>
        <v/>
      </c>
      <c r="F427" s="29">
        <f>E427*I427</f>
        <v/>
      </c>
      <c r="G427" s="23">
        <f>E427*H427</f>
        <v/>
      </c>
      <c r="H427" s="22">
        <f>IFERROR(VLOOKUP(A427,'Banco de dados'!$A$6:F623, 3,0),0)</f>
        <v/>
      </c>
      <c r="I427" s="24">
        <f>IFERROR(VLOOKUP(A427,'Banco de dados'!$A$6:$F$199, 5,0),0)</f>
        <v/>
      </c>
      <c r="J427" s="19" t="n"/>
    </row>
    <row r="428">
      <c r="B428" s="18" t="n"/>
      <c r="C428" s="17" t="n"/>
      <c r="D428" s="33">
        <f>IFERROR(VLOOKUP(A428,'Banco de dados'!$A$6:H624, 8,0),0)</f>
        <v/>
      </c>
      <c r="E428" s="26">
        <f>B428*C428</f>
        <v/>
      </c>
      <c r="F428" s="29">
        <f>E428*I428</f>
        <v/>
      </c>
      <c r="G428" s="23">
        <f>E428*H428</f>
        <v/>
      </c>
      <c r="H428" s="22">
        <f>IFERROR(VLOOKUP(A428,'Banco de dados'!$A$6:F624, 3,0),0)</f>
        <v/>
      </c>
      <c r="I428" s="24">
        <f>IFERROR(VLOOKUP(A428,'Banco de dados'!$A$6:$F$199, 5,0),0)</f>
        <v/>
      </c>
      <c r="J428" s="19" t="n"/>
    </row>
    <row r="429">
      <c r="B429" s="18" t="n"/>
      <c r="C429" s="17" t="n"/>
      <c r="D429" s="33">
        <f>IFERROR(VLOOKUP(A429,'Banco de dados'!$A$6:H625, 8,0),0)</f>
        <v/>
      </c>
      <c r="E429" s="26">
        <f>B429*C429</f>
        <v/>
      </c>
      <c r="F429" s="29">
        <f>E429*I429</f>
        <v/>
      </c>
      <c r="G429" s="23">
        <f>E429*H429</f>
        <v/>
      </c>
      <c r="H429" s="22">
        <f>IFERROR(VLOOKUP(A429,'Banco de dados'!$A$6:F625, 3,0),0)</f>
        <v/>
      </c>
      <c r="I429" s="24">
        <f>IFERROR(VLOOKUP(A429,'Banco de dados'!$A$6:$F$199, 5,0),0)</f>
        <v/>
      </c>
      <c r="J429" s="19" t="n"/>
    </row>
    <row r="430">
      <c r="B430" s="18" t="n"/>
      <c r="C430" s="17" t="n"/>
      <c r="D430" s="33">
        <f>IFERROR(VLOOKUP(A430,'Banco de dados'!$A$6:H626, 8,0),0)</f>
        <v/>
      </c>
      <c r="E430" s="26">
        <f>B430*C430</f>
        <v/>
      </c>
      <c r="F430" s="29">
        <f>E430*I430</f>
        <v/>
      </c>
      <c r="G430" s="23">
        <f>E430*H430</f>
        <v/>
      </c>
      <c r="H430" s="22">
        <f>IFERROR(VLOOKUP(A430,'Banco de dados'!$A$6:F626, 3,0),0)</f>
        <v/>
      </c>
      <c r="I430" s="24">
        <f>IFERROR(VLOOKUP(A430,'Banco de dados'!$A$6:$F$199, 5,0),0)</f>
        <v/>
      </c>
      <c r="J430" s="19" t="n"/>
    </row>
    <row r="431">
      <c r="B431" s="18" t="n"/>
      <c r="C431" s="17" t="n"/>
      <c r="D431" s="33">
        <f>IFERROR(VLOOKUP(A431,'Banco de dados'!$A$6:H627, 8,0),0)</f>
        <v/>
      </c>
      <c r="E431" s="26">
        <f>B431*C431</f>
        <v/>
      </c>
      <c r="F431" s="29">
        <f>E431*I431</f>
        <v/>
      </c>
      <c r="G431" s="23">
        <f>E431*H431</f>
        <v/>
      </c>
      <c r="H431" s="22">
        <f>IFERROR(VLOOKUP(A431,'Banco de dados'!$A$6:F627, 3,0),0)</f>
        <v/>
      </c>
      <c r="I431" s="24">
        <f>IFERROR(VLOOKUP(A431,'Banco de dados'!$A$6:$F$199, 5,0),0)</f>
        <v/>
      </c>
      <c r="J431" s="19" t="n"/>
    </row>
    <row r="432">
      <c r="B432" s="18" t="n"/>
      <c r="C432" s="17" t="n"/>
      <c r="D432" s="33">
        <f>IFERROR(VLOOKUP(A432,'Banco de dados'!$A$6:H628, 8,0),0)</f>
        <v/>
      </c>
      <c r="E432" s="26">
        <f>B432*C432</f>
        <v/>
      </c>
      <c r="F432" s="29">
        <f>E432*I432</f>
        <v/>
      </c>
      <c r="G432" s="23">
        <f>E432*H432</f>
        <v/>
      </c>
      <c r="H432" s="22">
        <f>IFERROR(VLOOKUP(A432,'Banco de dados'!$A$6:F628, 3,0),0)</f>
        <v/>
      </c>
      <c r="I432" s="24">
        <f>IFERROR(VLOOKUP(A432,'Banco de dados'!$A$6:$F$199, 5,0),0)</f>
        <v/>
      </c>
      <c r="J432" s="19" t="n"/>
    </row>
    <row r="433">
      <c r="B433" s="18" t="n"/>
      <c r="C433" s="17" t="n"/>
      <c r="D433" s="33">
        <f>IFERROR(VLOOKUP(A433,'Banco de dados'!$A$6:H629, 8,0),0)</f>
        <v/>
      </c>
      <c r="E433" s="26">
        <f>B433*C433</f>
        <v/>
      </c>
      <c r="F433" s="29">
        <f>E433*I433</f>
        <v/>
      </c>
      <c r="G433" s="23">
        <f>E433*H433</f>
        <v/>
      </c>
      <c r="H433" s="22">
        <f>IFERROR(VLOOKUP(A433,'Banco de dados'!$A$6:F629, 3,0),0)</f>
        <v/>
      </c>
      <c r="I433" s="24">
        <f>IFERROR(VLOOKUP(A433,'Banco de dados'!$A$6:$F$199, 5,0),0)</f>
        <v/>
      </c>
      <c r="J433" s="19" t="n"/>
    </row>
    <row r="434">
      <c r="B434" s="18" t="n"/>
      <c r="C434" s="17" t="n"/>
      <c r="D434" s="33">
        <f>IFERROR(VLOOKUP(A434,'Banco de dados'!$A$6:H630, 8,0),0)</f>
        <v/>
      </c>
      <c r="E434" s="26">
        <f>B434*C434</f>
        <v/>
      </c>
      <c r="F434" s="29">
        <f>E434*I434</f>
        <v/>
      </c>
      <c r="G434" s="23">
        <f>E434*H434</f>
        <v/>
      </c>
      <c r="H434" s="22">
        <f>IFERROR(VLOOKUP(A434,'Banco de dados'!$A$6:F630, 3,0),0)</f>
        <v/>
      </c>
      <c r="I434" s="24">
        <f>IFERROR(VLOOKUP(A434,'Banco de dados'!$A$6:$F$199, 5,0),0)</f>
        <v/>
      </c>
      <c r="J434" s="19" t="n"/>
    </row>
    <row r="435">
      <c r="B435" s="18" t="n"/>
      <c r="C435" s="17" t="n"/>
      <c r="D435" s="33">
        <f>IFERROR(VLOOKUP(A435,'Banco de dados'!$A$6:H631, 8,0),0)</f>
        <v/>
      </c>
      <c r="E435" s="26">
        <f>B435*C435</f>
        <v/>
      </c>
      <c r="F435" s="29">
        <f>E435*I435</f>
        <v/>
      </c>
      <c r="G435" s="23">
        <f>E435*H435</f>
        <v/>
      </c>
      <c r="H435" s="22">
        <f>IFERROR(VLOOKUP(A435,'Banco de dados'!$A$6:F631, 3,0),0)</f>
        <v/>
      </c>
      <c r="I435" s="24">
        <f>IFERROR(VLOOKUP(A435,'Banco de dados'!$A$6:$F$199, 5,0),0)</f>
        <v/>
      </c>
      <c r="J435" s="19" t="n"/>
    </row>
    <row r="436">
      <c r="B436" s="18" t="n"/>
      <c r="C436" s="17" t="n"/>
      <c r="D436" s="33">
        <f>IFERROR(VLOOKUP(A436,'Banco de dados'!$A$6:H632, 8,0),0)</f>
        <v/>
      </c>
      <c r="E436" s="26">
        <f>B436*C436</f>
        <v/>
      </c>
      <c r="F436" s="29">
        <f>E436*I436</f>
        <v/>
      </c>
      <c r="G436" s="23">
        <f>E436*H436</f>
        <v/>
      </c>
      <c r="H436" s="22">
        <f>IFERROR(VLOOKUP(A436,'Banco de dados'!$A$6:F632, 3,0),0)</f>
        <v/>
      </c>
      <c r="I436" s="24">
        <f>IFERROR(VLOOKUP(A436,'Banco de dados'!$A$6:$F$199, 5,0),0)</f>
        <v/>
      </c>
      <c r="J436" s="19" t="n"/>
    </row>
    <row r="437">
      <c r="B437" s="18" t="n"/>
      <c r="C437" s="17" t="n"/>
      <c r="D437" s="33">
        <f>IFERROR(VLOOKUP(A437,'Banco de dados'!$A$6:H633, 8,0),0)</f>
        <v/>
      </c>
      <c r="E437" s="26">
        <f>B437*C437</f>
        <v/>
      </c>
      <c r="F437" s="29">
        <f>E437*I437</f>
        <v/>
      </c>
      <c r="G437" s="23">
        <f>E437*H437</f>
        <v/>
      </c>
      <c r="H437" s="22">
        <f>IFERROR(VLOOKUP(A437,'Banco de dados'!$A$6:F633, 3,0),0)</f>
        <v/>
      </c>
      <c r="I437" s="24">
        <f>IFERROR(VLOOKUP(A437,'Banco de dados'!$A$6:$F$199, 5,0),0)</f>
        <v/>
      </c>
      <c r="J437" s="19" t="n"/>
    </row>
    <row r="438">
      <c r="B438" s="18" t="n"/>
      <c r="C438" s="17" t="n"/>
      <c r="D438" s="33">
        <f>IFERROR(VLOOKUP(A438,'Banco de dados'!$A$6:H634, 8,0),0)</f>
        <v/>
      </c>
      <c r="E438" s="26">
        <f>B438*C438</f>
        <v/>
      </c>
      <c r="F438" s="29">
        <f>E438*I438</f>
        <v/>
      </c>
      <c r="G438" s="23">
        <f>E438*H438</f>
        <v/>
      </c>
      <c r="H438" s="22">
        <f>IFERROR(VLOOKUP(A438,'Banco de dados'!$A$6:F634, 3,0),0)</f>
        <v/>
      </c>
      <c r="I438" s="24">
        <f>IFERROR(VLOOKUP(A438,'Banco de dados'!$A$6:$F$199, 5,0),0)</f>
        <v/>
      </c>
      <c r="J438" s="19" t="n"/>
    </row>
    <row r="439">
      <c r="B439" s="18" t="n"/>
      <c r="C439" s="17" t="n"/>
      <c r="D439" s="33">
        <f>IFERROR(VLOOKUP(A439,'Banco de dados'!$A$6:H635, 8,0),0)</f>
        <v/>
      </c>
      <c r="E439" s="26">
        <f>B439*C439</f>
        <v/>
      </c>
      <c r="F439" s="29">
        <f>E439*I439</f>
        <v/>
      </c>
      <c r="G439" s="23">
        <f>E439*H439</f>
        <v/>
      </c>
      <c r="H439" s="22">
        <f>IFERROR(VLOOKUP(A439,'Banco de dados'!$A$6:F635, 3,0),0)</f>
        <v/>
      </c>
      <c r="I439" s="24">
        <f>IFERROR(VLOOKUP(A439,'Banco de dados'!$A$6:$F$199, 5,0),0)</f>
        <v/>
      </c>
      <c r="J439" s="19" t="n"/>
    </row>
    <row r="440">
      <c r="B440" s="18" t="n"/>
      <c r="C440" s="17" t="n"/>
      <c r="D440" s="33">
        <f>IFERROR(VLOOKUP(A440,'Banco de dados'!$A$6:H636, 8,0),0)</f>
        <v/>
      </c>
      <c r="E440" s="26">
        <f>B440*C440</f>
        <v/>
      </c>
      <c r="F440" s="29">
        <f>E440*I440</f>
        <v/>
      </c>
      <c r="G440" s="23">
        <f>E440*H440</f>
        <v/>
      </c>
      <c r="H440" s="22">
        <f>IFERROR(VLOOKUP(A440,'Banco de dados'!$A$6:F636, 3,0),0)</f>
        <v/>
      </c>
      <c r="I440" s="24">
        <f>IFERROR(VLOOKUP(A440,'Banco de dados'!$A$6:$F$199, 5,0),0)</f>
        <v/>
      </c>
      <c r="J440" s="19" t="n"/>
    </row>
    <row r="441">
      <c r="B441" s="18" t="n"/>
      <c r="C441" s="17" t="n"/>
      <c r="D441" s="33">
        <f>IFERROR(VLOOKUP(A441,'Banco de dados'!$A$6:H637, 8,0),0)</f>
        <v/>
      </c>
      <c r="E441" s="26">
        <f>B441*C441</f>
        <v/>
      </c>
      <c r="F441" s="29">
        <f>E441*I441</f>
        <v/>
      </c>
      <c r="G441" s="23">
        <f>E441*H441</f>
        <v/>
      </c>
      <c r="H441" s="22">
        <f>IFERROR(VLOOKUP(A441,'Banco de dados'!$A$6:F637, 3,0),0)</f>
        <v/>
      </c>
      <c r="I441" s="24">
        <f>IFERROR(VLOOKUP(A441,'Banco de dados'!$A$6:$F$199, 5,0),0)</f>
        <v/>
      </c>
      <c r="J441" s="19" t="n"/>
    </row>
    <row r="442">
      <c r="B442" s="18" t="n"/>
      <c r="C442" s="17" t="n"/>
      <c r="D442" s="33">
        <f>IFERROR(VLOOKUP(A442,'Banco de dados'!$A$6:H638, 8,0),0)</f>
        <v/>
      </c>
      <c r="E442" s="26">
        <f>B442*C442</f>
        <v/>
      </c>
      <c r="F442" s="29">
        <f>E442*I442</f>
        <v/>
      </c>
      <c r="G442" s="23">
        <f>E442*H442</f>
        <v/>
      </c>
      <c r="H442" s="22">
        <f>IFERROR(VLOOKUP(A442,'Banco de dados'!$A$6:F638, 3,0),0)</f>
        <v/>
      </c>
      <c r="I442" s="24">
        <f>IFERROR(VLOOKUP(A442,'Banco de dados'!$A$6:$F$199, 5,0),0)</f>
        <v/>
      </c>
      <c r="J442" s="19" t="n"/>
    </row>
    <row r="443">
      <c r="B443" s="18" t="n"/>
      <c r="C443" s="17" t="n"/>
      <c r="D443" s="33">
        <f>IFERROR(VLOOKUP(A443,'Banco de dados'!$A$6:H639, 8,0),0)</f>
        <v/>
      </c>
      <c r="E443" s="26">
        <f>B443*C443</f>
        <v/>
      </c>
      <c r="F443" s="29">
        <f>E443*I443</f>
        <v/>
      </c>
      <c r="G443" s="23">
        <f>E443*H443</f>
        <v/>
      </c>
      <c r="H443" s="22">
        <f>IFERROR(VLOOKUP(A443,'Banco de dados'!$A$6:F639, 3,0),0)</f>
        <v/>
      </c>
      <c r="I443" s="24">
        <f>IFERROR(VLOOKUP(A443,'Banco de dados'!$A$6:$F$199, 5,0),0)</f>
        <v/>
      </c>
      <c r="J443" s="19" t="n"/>
    </row>
    <row r="444">
      <c r="B444" s="18" t="n"/>
      <c r="C444" s="17" t="n"/>
      <c r="D444" s="33">
        <f>IFERROR(VLOOKUP(A444,'Banco de dados'!$A$6:H640, 8,0),0)</f>
        <v/>
      </c>
      <c r="E444" s="26">
        <f>B444*C444</f>
        <v/>
      </c>
      <c r="F444" s="29">
        <f>E444*I444</f>
        <v/>
      </c>
      <c r="G444" s="23">
        <f>E444*H444</f>
        <v/>
      </c>
      <c r="H444" s="22">
        <f>IFERROR(VLOOKUP(A444,'Banco de dados'!$A$6:F640, 3,0),0)</f>
        <v/>
      </c>
      <c r="I444" s="24">
        <f>IFERROR(VLOOKUP(A444,'Banco de dados'!$A$6:$F$199, 5,0),0)</f>
        <v/>
      </c>
      <c r="J444" s="19" t="n"/>
    </row>
    <row r="445">
      <c r="B445" s="18" t="n"/>
      <c r="C445" s="17" t="n"/>
      <c r="D445" s="33">
        <f>IFERROR(VLOOKUP(A445,'Banco de dados'!$A$6:H641, 8,0),0)</f>
        <v/>
      </c>
      <c r="E445" s="26">
        <f>B445*C445</f>
        <v/>
      </c>
      <c r="F445" s="29">
        <f>E445*I445</f>
        <v/>
      </c>
      <c r="G445" s="23">
        <f>E445*H445</f>
        <v/>
      </c>
      <c r="H445" s="22">
        <f>IFERROR(VLOOKUP(A445,'Banco de dados'!$A$6:F641, 3,0),0)</f>
        <v/>
      </c>
      <c r="I445" s="24">
        <f>IFERROR(VLOOKUP(A445,'Banco de dados'!$A$6:$F$199, 5,0),0)</f>
        <v/>
      </c>
      <c r="J445" s="19" t="n"/>
    </row>
    <row r="446">
      <c r="B446" s="18" t="n"/>
      <c r="C446" s="17" t="n"/>
      <c r="D446" s="33">
        <f>IFERROR(VLOOKUP(A446,'Banco de dados'!$A$6:H642, 8,0),0)</f>
        <v/>
      </c>
      <c r="E446" s="26">
        <f>B446*C446</f>
        <v/>
      </c>
      <c r="F446" s="29">
        <f>E446*I446</f>
        <v/>
      </c>
      <c r="G446" s="23">
        <f>E446*H446</f>
        <v/>
      </c>
      <c r="H446" s="22">
        <f>IFERROR(VLOOKUP(A446,'Banco de dados'!$A$6:F642, 3,0),0)</f>
        <v/>
      </c>
      <c r="I446" s="24">
        <f>IFERROR(VLOOKUP(A446,'Banco de dados'!$A$6:$F$199, 5,0),0)</f>
        <v/>
      </c>
      <c r="J446" s="19" t="n"/>
    </row>
    <row r="447">
      <c r="B447" s="18" t="n"/>
      <c r="C447" s="17" t="n"/>
      <c r="D447" s="33">
        <f>IFERROR(VLOOKUP(A447,'Banco de dados'!$A$6:H643, 8,0),0)</f>
        <v/>
      </c>
      <c r="E447" s="26">
        <f>B447*C447</f>
        <v/>
      </c>
      <c r="F447" s="29">
        <f>E447*I447</f>
        <v/>
      </c>
      <c r="G447" s="23">
        <f>E447*H447</f>
        <v/>
      </c>
      <c r="H447" s="22">
        <f>IFERROR(VLOOKUP(A447,'Banco de dados'!$A$6:F643, 3,0),0)</f>
        <v/>
      </c>
      <c r="I447" s="24">
        <f>IFERROR(VLOOKUP(A447,'Banco de dados'!$A$6:$F$199, 5,0),0)</f>
        <v/>
      </c>
      <c r="J447" s="19" t="n"/>
    </row>
    <row r="448">
      <c r="B448" s="18" t="n"/>
      <c r="C448" s="17" t="n"/>
      <c r="D448" s="33">
        <f>IFERROR(VLOOKUP(A448,'Banco de dados'!$A$6:H644, 8,0),0)</f>
        <v/>
      </c>
      <c r="E448" s="26">
        <f>B448*C448</f>
        <v/>
      </c>
      <c r="F448" s="29">
        <f>E448*I448</f>
        <v/>
      </c>
      <c r="G448" s="23">
        <f>E448*H448</f>
        <v/>
      </c>
      <c r="H448" s="22">
        <f>IFERROR(VLOOKUP(A448,'Banco de dados'!$A$6:F644, 3,0),0)</f>
        <v/>
      </c>
      <c r="I448" s="24">
        <f>IFERROR(VLOOKUP(A448,'Banco de dados'!$A$6:$F$199, 5,0),0)</f>
        <v/>
      </c>
      <c r="J448" s="19" t="n"/>
    </row>
    <row r="449">
      <c r="B449" s="18" t="n"/>
      <c r="C449" s="17" t="n"/>
      <c r="D449" s="33">
        <f>IFERROR(VLOOKUP(A449,'Banco de dados'!$A$6:H645, 8,0),0)</f>
        <v/>
      </c>
      <c r="E449" s="26">
        <f>B449*C449</f>
        <v/>
      </c>
      <c r="F449" s="29">
        <f>E449*I449</f>
        <v/>
      </c>
      <c r="G449" s="23">
        <f>E449*H449</f>
        <v/>
      </c>
      <c r="H449" s="22">
        <f>IFERROR(VLOOKUP(A449,'Banco de dados'!$A$6:F645, 3,0),0)</f>
        <v/>
      </c>
      <c r="I449" s="24">
        <f>IFERROR(VLOOKUP(A449,'Banco de dados'!$A$6:$F$199, 5,0),0)</f>
        <v/>
      </c>
      <c r="J449" s="19" t="n"/>
    </row>
    <row r="450">
      <c r="B450" s="18" t="n"/>
      <c r="C450" s="17" t="n"/>
      <c r="D450" s="33">
        <f>IFERROR(VLOOKUP(A450,'Banco de dados'!$A$6:H646, 8,0),0)</f>
        <v/>
      </c>
      <c r="E450" s="26">
        <f>B450*C450</f>
        <v/>
      </c>
      <c r="F450" s="29">
        <f>E450*I450</f>
        <v/>
      </c>
      <c r="G450" s="23">
        <f>E450*H450</f>
        <v/>
      </c>
      <c r="H450" s="22">
        <f>IFERROR(VLOOKUP(A450,'Banco de dados'!$A$6:F646, 3,0),0)</f>
        <v/>
      </c>
      <c r="I450" s="24">
        <f>IFERROR(VLOOKUP(A450,'Banco de dados'!$A$6:$F$199, 5,0),0)</f>
        <v/>
      </c>
      <c r="J450" s="19" t="n"/>
    </row>
    <row r="451">
      <c r="B451" s="18" t="n"/>
      <c r="C451" s="17" t="n"/>
      <c r="D451" s="33">
        <f>IFERROR(VLOOKUP(A451,'Banco de dados'!$A$6:H647, 8,0),0)</f>
        <v/>
      </c>
      <c r="E451" s="26">
        <f>B451*C451</f>
        <v/>
      </c>
      <c r="F451" s="29">
        <f>E451*I451</f>
        <v/>
      </c>
      <c r="G451" s="23">
        <f>E451*H451</f>
        <v/>
      </c>
      <c r="H451" s="22">
        <f>IFERROR(VLOOKUP(A451,'Banco de dados'!$A$6:F647, 3,0),0)</f>
        <v/>
      </c>
      <c r="I451" s="24">
        <f>IFERROR(VLOOKUP(A451,'Banco de dados'!$A$6:$F$199, 5,0),0)</f>
        <v/>
      </c>
      <c r="J451" s="19" t="n"/>
    </row>
    <row r="452">
      <c r="B452" s="18" t="n"/>
      <c r="C452" s="17" t="n"/>
      <c r="D452" s="33">
        <f>IFERROR(VLOOKUP(A452,'Banco de dados'!$A$6:H648, 8,0),0)</f>
        <v/>
      </c>
      <c r="E452" s="26">
        <f>B452*C452</f>
        <v/>
      </c>
      <c r="F452" s="29">
        <f>E452*I452</f>
        <v/>
      </c>
      <c r="G452" s="23">
        <f>E452*H452</f>
        <v/>
      </c>
      <c r="H452" s="22">
        <f>IFERROR(VLOOKUP(A452,'Banco de dados'!$A$6:F648, 3,0),0)</f>
        <v/>
      </c>
      <c r="I452" s="24">
        <f>IFERROR(VLOOKUP(A452,'Banco de dados'!$A$6:$F$199, 5,0),0)</f>
        <v/>
      </c>
      <c r="J452" s="19" t="n"/>
    </row>
    <row r="453">
      <c r="B453" s="18" t="n"/>
      <c r="C453" s="17" t="n"/>
      <c r="D453" s="33">
        <f>IFERROR(VLOOKUP(A453,'Banco de dados'!$A$6:H649, 8,0),0)</f>
        <v/>
      </c>
      <c r="E453" s="26">
        <f>B453*C453</f>
        <v/>
      </c>
      <c r="F453" s="29">
        <f>E453*I453</f>
        <v/>
      </c>
      <c r="G453" s="23">
        <f>E453*H453</f>
        <v/>
      </c>
      <c r="H453" s="22">
        <f>IFERROR(VLOOKUP(A453,'Banco de dados'!$A$6:F649, 3,0),0)</f>
        <v/>
      </c>
      <c r="I453" s="24">
        <f>IFERROR(VLOOKUP(A453,'Banco de dados'!$A$6:$F$199, 5,0),0)</f>
        <v/>
      </c>
      <c r="J453" s="19" t="n"/>
    </row>
    <row r="454">
      <c r="B454" s="18" t="n"/>
      <c r="C454" s="17" t="n"/>
      <c r="D454" s="33">
        <f>IFERROR(VLOOKUP(A454,'Banco de dados'!$A$6:H650, 8,0),0)</f>
        <v/>
      </c>
      <c r="E454" s="26">
        <f>B454*C454</f>
        <v/>
      </c>
      <c r="F454" s="29">
        <f>E454*I454</f>
        <v/>
      </c>
      <c r="G454" s="23">
        <f>E454*H454</f>
        <v/>
      </c>
      <c r="H454" s="22">
        <f>IFERROR(VLOOKUP(A454,'Banco de dados'!$A$6:F650, 3,0),0)</f>
        <v/>
      </c>
      <c r="I454" s="24">
        <f>IFERROR(VLOOKUP(A454,'Banco de dados'!$A$6:$F$199, 5,0),0)</f>
        <v/>
      </c>
      <c r="J454" s="19" t="n"/>
    </row>
    <row r="455">
      <c r="B455" s="18" t="n"/>
      <c r="C455" s="17" t="n"/>
      <c r="D455" s="33">
        <f>IFERROR(VLOOKUP(A455,'Banco de dados'!$A$6:H651, 8,0),0)</f>
        <v/>
      </c>
      <c r="E455" s="26">
        <f>B455*C455</f>
        <v/>
      </c>
      <c r="F455" s="29">
        <f>E455*I455</f>
        <v/>
      </c>
      <c r="G455" s="23">
        <f>E455*H455</f>
        <v/>
      </c>
      <c r="H455" s="22">
        <f>IFERROR(VLOOKUP(A455,'Banco de dados'!$A$6:F651, 3,0),0)</f>
        <v/>
      </c>
      <c r="I455" s="24">
        <f>IFERROR(VLOOKUP(A455,'Banco de dados'!$A$6:$F$199, 5,0),0)</f>
        <v/>
      </c>
      <c r="J455" s="19" t="n"/>
    </row>
    <row r="456">
      <c r="B456" s="18" t="n"/>
      <c r="C456" s="17" t="n"/>
      <c r="D456" s="33">
        <f>IFERROR(VLOOKUP(A456,'Banco de dados'!$A$6:H652, 8,0),0)</f>
        <v/>
      </c>
      <c r="E456" s="26">
        <f>B456*C456</f>
        <v/>
      </c>
      <c r="F456" s="29">
        <f>E456*I456</f>
        <v/>
      </c>
      <c r="G456" s="23">
        <f>E456*H456</f>
        <v/>
      </c>
      <c r="H456" s="22">
        <f>IFERROR(VLOOKUP(A456,'Banco de dados'!$A$6:F652, 3,0),0)</f>
        <v/>
      </c>
      <c r="I456" s="24">
        <f>IFERROR(VLOOKUP(A456,'Banco de dados'!$A$6:$F$199, 5,0),0)</f>
        <v/>
      </c>
      <c r="J456" s="19" t="n"/>
    </row>
    <row r="457">
      <c r="B457" s="18" t="n"/>
      <c r="C457" s="17" t="n"/>
      <c r="D457" s="33">
        <f>IFERROR(VLOOKUP(A457,'Banco de dados'!$A$6:H653, 8,0),0)</f>
        <v/>
      </c>
      <c r="E457" s="26">
        <f>B457*C457</f>
        <v/>
      </c>
      <c r="F457" s="29">
        <f>E457*I457</f>
        <v/>
      </c>
      <c r="G457" s="23">
        <f>E457*H457</f>
        <v/>
      </c>
      <c r="H457" s="22">
        <f>IFERROR(VLOOKUP(A457,'Banco de dados'!$A$6:F653, 3,0),0)</f>
        <v/>
      </c>
      <c r="I457" s="24">
        <f>IFERROR(VLOOKUP(A457,'Banco de dados'!$A$6:$F$199, 5,0),0)</f>
        <v/>
      </c>
      <c r="J457" s="19" t="n"/>
    </row>
    <row r="458">
      <c r="B458" s="18" t="n"/>
      <c r="C458" s="17" t="n"/>
      <c r="D458" s="33">
        <f>IFERROR(VLOOKUP(A458,'Banco de dados'!$A$6:H654, 8,0),0)</f>
        <v/>
      </c>
      <c r="E458" s="26">
        <f>B458*C458</f>
        <v/>
      </c>
      <c r="F458" s="29">
        <f>E458*I458</f>
        <v/>
      </c>
      <c r="G458" s="23">
        <f>E458*H458</f>
        <v/>
      </c>
      <c r="H458" s="22">
        <f>IFERROR(VLOOKUP(A458,'Banco de dados'!$A$6:F654, 3,0),0)</f>
        <v/>
      </c>
      <c r="I458" s="24">
        <f>IFERROR(VLOOKUP(A458,'Banco de dados'!$A$6:$F$199, 5,0),0)</f>
        <v/>
      </c>
      <c r="J458" s="19" t="n"/>
    </row>
    <row r="459">
      <c r="B459" s="18" t="n"/>
      <c r="C459" s="17" t="n"/>
      <c r="D459" s="33">
        <f>IFERROR(VLOOKUP(A459,'Banco de dados'!$A$6:H655, 8,0),0)</f>
        <v/>
      </c>
      <c r="E459" s="26">
        <f>B459*C459</f>
        <v/>
      </c>
      <c r="F459" s="29">
        <f>E459*I459</f>
        <v/>
      </c>
      <c r="G459" s="23">
        <f>E459*H459</f>
        <v/>
      </c>
      <c r="H459" s="22">
        <f>IFERROR(VLOOKUP(A459,'Banco de dados'!$A$6:F655, 3,0),0)</f>
        <v/>
      </c>
      <c r="I459" s="24">
        <f>IFERROR(VLOOKUP(A459,'Banco de dados'!$A$6:$F$199, 5,0),0)</f>
        <v/>
      </c>
      <c r="J459" s="19" t="n"/>
    </row>
    <row r="460">
      <c r="B460" s="18" t="n"/>
      <c r="C460" s="17" t="n"/>
      <c r="D460" s="33">
        <f>IFERROR(VLOOKUP(A460,'Banco de dados'!$A$6:H656, 8,0),0)</f>
        <v/>
      </c>
      <c r="E460" s="26">
        <f>B460*C460</f>
        <v/>
      </c>
      <c r="F460" s="29">
        <f>E460*I460</f>
        <v/>
      </c>
      <c r="G460" s="23">
        <f>E460*H460</f>
        <v/>
      </c>
      <c r="H460" s="22">
        <f>IFERROR(VLOOKUP(A460,'Banco de dados'!$A$6:F656, 3,0),0)</f>
        <v/>
      </c>
      <c r="I460" s="24">
        <f>IFERROR(VLOOKUP(A460,'Banco de dados'!$A$6:$F$199, 5,0),0)</f>
        <v/>
      </c>
      <c r="J460" s="19" t="n"/>
    </row>
    <row r="461">
      <c r="B461" s="18" t="n"/>
      <c r="C461" s="17" t="n"/>
      <c r="D461" s="33">
        <f>IFERROR(VLOOKUP(A461,'Banco de dados'!$A$6:H657, 8,0),0)</f>
        <v/>
      </c>
      <c r="E461" s="26">
        <f>B461*C461</f>
        <v/>
      </c>
      <c r="F461" s="29">
        <f>E461*I461</f>
        <v/>
      </c>
      <c r="G461" s="23">
        <f>E461*H461</f>
        <v/>
      </c>
      <c r="H461" s="22">
        <f>IFERROR(VLOOKUP(A461,'Banco de dados'!$A$6:F657, 3,0),0)</f>
        <v/>
      </c>
      <c r="I461" s="24">
        <f>IFERROR(VLOOKUP(A461,'Banco de dados'!$A$6:$F$199, 5,0),0)</f>
        <v/>
      </c>
      <c r="J461" s="19" t="n"/>
    </row>
    <row r="462">
      <c r="B462" s="18" t="n"/>
      <c r="C462" s="17" t="n"/>
      <c r="D462" s="33">
        <f>IFERROR(VLOOKUP(A462,'Banco de dados'!$A$6:H658, 8,0),0)</f>
        <v/>
      </c>
      <c r="E462" s="26">
        <f>B462*C462</f>
        <v/>
      </c>
      <c r="F462" s="29">
        <f>E462*I462</f>
        <v/>
      </c>
      <c r="G462" s="23">
        <f>E462*H462</f>
        <v/>
      </c>
      <c r="H462" s="22">
        <f>IFERROR(VLOOKUP(A462,'Banco de dados'!$A$6:F658, 3,0),0)</f>
        <v/>
      </c>
      <c r="I462" s="24">
        <f>IFERROR(VLOOKUP(A462,'Banco de dados'!$A$6:$F$199, 5,0),0)</f>
        <v/>
      </c>
      <c r="J462" s="19" t="n"/>
    </row>
    <row r="463">
      <c r="B463" s="18" t="n"/>
      <c r="C463" s="17" t="n"/>
      <c r="D463" s="33">
        <f>IFERROR(VLOOKUP(A463,'Banco de dados'!$A$6:H659, 8,0),0)</f>
        <v/>
      </c>
      <c r="E463" s="26">
        <f>B463*C463</f>
        <v/>
      </c>
      <c r="F463" s="29">
        <f>E463*I463</f>
        <v/>
      </c>
      <c r="G463" s="23">
        <f>E463*H463</f>
        <v/>
      </c>
      <c r="H463" s="22">
        <f>IFERROR(VLOOKUP(A463,'Banco de dados'!$A$6:F659, 3,0),0)</f>
        <v/>
      </c>
      <c r="I463" s="24">
        <f>IFERROR(VLOOKUP(A463,'Banco de dados'!$A$6:$F$199, 5,0),0)</f>
        <v/>
      </c>
      <c r="J463" s="19" t="n"/>
    </row>
    <row r="464">
      <c r="B464" s="18" t="n"/>
      <c r="C464" s="17" t="n"/>
      <c r="D464" s="33">
        <f>IFERROR(VLOOKUP(A464,'Banco de dados'!$A$6:H660, 8,0),0)</f>
        <v/>
      </c>
      <c r="E464" s="26">
        <f>B464*C464</f>
        <v/>
      </c>
      <c r="F464" s="29">
        <f>E464*I464</f>
        <v/>
      </c>
      <c r="G464" s="23">
        <f>E464*H464</f>
        <v/>
      </c>
      <c r="H464" s="22">
        <f>IFERROR(VLOOKUP(A464,'Banco de dados'!$A$6:F660, 3,0),0)</f>
        <v/>
      </c>
      <c r="I464" s="24">
        <f>IFERROR(VLOOKUP(A464,'Banco de dados'!$A$6:$F$199, 5,0),0)</f>
        <v/>
      </c>
      <c r="J464" s="19" t="n"/>
    </row>
    <row r="465">
      <c r="B465" s="18" t="n"/>
      <c r="C465" s="17" t="n"/>
      <c r="D465" s="33">
        <f>IFERROR(VLOOKUP(A465,'Banco de dados'!$A$6:H661, 8,0),0)</f>
        <v/>
      </c>
      <c r="E465" s="26">
        <f>B465*C465</f>
        <v/>
      </c>
      <c r="F465" s="29">
        <f>E465*I465</f>
        <v/>
      </c>
      <c r="G465" s="23">
        <f>E465*H465</f>
        <v/>
      </c>
      <c r="H465" s="22">
        <f>IFERROR(VLOOKUP(A465,'Banco de dados'!$A$6:F661, 3,0),0)</f>
        <v/>
      </c>
      <c r="I465" s="24">
        <f>IFERROR(VLOOKUP(A465,'Banco de dados'!$A$6:$F$199, 5,0),0)</f>
        <v/>
      </c>
      <c r="J465" s="19" t="n"/>
    </row>
    <row r="466">
      <c r="B466" s="18" t="n"/>
      <c r="C466" s="17" t="n"/>
      <c r="D466" s="33">
        <f>IFERROR(VLOOKUP(A466,'Banco de dados'!$A$6:H662, 8,0),0)</f>
        <v/>
      </c>
      <c r="E466" s="26">
        <f>B466*C466</f>
        <v/>
      </c>
      <c r="F466" s="29">
        <f>E466*I466</f>
        <v/>
      </c>
      <c r="G466" s="23">
        <f>E466*H466</f>
        <v/>
      </c>
      <c r="H466" s="22">
        <f>IFERROR(VLOOKUP(A466,'Banco de dados'!$A$6:F662, 3,0),0)</f>
        <v/>
      </c>
      <c r="I466" s="24">
        <f>IFERROR(VLOOKUP(A466,'Banco de dados'!$A$6:$F$199, 5,0),0)</f>
        <v/>
      </c>
      <c r="J466" s="19" t="n"/>
    </row>
    <row r="467">
      <c r="B467" s="18" t="n"/>
      <c r="C467" s="17" t="n"/>
      <c r="D467" s="33">
        <f>IFERROR(VLOOKUP(A467,'Banco de dados'!$A$6:H663, 8,0),0)</f>
        <v/>
      </c>
      <c r="E467" s="26">
        <f>B467*C467</f>
        <v/>
      </c>
      <c r="F467" s="29">
        <f>E467*I467</f>
        <v/>
      </c>
      <c r="G467" s="23">
        <f>E467*H467</f>
        <v/>
      </c>
      <c r="H467" s="22">
        <f>IFERROR(VLOOKUP(A467,'Banco de dados'!$A$6:F663, 3,0),0)</f>
        <v/>
      </c>
      <c r="I467" s="24">
        <f>IFERROR(VLOOKUP(A467,'Banco de dados'!$A$6:$F$199, 5,0),0)</f>
        <v/>
      </c>
      <c r="J467" s="19" t="n"/>
    </row>
    <row r="468">
      <c r="B468" s="18" t="n"/>
      <c r="C468" s="17" t="n"/>
      <c r="D468" s="33">
        <f>IFERROR(VLOOKUP(A468,'Banco de dados'!$A$6:H664, 8,0),0)</f>
        <v/>
      </c>
      <c r="E468" s="26">
        <f>B468*C468</f>
        <v/>
      </c>
      <c r="F468" s="29">
        <f>E468*I468</f>
        <v/>
      </c>
      <c r="G468" s="23">
        <f>E468*H468</f>
        <v/>
      </c>
      <c r="H468" s="22">
        <f>IFERROR(VLOOKUP(A468,'Banco de dados'!$A$6:F664, 3,0),0)</f>
        <v/>
      </c>
      <c r="I468" s="24">
        <f>IFERROR(VLOOKUP(A468,'Banco de dados'!$A$6:$F$199, 5,0),0)</f>
        <v/>
      </c>
      <c r="J468" s="19" t="n"/>
    </row>
    <row r="469">
      <c r="B469" s="18" t="n"/>
      <c r="C469" s="17" t="n"/>
      <c r="D469" s="33">
        <f>IFERROR(VLOOKUP(A469,'Banco de dados'!$A$6:H665, 8,0),0)</f>
        <v/>
      </c>
      <c r="E469" s="26">
        <f>B469*C469</f>
        <v/>
      </c>
      <c r="F469" s="29">
        <f>E469*I469</f>
        <v/>
      </c>
      <c r="G469" s="23">
        <f>E469*H469</f>
        <v/>
      </c>
      <c r="H469" s="22">
        <f>IFERROR(VLOOKUP(A469,'Banco de dados'!$A$6:F665, 3,0),0)</f>
        <v/>
      </c>
      <c r="I469" s="24">
        <f>IFERROR(VLOOKUP(A469,'Banco de dados'!$A$6:$F$199, 5,0),0)</f>
        <v/>
      </c>
      <c r="J469" s="19" t="n"/>
    </row>
    <row r="470">
      <c r="B470" s="18" t="n"/>
      <c r="C470" s="17" t="n"/>
      <c r="D470" s="33">
        <f>IFERROR(VLOOKUP(A470,'Banco de dados'!$A$6:H666, 8,0),0)</f>
        <v/>
      </c>
      <c r="E470" s="26">
        <f>B470*C470</f>
        <v/>
      </c>
      <c r="F470" s="29">
        <f>E470*I470</f>
        <v/>
      </c>
      <c r="G470" s="23">
        <f>E470*H470</f>
        <v/>
      </c>
      <c r="H470" s="22">
        <f>IFERROR(VLOOKUP(A470,'Banco de dados'!$A$6:F666, 3,0),0)</f>
        <v/>
      </c>
      <c r="I470" s="24">
        <f>IFERROR(VLOOKUP(A470,'Banco de dados'!$A$6:$F$199, 5,0),0)</f>
        <v/>
      </c>
      <c r="J470" s="19" t="n"/>
    </row>
    <row r="471">
      <c r="B471" s="18" t="n"/>
      <c r="C471" s="17" t="n"/>
      <c r="D471" s="33">
        <f>IFERROR(VLOOKUP(A471,'Banco de dados'!$A$6:H667, 8,0),0)</f>
        <v/>
      </c>
      <c r="E471" s="26">
        <f>B471*C471</f>
        <v/>
      </c>
      <c r="F471" s="29">
        <f>E471*I471</f>
        <v/>
      </c>
      <c r="G471" s="23">
        <f>E471*H471</f>
        <v/>
      </c>
      <c r="H471" s="22">
        <f>IFERROR(VLOOKUP(A471,'Banco de dados'!$A$6:F667, 3,0),0)</f>
        <v/>
      </c>
      <c r="I471" s="24">
        <f>IFERROR(VLOOKUP(A471,'Banco de dados'!$A$6:$F$199, 5,0),0)</f>
        <v/>
      </c>
      <c r="J471" s="19" t="n"/>
    </row>
    <row r="472">
      <c r="B472" s="18" t="n"/>
      <c r="C472" s="17" t="n"/>
      <c r="D472" s="33">
        <f>IFERROR(VLOOKUP(A472,'Banco de dados'!$A$6:H668, 8,0),0)</f>
        <v/>
      </c>
      <c r="E472" s="26">
        <f>B472*C472</f>
        <v/>
      </c>
      <c r="F472" s="29">
        <f>E472*I472</f>
        <v/>
      </c>
      <c r="G472" s="23">
        <f>E472*H472</f>
        <v/>
      </c>
      <c r="H472" s="22">
        <f>IFERROR(VLOOKUP(A472,'Banco de dados'!$A$6:F668, 3,0),0)</f>
        <v/>
      </c>
      <c r="I472" s="24">
        <f>IFERROR(VLOOKUP(A472,'Banco de dados'!$A$6:$F$199, 5,0),0)</f>
        <v/>
      </c>
      <c r="J472" s="19" t="n"/>
    </row>
    <row r="473">
      <c r="B473" s="18" t="n"/>
      <c r="C473" s="17" t="n"/>
      <c r="D473" s="33">
        <f>IFERROR(VLOOKUP(A473,'Banco de dados'!$A$6:H669, 8,0),0)</f>
        <v/>
      </c>
      <c r="E473" s="26">
        <f>B473*C473</f>
        <v/>
      </c>
      <c r="F473" s="29">
        <f>E473*I473</f>
        <v/>
      </c>
      <c r="G473" s="23">
        <f>E473*H473</f>
        <v/>
      </c>
      <c r="H473" s="22">
        <f>IFERROR(VLOOKUP(A473,'Banco de dados'!$A$6:F669, 3,0),0)</f>
        <v/>
      </c>
      <c r="I473" s="24">
        <f>IFERROR(VLOOKUP(A473,'Banco de dados'!$A$6:$F$199, 5,0),0)</f>
        <v/>
      </c>
      <c r="J473" s="19" t="n"/>
    </row>
    <row r="474">
      <c r="B474" s="18" t="n"/>
      <c r="C474" s="17" t="n"/>
      <c r="D474" s="33">
        <f>IFERROR(VLOOKUP(A474,'Banco de dados'!$A$6:H670, 8,0),0)</f>
        <v/>
      </c>
      <c r="E474" s="26">
        <f>B474*C474</f>
        <v/>
      </c>
      <c r="F474" s="29">
        <f>E474*I474</f>
        <v/>
      </c>
      <c r="G474" s="23">
        <f>E474*H474</f>
        <v/>
      </c>
      <c r="H474" s="22">
        <f>IFERROR(VLOOKUP(A474,'Banco de dados'!$A$6:F670, 3,0),0)</f>
        <v/>
      </c>
      <c r="I474" s="24">
        <f>IFERROR(VLOOKUP(A474,'Banco de dados'!$A$6:$F$199, 5,0),0)</f>
        <v/>
      </c>
      <c r="J474" s="19" t="n"/>
    </row>
    <row r="475">
      <c r="B475" s="18" t="n"/>
      <c r="C475" s="17" t="n"/>
      <c r="D475" s="33">
        <f>IFERROR(VLOOKUP(A475,'Banco de dados'!$A$6:H671, 8,0),0)</f>
        <v/>
      </c>
      <c r="E475" s="26">
        <f>B475*C475</f>
        <v/>
      </c>
      <c r="F475" s="29">
        <f>E475*I475</f>
        <v/>
      </c>
      <c r="G475" s="23">
        <f>E475*H475</f>
        <v/>
      </c>
      <c r="H475" s="22">
        <f>IFERROR(VLOOKUP(A475,'Banco de dados'!$A$6:F671, 3,0),0)</f>
        <v/>
      </c>
      <c r="I475" s="24">
        <f>IFERROR(VLOOKUP(A475,'Banco de dados'!$A$6:$F$199, 5,0),0)</f>
        <v/>
      </c>
      <c r="J475" s="19" t="n"/>
    </row>
    <row r="476">
      <c r="B476" s="18" t="n"/>
      <c r="C476" s="17" t="n"/>
      <c r="D476" s="33">
        <f>IFERROR(VLOOKUP(A476,'Banco de dados'!$A$6:H672, 8,0),0)</f>
        <v/>
      </c>
      <c r="E476" s="26">
        <f>B476*C476</f>
        <v/>
      </c>
      <c r="F476" s="29">
        <f>E476*I476</f>
        <v/>
      </c>
      <c r="G476" s="23">
        <f>E476*H476</f>
        <v/>
      </c>
      <c r="H476" s="22">
        <f>IFERROR(VLOOKUP(A476,'Banco de dados'!$A$6:F672, 3,0),0)</f>
        <v/>
      </c>
      <c r="I476" s="24">
        <f>IFERROR(VLOOKUP(A476,'Banco de dados'!$A$6:$F$199, 5,0),0)</f>
        <v/>
      </c>
      <c r="J476" s="19" t="n"/>
    </row>
    <row r="477">
      <c r="B477" s="18" t="n"/>
      <c r="C477" s="17" t="n"/>
      <c r="D477" s="33">
        <f>IFERROR(VLOOKUP(A477,'Banco de dados'!$A$6:H673, 8,0),0)</f>
        <v/>
      </c>
      <c r="E477" s="26">
        <f>B477*C477</f>
        <v/>
      </c>
      <c r="F477" s="29">
        <f>E477*I477</f>
        <v/>
      </c>
      <c r="G477" s="23">
        <f>E477*H477</f>
        <v/>
      </c>
      <c r="H477" s="22">
        <f>IFERROR(VLOOKUP(A477,'Banco de dados'!$A$6:F673, 3,0),0)</f>
        <v/>
      </c>
      <c r="I477" s="24">
        <f>IFERROR(VLOOKUP(A477,'Banco de dados'!$A$6:$F$199, 5,0),0)</f>
        <v/>
      </c>
      <c r="J477" s="19" t="n"/>
    </row>
    <row r="478">
      <c r="B478" s="18" t="n"/>
      <c r="C478" s="17" t="n"/>
      <c r="D478" s="33">
        <f>IFERROR(VLOOKUP(A478,'Banco de dados'!$A$6:H674, 8,0),0)</f>
        <v/>
      </c>
      <c r="E478" s="26">
        <f>B478*C478</f>
        <v/>
      </c>
      <c r="F478" s="29">
        <f>E478*I478</f>
        <v/>
      </c>
      <c r="G478" s="23">
        <f>E478*H478</f>
        <v/>
      </c>
      <c r="H478" s="22">
        <f>IFERROR(VLOOKUP(A478,'Banco de dados'!$A$6:F674, 3,0),0)</f>
        <v/>
      </c>
      <c r="I478" s="24">
        <f>IFERROR(VLOOKUP(A478,'Banco de dados'!$A$6:$F$199, 5,0),0)</f>
        <v/>
      </c>
      <c r="J478" s="19" t="n"/>
    </row>
    <row r="479">
      <c r="B479" s="18" t="n"/>
      <c r="C479" s="17" t="n"/>
      <c r="D479" s="33">
        <f>IFERROR(VLOOKUP(A479,'Banco de dados'!$A$6:H675, 8,0),0)</f>
        <v/>
      </c>
      <c r="E479" s="26">
        <f>B479*C479</f>
        <v/>
      </c>
      <c r="F479" s="29">
        <f>E479*I479</f>
        <v/>
      </c>
      <c r="G479" s="23">
        <f>E479*H479</f>
        <v/>
      </c>
      <c r="H479" s="22">
        <f>IFERROR(VLOOKUP(A479,'Banco de dados'!$A$6:F675, 3,0),0)</f>
        <v/>
      </c>
      <c r="I479" s="24">
        <f>IFERROR(VLOOKUP(A479,'Banco de dados'!$A$6:$F$199, 5,0),0)</f>
        <v/>
      </c>
      <c r="J479" s="19" t="n"/>
    </row>
    <row r="480">
      <c r="B480" s="18" t="n"/>
      <c r="C480" s="17" t="n"/>
      <c r="D480" s="33">
        <f>IFERROR(VLOOKUP(A480,'Banco de dados'!$A$6:H676, 8,0),0)</f>
        <v/>
      </c>
      <c r="E480" s="26">
        <f>B480*C480</f>
        <v/>
      </c>
      <c r="F480" s="29">
        <f>E480*I480</f>
        <v/>
      </c>
      <c r="G480" s="23">
        <f>E480*H480</f>
        <v/>
      </c>
      <c r="H480" s="22">
        <f>IFERROR(VLOOKUP(A480,'Banco de dados'!$A$6:F676, 3,0),0)</f>
        <v/>
      </c>
      <c r="I480" s="24">
        <f>IFERROR(VLOOKUP(A480,'Banco de dados'!$A$6:$F$199, 5,0),0)</f>
        <v/>
      </c>
      <c r="J480" s="19" t="n"/>
    </row>
    <row r="481">
      <c r="B481" s="18" t="n"/>
      <c r="C481" s="17" t="n"/>
      <c r="D481" s="33">
        <f>IFERROR(VLOOKUP(A481,'Banco de dados'!$A$6:H677, 8,0),0)</f>
        <v/>
      </c>
      <c r="E481" s="26">
        <f>B481*C481</f>
        <v/>
      </c>
      <c r="F481" s="29">
        <f>E481*I481</f>
        <v/>
      </c>
      <c r="G481" s="23">
        <f>E481*H481</f>
        <v/>
      </c>
      <c r="H481" s="22">
        <f>IFERROR(VLOOKUP(A481,'Banco de dados'!$A$6:F677, 3,0),0)</f>
        <v/>
      </c>
      <c r="I481" s="24">
        <f>IFERROR(VLOOKUP(A481,'Banco de dados'!$A$6:$F$199, 5,0),0)</f>
        <v/>
      </c>
      <c r="J481" s="19" t="n"/>
    </row>
    <row r="482">
      <c r="B482" s="18" t="n"/>
      <c r="C482" s="17" t="n"/>
      <c r="D482" s="33">
        <f>IFERROR(VLOOKUP(A482,'Banco de dados'!$A$6:H678, 8,0),0)</f>
        <v/>
      </c>
      <c r="E482" s="26">
        <f>B482*C482</f>
        <v/>
      </c>
      <c r="F482" s="29">
        <f>E482*I482</f>
        <v/>
      </c>
      <c r="G482" s="23">
        <f>E482*H482</f>
        <v/>
      </c>
      <c r="H482" s="22">
        <f>IFERROR(VLOOKUP(A482,'Banco de dados'!$A$6:F678, 3,0),0)</f>
        <v/>
      </c>
      <c r="I482" s="24">
        <f>IFERROR(VLOOKUP(A482,'Banco de dados'!$A$6:$F$199, 5,0),0)</f>
        <v/>
      </c>
      <c r="J482" s="19" t="n"/>
    </row>
    <row r="483">
      <c r="B483" s="18" t="n"/>
      <c r="C483" s="17" t="n"/>
      <c r="D483" s="33">
        <f>IFERROR(VLOOKUP(A483,'Banco de dados'!$A$6:H679, 8,0),0)</f>
        <v/>
      </c>
      <c r="E483" s="26">
        <f>B483*C483</f>
        <v/>
      </c>
      <c r="F483" s="29">
        <f>E483*I483</f>
        <v/>
      </c>
      <c r="G483" s="23">
        <f>E483*H483</f>
        <v/>
      </c>
      <c r="H483" s="22">
        <f>IFERROR(VLOOKUP(A483,'Banco de dados'!$A$6:F679, 3,0),0)</f>
        <v/>
      </c>
      <c r="I483" s="24">
        <f>IFERROR(VLOOKUP(A483,'Banco de dados'!$A$6:$F$199, 5,0),0)</f>
        <v/>
      </c>
      <c r="J483" s="19" t="n"/>
    </row>
    <row r="484">
      <c r="B484" s="18" t="n"/>
      <c r="C484" s="17" t="n"/>
      <c r="D484" s="33">
        <f>IFERROR(VLOOKUP(A484,'Banco de dados'!$A$6:H680, 8,0),0)</f>
        <v/>
      </c>
      <c r="E484" s="26">
        <f>B484*C484</f>
        <v/>
      </c>
      <c r="F484" s="29">
        <f>E484*I484</f>
        <v/>
      </c>
      <c r="G484" s="23">
        <f>E484*H484</f>
        <v/>
      </c>
      <c r="H484" s="22">
        <f>IFERROR(VLOOKUP(A484,'Banco de dados'!$A$6:F680, 3,0),0)</f>
        <v/>
      </c>
      <c r="I484" s="24">
        <f>IFERROR(VLOOKUP(A484,'Banco de dados'!$A$6:$F$199, 5,0),0)</f>
        <v/>
      </c>
      <c r="J484" s="19" t="n"/>
    </row>
    <row r="485">
      <c r="B485" s="18" t="n"/>
      <c r="C485" s="17" t="n"/>
      <c r="D485" s="33">
        <f>IFERROR(VLOOKUP(A485,'Banco de dados'!$A$6:H681, 8,0),0)</f>
        <v/>
      </c>
      <c r="E485" s="26">
        <f>B485*C485</f>
        <v/>
      </c>
      <c r="F485" s="29">
        <f>E485*I485</f>
        <v/>
      </c>
      <c r="G485" s="23">
        <f>E485*H485</f>
        <v/>
      </c>
      <c r="H485" s="22">
        <f>IFERROR(VLOOKUP(A485,'Banco de dados'!$A$6:F681, 3,0),0)</f>
        <v/>
      </c>
      <c r="I485" s="24">
        <f>IFERROR(VLOOKUP(A485,'Banco de dados'!$A$6:$F$199, 5,0),0)</f>
        <v/>
      </c>
      <c r="J485" s="19" t="n"/>
    </row>
    <row r="486">
      <c r="B486" s="18" t="n"/>
      <c r="C486" s="17" t="n"/>
      <c r="D486" s="33">
        <f>IFERROR(VLOOKUP(A486,'Banco de dados'!$A$6:H682, 8,0),0)</f>
        <v/>
      </c>
      <c r="E486" s="26">
        <f>B486*C486</f>
        <v/>
      </c>
      <c r="F486" s="29">
        <f>E486*I486</f>
        <v/>
      </c>
      <c r="G486" s="23">
        <f>E486*H486</f>
        <v/>
      </c>
      <c r="H486" s="22">
        <f>IFERROR(VLOOKUP(A486,'Banco de dados'!$A$6:F682, 3,0),0)</f>
        <v/>
      </c>
      <c r="I486" s="24">
        <f>IFERROR(VLOOKUP(A486,'Banco de dados'!$A$6:$F$199, 5,0),0)</f>
        <v/>
      </c>
      <c r="J486" s="19" t="n"/>
    </row>
    <row r="487">
      <c r="B487" s="18" t="n"/>
      <c r="C487" s="17" t="n"/>
      <c r="D487" s="33">
        <f>IFERROR(VLOOKUP(A487,'Banco de dados'!$A$6:H683, 8,0),0)</f>
        <v/>
      </c>
      <c r="E487" s="26">
        <f>B487*C487</f>
        <v/>
      </c>
      <c r="F487" s="29">
        <f>E487*I487</f>
        <v/>
      </c>
      <c r="G487" s="23">
        <f>E487*H487</f>
        <v/>
      </c>
      <c r="H487" s="22">
        <f>IFERROR(VLOOKUP(A487,'Banco de dados'!$A$6:F683, 3,0),0)</f>
        <v/>
      </c>
      <c r="I487" s="24">
        <f>IFERROR(VLOOKUP(A487,'Banco de dados'!$A$6:$F$199, 5,0),0)</f>
        <v/>
      </c>
      <c r="J487" s="19" t="n"/>
    </row>
    <row r="488">
      <c r="B488" s="18" t="n"/>
      <c r="C488" s="17" t="n"/>
      <c r="D488" s="33">
        <f>IFERROR(VLOOKUP(A488,'Banco de dados'!$A$6:H684, 8,0),0)</f>
        <v/>
      </c>
      <c r="E488" s="26">
        <f>B488*C488</f>
        <v/>
      </c>
      <c r="F488" s="29">
        <f>E488*I488</f>
        <v/>
      </c>
      <c r="G488" s="23">
        <f>E488*H488</f>
        <v/>
      </c>
      <c r="H488" s="22">
        <f>IFERROR(VLOOKUP(A488,'Banco de dados'!$A$6:F684, 3,0),0)</f>
        <v/>
      </c>
      <c r="I488" s="24">
        <f>IFERROR(VLOOKUP(A488,'Banco de dados'!$A$6:$F$199, 5,0),0)</f>
        <v/>
      </c>
      <c r="J488" s="19" t="n"/>
    </row>
    <row r="489">
      <c r="B489" s="18" t="n"/>
      <c r="C489" s="17" t="n"/>
      <c r="D489" s="33">
        <f>IFERROR(VLOOKUP(A489,'Banco de dados'!$A$6:H685, 8,0),0)</f>
        <v/>
      </c>
      <c r="E489" s="26">
        <f>B489*C489</f>
        <v/>
      </c>
      <c r="F489" s="29">
        <f>E489*I489</f>
        <v/>
      </c>
      <c r="G489" s="23">
        <f>E489*H489</f>
        <v/>
      </c>
      <c r="H489" s="22">
        <f>IFERROR(VLOOKUP(A489,'Banco de dados'!$A$6:F685, 3,0),0)</f>
        <v/>
      </c>
      <c r="I489" s="24">
        <f>IFERROR(VLOOKUP(A489,'Banco de dados'!$A$6:$F$199, 5,0),0)</f>
        <v/>
      </c>
      <c r="J489" s="19" t="n"/>
    </row>
    <row r="490">
      <c r="B490" s="18" t="n"/>
      <c r="C490" s="17" t="n"/>
      <c r="D490" s="33">
        <f>IFERROR(VLOOKUP(A490,'Banco de dados'!$A$6:H686, 8,0),0)</f>
        <v/>
      </c>
      <c r="E490" s="26">
        <f>B490*C490</f>
        <v/>
      </c>
      <c r="F490" s="29">
        <f>E490*I490</f>
        <v/>
      </c>
      <c r="G490" s="23">
        <f>E490*H490</f>
        <v/>
      </c>
      <c r="H490" s="22">
        <f>IFERROR(VLOOKUP(A490,'Banco de dados'!$A$6:F686, 3,0),0)</f>
        <v/>
      </c>
      <c r="I490" s="24">
        <f>IFERROR(VLOOKUP(A490,'Banco de dados'!$A$6:$F$199, 5,0),0)</f>
        <v/>
      </c>
      <c r="J490" s="19" t="n"/>
    </row>
    <row r="491">
      <c r="B491" s="18" t="n"/>
      <c r="C491" s="17" t="n"/>
      <c r="D491" s="33">
        <f>IFERROR(VLOOKUP(A491,'Banco de dados'!$A$6:H687, 8,0),0)</f>
        <v/>
      </c>
      <c r="E491" s="26">
        <f>B491*C491</f>
        <v/>
      </c>
      <c r="F491" s="29">
        <f>E491*I491</f>
        <v/>
      </c>
      <c r="G491" s="23">
        <f>E491*H491</f>
        <v/>
      </c>
      <c r="H491" s="22">
        <f>IFERROR(VLOOKUP(A491,'Banco de dados'!$A$6:F687, 3,0),0)</f>
        <v/>
      </c>
      <c r="I491" s="24">
        <f>IFERROR(VLOOKUP(A491,'Banco de dados'!$A$6:$F$199, 5,0),0)</f>
        <v/>
      </c>
      <c r="J491" s="19" t="n"/>
    </row>
    <row r="492">
      <c r="B492" s="18" t="n"/>
      <c r="C492" s="17" t="n"/>
      <c r="D492" s="33">
        <f>IFERROR(VLOOKUP(A492,'Banco de dados'!$A$6:H688, 8,0),0)</f>
        <v/>
      </c>
      <c r="E492" s="26">
        <f>B492*C492</f>
        <v/>
      </c>
      <c r="F492" s="29">
        <f>E492*I492</f>
        <v/>
      </c>
      <c r="G492" s="23">
        <f>E492*H492</f>
        <v/>
      </c>
      <c r="H492" s="22">
        <f>IFERROR(VLOOKUP(A492,'Banco de dados'!$A$6:F688, 3,0),0)</f>
        <v/>
      </c>
      <c r="I492" s="24">
        <f>IFERROR(VLOOKUP(A492,'Banco de dados'!$A$6:$F$199, 5,0),0)</f>
        <v/>
      </c>
      <c r="J492" s="19" t="n"/>
    </row>
    <row r="493">
      <c r="B493" s="18" t="n"/>
      <c r="C493" s="17" t="n"/>
      <c r="D493" s="33">
        <f>IFERROR(VLOOKUP(A493,'Banco de dados'!$A$6:H689, 8,0),0)</f>
        <v/>
      </c>
      <c r="E493" s="26">
        <f>B493*C493</f>
        <v/>
      </c>
      <c r="F493" s="29">
        <f>E493*I493</f>
        <v/>
      </c>
      <c r="G493" s="23">
        <f>E493*H493</f>
        <v/>
      </c>
      <c r="H493" s="22">
        <f>IFERROR(VLOOKUP(A493,'Banco de dados'!$A$6:F689, 3,0),0)</f>
        <v/>
      </c>
      <c r="I493" s="24">
        <f>IFERROR(VLOOKUP(A493,'Banco de dados'!$A$6:$F$199, 5,0),0)</f>
        <v/>
      </c>
      <c r="J493" s="19" t="n"/>
    </row>
    <row r="494">
      <c r="B494" s="18" t="n"/>
      <c r="C494" s="17" t="n"/>
      <c r="D494" s="33">
        <f>IFERROR(VLOOKUP(A494,'Banco de dados'!$A$6:H690, 8,0),0)</f>
        <v/>
      </c>
      <c r="E494" s="26">
        <f>B494*C494</f>
        <v/>
      </c>
      <c r="F494" s="29">
        <f>E494*I494</f>
        <v/>
      </c>
      <c r="G494" s="23">
        <f>E494*H494</f>
        <v/>
      </c>
      <c r="H494" s="22">
        <f>IFERROR(VLOOKUP(A494,'Banco de dados'!$A$6:F690, 3,0),0)</f>
        <v/>
      </c>
      <c r="I494" s="24">
        <f>IFERROR(VLOOKUP(A494,'Banco de dados'!$A$6:$F$199, 5,0),0)</f>
        <v/>
      </c>
      <c r="J494" s="19" t="n"/>
    </row>
    <row r="495">
      <c r="B495" s="18" t="n"/>
      <c r="C495" s="17" t="n"/>
      <c r="D495" s="33">
        <f>IFERROR(VLOOKUP(A495,'Banco de dados'!$A$6:H691, 8,0),0)</f>
        <v/>
      </c>
      <c r="E495" s="26">
        <f>B495*C495</f>
        <v/>
      </c>
      <c r="F495" s="29">
        <f>E495*I495</f>
        <v/>
      </c>
      <c r="G495" s="23">
        <f>E495*H495</f>
        <v/>
      </c>
      <c r="H495" s="22">
        <f>IFERROR(VLOOKUP(A495,'Banco de dados'!$A$6:F691, 3,0),0)</f>
        <v/>
      </c>
      <c r="I495" s="24">
        <f>IFERROR(VLOOKUP(A495,'Banco de dados'!$A$6:$F$199, 5,0),0)</f>
        <v/>
      </c>
      <c r="J495" s="19" t="n"/>
    </row>
    <row r="496">
      <c r="B496" s="18" t="n"/>
      <c r="C496" s="17" t="n"/>
      <c r="D496" s="33">
        <f>IFERROR(VLOOKUP(A496,'Banco de dados'!$A$6:H692, 8,0),0)</f>
        <v/>
      </c>
      <c r="E496" s="26">
        <f>B496*C496</f>
        <v/>
      </c>
      <c r="F496" s="29">
        <f>E496*I496</f>
        <v/>
      </c>
      <c r="G496" s="23">
        <f>E496*H496</f>
        <v/>
      </c>
      <c r="H496" s="22">
        <f>IFERROR(VLOOKUP(A496,'Banco de dados'!$A$6:F692, 3,0),0)</f>
        <v/>
      </c>
      <c r="I496" s="24">
        <f>IFERROR(VLOOKUP(A496,'Banco de dados'!$A$6:$F$199, 5,0),0)</f>
        <v/>
      </c>
      <c r="J496" s="19" t="n"/>
    </row>
    <row r="497">
      <c r="B497" s="18" t="n"/>
      <c r="C497" s="17" t="n"/>
      <c r="D497" s="33">
        <f>IFERROR(VLOOKUP(A497,'Banco de dados'!$A$6:H693, 8,0),0)</f>
        <v/>
      </c>
      <c r="E497" s="26">
        <f>B497*C497</f>
        <v/>
      </c>
      <c r="F497" s="29">
        <f>E497*I497</f>
        <v/>
      </c>
      <c r="G497" s="23">
        <f>E497*H497</f>
        <v/>
      </c>
      <c r="H497" s="22">
        <f>IFERROR(VLOOKUP(A497,'Banco de dados'!$A$6:F693, 3,0),0)</f>
        <v/>
      </c>
      <c r="I497" s="24">
        <f>IFERROR(VLOOKUP(A497,'Banco de dados'!$A$6:$F$199, 5,0),0)</f>
        <v/>
      </c>
      <c r="J497" s="19" t="n"/>
    </row>
    <row r="498">
      <c r="B498" s="18" t="n"/>
      <c r="C498" s="17" t="n"/>
      <c r="D498" s="33">
        <f>IFERROR(VLOOKUP(A498,'Banco de dados'!$A$6:H694, 8,0),0)</f>
        <v/>
      </c>
      <c r="E498" s="26">
        <f>B498*C498</f>
        <v/>
      </c>
      <c r="F498" s="29">
        <f>E498*I498</f>
        <v/>
      </c>
      <c r="G498" s="23">
        <f>E498*H498</f>
        <v/>
      </c>
      <c r="H498" s="22">
        <f>IFERROR(VLOOKUP(A498,'Banco de dados'!$A$6:F694, 3,0),0)</f>
        <v/>
      </c>
      <c r="I498" s="24">
        <f>IFERROR(VLOOKUP(A498,'Banco de dados'!$A$6:$F$199, 5,0),0)</f>
        <v/>
      </c>
      <c r="J498" s="19" t="n"/>
    </row>
    <row r="499">
      <c r="B499" s="18" t="n"/>
      <c r="C499" s="17" t="n"/>
      <c r="D499" s="33">
        <f>IFERROR(VLOOKUP(A499,'Banco de dados'!$A$6:H695, 8,0),0)</f>
        <v/>
      </c>
      <c r="E499" s="26">
        <f>B499*C499</f>
        <v/>
      </c>
      <c r="F499" s="29">
        <f>E499*I499</f>
        <v/>
      </c>
      <c r="G499" s="23">
        <f>E499*H499</f>
        <v/>
      </c>
      <c r="H499" s="22">
        <f>IFERROR(VLOOKUP(A499,'Banco de dados'!$A$6:F695, 3,0),0)</f>
        <v/>
      </c>
      <c r="I499" s="24">
        <f>IFERROR(VLOOKUP(A499,'Banco de dados'!$A$6:$F$199, 5,0),0)</f>
        <v/>
      </c>
      <c r="J499" s="19" t="n"/>
    </row>
    <row r="500">
      <c r="B500" s="18" t="n"/>
      <c r="C500" s="17" t="n"/>
      <c r="D500" s="33">
        <f>IFERROR(VLOOKUP(A500,'Banco de dados'!$A$6:H696, 8,0),0)</f>
        <v/>
      </c>
      <c r="E500" s="26">
        <f>B500*C500</f>
        <v/>
      </c>
      <c r="F500" s="29">
        <f>E500*I500</f>
        <v/>
      </c>
      <c r="G500" s="23">
        <f>E500*H500</f>
        <v/>
      </c>
      <c r="H500" s="22">
        <f>IFERROR(VLOOKUP(A500,'Banco de dados'!$A$6:F696, 3,0),0)</f>
        <v/>
      </c>
      <c r="I500" s="24">
        <f>IFERROR(VLOOKUP(A500,'Banco de dados'!$A$6:$F$199, 5,0),0)</f>
        <v/>
      </c>
      <c r="J500" s="19" t="n"/>
    </row>
    <row r="501">
      <c r="B501" s="18" t="n"/>
      <c r="C501" s="17" t="n"/>
      <c r="D501" s="33">
        <f>IFERROR(VLOOKUP(A501,'Banco de dados'!$A$6:H697, 8,0),0)</f>
        <v/>
      </c>
      <c r="E501" s="26">
        <f>B501*C501</f>
        <v/>
      </c>
      <c r="F501" s="29">
        <f>E501*I501</f>
        <v/>
      </c>
      <c r="G501" s="23">
        <f>E501*H501</f>
        <v/>
      </c>
      <c r="H501" s="22">
        <f>IFERROR(VLOOKUP(A501,'Banco de dados'!$A$6:F697, 3,0),0)</f>
        <v/>
      </c>
      <c r="I501" s="24">
        <f>IFERROR(VLOOKUP(A501,'Banco de dados'!$A$6:$F$199, 5,0),0)</f>
        <v/>
      </c>
      <c r="J501" s="19" t="n"/>
    </row>
    <row r="502">
      <c r="B502" s="18" t="n"/>
      <c r="C502" s="17" t="n"/>
      <c r="D502" s="33">
        <f>IFERROR(VLOOKUP(A502,'Banco de dados'!$A$6:H698, 8,0),0)</f>
        <v/>
      </c>
      <c r="E502" s="26">
        <f>B502*C502</f>
        <v/>
      </c>
      <c r="F502" s="29">
        <f>E502*I502</f>
        <v/>
      </c>
      <c r="G502" s="23">
        <f>E502*H502</f>
        <v/>
      </c>
      <c r="H502" s="22">
        <f>IFERROR(VLOOKUP(A502,'Banco de dados'!$A$6:F698, 3,0),0)</f>
        <v/>
      </c>
      <c r="I502" s="24">
        <f>IFERROR(VLOOKUP(A502,'Banco de dados'!$A$6:$F$199, 5,0),0)</f>
        <v/>
      </c>
      <c r="J502" s="19" t="n"/>
    </row>
    <row r="503">
      <c r="B503" s="18" t="n"/>
      <c r="C503" s="17" t="n"/>
      <c r="D503" s="33">
        <f>IFERROR(VLOOKUP(A503,'Banco de dados'!$A$6:H699, 8,0),0)</f>
        <v/>
      </c>
      <c r="E503" s="26">
        <f>B503*C503</f>
        <v/>
      </c>
      <c r="F503" s="29">
        <f>E503*I503</f>
        <v/>
      </c>
      <c r="G503" s="23">
        <f>E503*H503</f>
        <v/>
      </c>
      <c r="H503" s="22">
        <f>IFERROR(VLOOKUP(A503,'Banco de dados'!$A$6:F699, 3,0),0)</f>
        <v/>
      </c>
      <c r="I503" s="24">
        <f>IFERROR(VLOOKUP(A503,'Banco de dados'!$A$6:$F$199, 5,0),0)</f>
        <v/>
      </c>
      <c r="J503" s="19" t="n"/>
    </row>
    <row r="504">
      <c r="B504" s="18" t="n"/>
      <c r="C504" s="17" t="n"/>
      <c r="D504" s="33">
        <f>IFERROR(VLOOKUP(A504,'Banco de dados'!$A$6:H700, 8,0),0)</f>
        <v/>
      </c>
      <c r="E504" s="26">
        <f>B504*C504</f>
        <v/>
      </c>
      <c r="F504" s="29">
        <f>E504*I504</f>
        <v/>
      </c>
      <c r="G504" s="23">
        <f>E504*H504</f>
        <v/>
      </c>
      <c r="H504" s="22">
        <f>IFERROR(VLOOKUP(A504,'Banco de dados'!$A$6:F700, 3,0),0)</f>
        <v/>
      </c>
      <c r="I504" s="24">
        <f>IFERROR(VLOOKUP(A504,'Banco de dados'!$A$6:$F$199, 5,0),0)</f>
        <v/>
      </c>
      <c r="J504" s="19" t="n"/>
    </row>
    <row r="505">
      <c r="B505" s="18" t="n"/>
      <c r="C505" s="17" t="n"/>
      <c r="D505" s="33">
        <f>IFERROR(VLOOKUP(A505,'Banco de dados'!$A$6:H701, 8,0),0)</f>
        <v/>
      </c>
      <c r="E505" s="26">
        <f>B505*C505</f>
        <v/>
      </c>
      <c r="F505" s="29">
        <f>E505*I505</f>
        <v/>
      </c>
      <c r="G505" s="23">
        <f>E505*H505</f>
        <v/>
      </c>
      <c r="H505" s="22">
        <f>IFERROR(VLOOKUP(A505,'Banco de dados'!$A$6:F701, 3,0),0)</f>
        <v/>
      </c>
      <c r="I505" s="24">
        <f>IFERROR(VLOOKUP(A505,'Banco de dados'!$A$6:$F$199, 5,0),0)</f>
        <v/>
      </c>
      <c r="J505" s="19" t="n"/>
    </row>
    <row r="506">
      <c r="B506" s="18" t="n"/>
      <c r="C506" s="17" t="n"/>
      <c r="D506" s="33">
        <f>IFERROR(VLOOKUP(A506,'Banco de dados'!$A$6:H702, 8,0),0)</f>
        <v/>
      </c>
      <c r="E506" s="26">
        <f>B506*C506</f>
        <v/>
      </c>
      <c r="F506" s="29">
        <f>E506*I506</f>
        <v/>
      </c>
      <c r="G506" s="23">
        <f>E506*H506</f>
        <v/>
      </c>
      <c r="H506" s="22">
        <f>IFERROR(VLOOKUP(A506,'Banco de dados'!$A$6:F702, 3,0),0)</f>
        <v/>
      </c>
      <c r="I506" s="24">
        <f>IFERROR(VLOOKUP(A506,'Banco de dados'!$A$6:$F$199, 5,0),0)</f>
        <v/>
      </c>
      <c r="J506" s="19" t="n"/>
    </row>
    <row r="507">
      <c r="B507" s="18" t="n"/>
      <c r="C507" s="17" t="n"/>
      <c r="D507" s="33">
        <f>IFERROR(VLOOKUP(A507,'Banco de dados'!$A$6:H703, 8,0),0)</f>
        <v/>
      </c>
      <c r="E507" s="26">
        <f>B507*C507</f>
        <v/>
      </c>
      <c r="F507" s="29">
        <f>E507*I507</f>
        <v/>
      </c>
      <c r="G507" s="23">
        <f>E507*H507</f>
        <v/>
      </c>
      <c r="H507" s="22">
        <f>IFERROR(VLOOKUP(A507,'Banco de dados'!$A$6:F703, 3,0),0)</f>
        <v/>
      </c>
      <c r="I507" s="24">
        <f>IFERROR(VLOOKUP(A507,'Banco de dados'!$A$6:$F$199, 5,0),0)</f>
        <v/>
      </c>
      <c r="J507" s="19" t="n"/>
    </row>
    <row r="508">
      <c r="B508" s="18" t="n"/>
      <c r="C508" s="17" t="n"/>
      <c r="D508" s="33">
        <f>IFERROR(VLOOKUP(A508,'Banco de dados'!$A$6:H704, 8,0),0)</f>
        <v/>
      </c>
      <c r="E508" s="26">
        <f>B508*C508</f>
        <v/>
      </c>
      <c r="F508" s="29">
        <f>E508*I508</f>
        <v/>
      </c>
      <c r="G508" s="23">
        <f>E508*H508</f>
        <v/>
      </c>
      <c r="H508" s="22">
        <f>IFERROR(VLOOKUP(A508,'Banco de dados'!$A$6:F704, 3,0),0)</f>
        <v/>
      </c>
      <c r="I508" s="24">
        <f>IFERROR(VLOOKUP(A508,'Banco de dados'!$A$6:$F$199, 5,0),0)</f>
        <v/>
      </c>
      <c r="J508" s="19" t="n"/>
    </row>
    <row r="509">
      <c r="B509" s="18" t="n"/>
      <c r="C509" s="17" t="n"/>
      <c r="D509" s="33">
        <f>IFERROR(VLOOKUP(A509,'Banco de dados'!$A$6:H705, 8,0),0)</f>
        <v/>
      </c>
      <c r="E509" s="26">
        <f>B509*C509</f>
        <v/>
      </c>
      <c r="F509" s="29">
        <f>E509*I509</f>
        <v/>
      </c>
      <c r="G509" s="23">
        <f>E509*H509</f>
        <v/>
      </c>
      <c r="H509" s="22">
        <f>IFERROR(VLOOKUP(A509,'Banco de dados'!$A$6:F705, 3,0),0)</f>
        <v/>
      </c>
      <c r="I509" s="24">
        <f>IFERROR(VLOOKUP(A509,'Banco de dados'!$A$6:$F$199, 5,0),0)</f>
        <v/>
      </c>
      <c r="J509" s="19" t="n"/>
    </row>
    <row r="510">
      <c r="B510" s="18" t="n"/>
      <c r="C510" s="17" t="n"/>
      <c r="D510" s="33">
        <f>IFERROR(VLOOKUP(A510,'Banco de dados'!$A$6:H706, 8,0),0)</f>
        <v/>
      </c>
      <c r="E510" s="26">
        <f>B510*C510</f>
        <v/>
      </c>
      <c r="F510" s="29">
        <f>E510*I510</f>
        <v/>
      </c>
      <c r="G510" s="23">
        <f>E510*H510</f>
        <v/>
      </c>
      <c r="H510" s="22">
        <f>IFERROR(VLOOKUP(A510,'Banco de dados'!$A$6:F706, 3,0),0)</f>
        <v/>
      </c>
      <c r="I510" s="24">
        <f>IFERROR(VLOOKUP(A510,'Banco de dados'!$A$6:$F$199, 5,0),0)</f>
        <v/>
      </c>
      <c r="J510" s="19" t="n"/>
    </row>
    <row r="511">
      <c r="B511" s="18" t="n"/>
      <c r="C511" s="17" t="n"/>
      <c r="D511" s="33">
        <f>IFERROR(VLOOKUP(A511,'Banco de dados'!$A$6:H707, 8,0),0)</f>
        <v/>
      </c>
      <c r="E511" s="26">
        <f>B511*C511</f>
        <v/>
      </c>
      <c r="F511" s="29">
        <f>E511*I511</f>
        <v/>
      </c>
      <c r="G511" s="23">
        <f>E511*H511</f>
        <v/>
      </c>
      <c r="H511" s="22">
        <f>IFERROR(VLOOKUP(A511,'Banco de dados'!$A$6:F707, 3,0),0)</f>
        <v/>
      </c>
      <c r="I511" s="24">
        <f>IFERROR(VLOOKUP(A511,'Banco de dados'!$A$6:$F$199, 5,0),0)</f>
        <v/>
      </c>
      <c r="J511" s="19" t="n"/>
    </row>
    <row r="512">
      <c r="B512" s="18" t="n"/>
      <c r="C512" s="17" t="n"/>
      <c r="D512" s="33">
        <f>IFERROR(VLOOKUP(A512,'Banco de dados'!$A$6:H708, 8,0),0)</f>
        <v/>
      </c>
      <c r="E512" s="26">
        <f>B512*C512</f>
        <v/>
      </c>
      <c r="F512" s="29">
        <f>E512*I512</f>
        <v/>
      </c>
      <c r="G512" s="23">
        <f>E512*H512</f>
        <v/>
      </c>
      <c r="H512" s="22">
        <f>IFERROR(VLOOKUP(A512,'Banco de dados'!$A$6:F708, 3,0),0)</f>
        <v/>
      </c>
      <c r="I512" s="24">
        <f>IFERROR(VLOOKUP(A512,'Banco de dados'!$A$6:$F$199, 5,0),0)</f>
        <v/>
      </c>
      <c r="J512" s="19" t="n"/>
    </row>
    <row r="513">
      <c r="B513" s="18" t="n"/>
      <c r="C513" s="17" t="n"/>
      <c r="D513" s="33">
        <f>IFERROR(VLOOKUP(A513,'Banco de dados'!$A$6:H709, 8,0),0)</f>
        <v/>
      </c>
      <c r="E513" s="26">
        <f>B513*C513</f>
        <v/>
      </c>
      <c r="F513" s="29">
        <f>E513*I513</f>
        <v/>
      </c>
      <c r="G513" s="23">
        <f>E513*H513</f>
        <v/>
      </c>
      <c r="H513" s="22">
        <f>IFERROR(VLOOKUP(A513,'Banco de dados'!$A$6:F709, 3,0),0)</f>
        <v/>
      </c>
      <c r="I513" s="24">
        <f>IFERROR(VLOOKUP(A513,'Banco de dados'!$A$6:$F$199, 5,0),0)</f>
        <v/>
      </c>
      <c r="J513" s="19" t="n"/>
    </row>
    <row r="514">
      <c r="B514" s="18" t="n"/>
      <c r="C514" s="17" t="n"/>
      <c r="D514" s="33">
        <f>IFERROR(VLOOKUP(A514,'Banco de dados'!$A$6:H710, 8,0),0)</f>
        <v/>
      </c>
      <c r="E514" s="26">
        <f>B514*C514</f>
        <v/>
      </c>
      <c r="F514" s="29">
        <f>E514*I514</f>
        <v/>
      </c>
      <c r="G514" s="23">
        <f>E514*H514</f>
        <v/>
      </c>
      <c r="H514" s="22">
        <f>IFERROR(VLOOKUP(A514,'Banco de dados'!$A$6:F710, 3,0),0)</f>
        <v/>
      </c>
      <c r="I514" s="24">
        <f>IFERROR(VLOOKUP(A514,'Banco de dados'!$A$6:$F$199, 5,0),0)</f>
        <v/>
      </c>
      <c r="J514" s="19" t="n"/>
    </row>
    <row r="515">
      <c r="B515" s="18" t="n"/>
      <c r="C515" s="17" t="n"/>
      <c r="D515" s="33">
        <f>IFERROR(VLOOKUP(A515,'Banco de dados'!$A$6:H711, 8,0),0)</f>
        <v/>
      </c>
      <c r="E515" s="26">
        <f>B515*C515</f>
        <v/>
      </c>
      <c r="F515" s="29">
        <f>E515*I515</f>
        <v/>
      </c>
      <c r="G515" s="23">
        <f>E515*H515</f>
        <v/>
      </c>
      <c r="H515" s="22">
        <f>IFERROR(VLOOKUP(A515,'Banco de dados'!$A$6:F711, 3,0),0)</f>
        <v/>
      </c>
      <c r="I515" s="24">
        <f>IFERROR(VLOOKUP(A515,'Banco de dados'!$A$6:$F$199, 5,0),0)</f>
        <v/>
      </c>
      <c r="J515" s="19" t="n"/>
    </row>
    <row r="516">
      <c r="B516" s="18" t="n"/>
      <c r="C516" s="17" t="n"/>
      <c r="D516" s="33">
        <f>IFERROR(VLOOKUP(A516,'Banco de dados'!$A$6:H712, 8,0),0)</f>
        <v/>
      </c>
      <c r="E516" s="26">
        <f>B516*C516</f>
        <v/>
      </c>
      <c r="F516" s="29">
        <f>E516*I516</f>
        <v/>
      </c>
      <c r="G516" s="23">
        <f>E516*H516</f>
        <v/>
      </c>
      <c r="H516" s="22">
        <f>IFERROR(VLOOKUP(A516,'Banco de dados'!$A$6:F712, 3,0),0)</f>
        <v/>
      </c>
      <c r="I516" s="24">
        <f>IFERROR(VLOOKUP(A516,'Banco de dados'!$A$6:$F$199, 5,0),0)</f>
        <v/>
      </c>
      <c r="J516" s="19" t="n"/>
    </row>
    <row r="517">
      <c r="B517" s="18" t="n"/>
      <c r="C517" s="17" t="n"/>
      <c r="D517" s="33">
        <f>IFERROR(VLOOKUP(A517,'Banco de dados'!$A$6:H713, 8,0),0)</f>
        <v/>
      </c>
      <c r="E517" s="26">
        <f>B517*C517</f>
        <v/>
      </c>
      <c r="F517" s="29">
        <f>E517*I517</f>
        <v/>
      </c>
      <c r="G517" s="23">
        <f>E517*H517</f>
        <v/>
      </c>
      <c r="H517" s="22">
        <f>IFERROR(VLOOKUP(A517,'Banco de dados'!$A$6:F713, 3,0),0)</f>
        <v/>
      </c>
      <c r="I517" s="24">
        <f>IFERROR(VLOOKUP(A517,'Banco de dados'!$A$6:$F$199, 5,0),0)</f>
        <v/>
      </c>
      <c r="J517" s="19" t="n"/>
    </row>
    <row r="518">
      <c r="B518" s="18" t="n"/>
      <c r="C518" s="17" t="n"/>
      <c r="D518" s="33">
        <f>IFERROR(VLOOKUP(A518,'Banco de dados'!$A$6:H714, 8,0),0)</f>
        <v/>
      </c>
      <c r="E518" s="26">
        <f>B518*C518</f>
        <v/>
      </c>
      <c r="F518" s="29">
        <f>E518*I518</f>
        <v/>
      </c>
      <c r="G518" s="23">
        <f>E518*H518</f>
        <v/>
      </c>
      <c r="H518" s="22">
        <f>IFERROR(VLOOKUP(A518,'Banco de dados'!$A$6:F714, 3,0),0)</f>
        <v/>
      </c>
      <c r="I518" s="24">
        <f>IFERROR(VLOOKUP(A518,'Banco de dados'!$A$6:$F$199, 5,0),0)</f>
        <v/>
      </c>
      <c r="J518" s="19" t="n"/>
    </row>
    <row r="519">
      <c r="B519" s="18" t="n"/>
      <c r="C519" s="17" t="n"/>
      <c r="D519" s="33">
        <f>IFERROR(VLOOKUP(A519,'Banco de dados'!$A$6:H715, 8,0),0)</f>
        <v/>
      </c>
      <c r="E519" s="26">
        <f>B519*C519</f>
        <v/>
      </c>
      <c r="F519" s="29">
        <f>E519*I519</f>
        <v/>
      </c>
      <c r="G519" s="23">
        <f>E519*H519</f>
        <v/>
      </c>
      <c r="H519" s="22">
        <f>IFERROR(VLOOKUP(A519,'Banco de dados'!$A$6:F715, 3,0),0)</f>
        <v/>
      </c>
      <c r="I519" s="24">
        <f>IFERROR(VLOOKUP(A519,'Banco de dados'!$A$6:$F$199, 5,0),0)</f>
        <v/>
      </c>
      <c r="J519" s="19" t="n"/>
    </row>
    <row r="520">
      <c r="B520" s="18" t="n"/>
      <c r="C520" s="17" t="n"/>
      <c r="D520" s="33">
        <f>IFERROR(VLOOKUP(A520,'Banco de dados'!$A$6:H716, 8,0),0)</f>
        <v/>
      </c>
      <c r="E520" s="26">
        <f>B520*C520</f>
        <v/>
      </c>
      <c r="F520" s="29">
        <f>E520*I520</f>
        <v/>
      </c>
      <c r="G520" s="23">
        <f>E520*H520</f>
        <v/>
      </c>
      <c r="H520" s="22">
        <f>IFERROR(VLOOKUP(A520,'Banco de dados'!$A$6:F716, 3,0),0)</f>
        <v/>
      </c>
      <c r="I520" s="24">
        <f>IFERROR(VLOOKUP(A520,'Banco de dados'!$A$6:$F$199, 5,0),0)</f>
        <v/>
      </c>
      <c r="J520" s="19" t="n"/>
    </row>
    <row r="521">
      <c r="B521" s="18" t="n"/>
      <c r="C521" s="17" t="n"/>
      <c r="D521" s="33">
        <f>IFERROR(VLOOKUP(A521,'Banco de dados'!$A$6:H717, 8,0),0)</f>
        <v/>
      </c>
      <c r="E521" s="26">
        <f>B521*C521</f>
        <v/>
      </c>
      <c r="F521" s="29">
        <f>E521*I521</f>
        <v/>
      </c>
      <c r="G521" s="23">
        <f>E521*H521</f>
        <v/>
      </c>
      <c r="H521" s="22">
        <f>IFERROR(VLOOKUP(A521,'Banco de dados'!$A$6:F717, 3,0),0)</f>
        <v/>
      </c>
      <c r="I521" s="24">
        <f>IFERROR(VLOOKUP(A521,'Banco de dados'!$A$6:$F$199, 5,0),0)</f>
        <v/>
      </c>
      <c r="J521" s="19" t="n"/>
    </row>
    <row r="522">
      <c r="B522" s="18" t="n"/>
      <c r="C522" s="17" t="n"/>
      <c r="D522" s="33">
        <f>IFERROR(VLOOKUP(A522,'Banco de dados'!$A$6:H718, 8,0),0)</f>
        <v/>
      </c>
      <c r="E522" s="26">
        <f>B522*C522</f>
        <v/>
      </c>
      <c r="F522" s="29">
        <f>E522*I522</f>
        <v/>
      </c>
      <c r="G522" s="23">
        <f>E522*H522</f>
        <v/>
      </c>
      <c r="H522" s="22">
        <f>IFERROR(VLOOKUP(A522,'Banco de dados'!$A$6:F718, 3,0),0)</f>
        <v/>
      </c>
      <c r="I522" s="24">
        <f>IFERROR(VLOOKUP(A522,'Banco de dados'!$A$6:$F$199, 5,0),0)</f>
        <v/>
      </c>
      <c r="J522" s="19" t="n"/>
    </row>
    <row r="523">
      <c r="B523" s="18" t="n"/>
      <c r="C523" s="17" t="n"/>
      <c r="D523" s="33">
        <f>IFERROR(VLOOKUP(A523,'Banco de dados'!$A$6:H719, 8,0),0)</f>
        <v/>
      </c>
      <c r="E523" s="26">
        <f>B523*C523</f>
        <v/>
      </c>
      <c r="F523" s="29">
        <f>E523*I523</f>
        <v/>
      </c>
      <c r="G523" s="23">
        <f>E523*H523</f>
        <v/>
      </c>
      <c r="H523" s="22">
        <f>IFERROR(VLOOKUP(A523,'Banco de dados'!$A$6:F719, 3,0),0)</f>
        <v/>
      </c>
      <c r="I523" s="24">
        <f>IFERROR(VLOOKUP(A523,'Banco de dados'!$A$6:$F$199, 5,0),0)</f>
        <v/>
      </c>
      <c r="J523" s="19" t="n"/>
    </row>
    <row r="524">
      <c r="B524" s="18" t="n"/>
      <c r="C524" s="17" t="n"/>
      <c r="D524" s="33">
        <f>IFERROR(VLOOKUP(A524,'Banco de dados'!$A$6:H720, 8,0),0)</f>
        <v/>
      </c>
      <c r="E524" s="26">
        <f>B524*C524</f>
        <v/>
      </c>
      <c r="F524" s="29">
        <f>E524*I524</f>
        <v/>
      </c>
      <c r="G524" s="23">
        <f>E524*H524</f>
        <v/>
      </c>
      <c r="H524" s="22">
        <f>IFERROR(VLOOKUP(A524,'Banco de dados'!$A$6:F720, 3,0),0)</f>
        <v/>
      </c>
      <c r="I524" s="24">
        <f>IFERROR(VLOOKUP(A524,'Banco de dados'!$A$6:$F$199, 5,0),0)</f>
        <v/>
      </c>
      <c r="J524" s="19" t="n"/>
    </row>
    <row r="525">
      <c r="B525" s="18" t="n"/>
      <c r="C525" s="17" t="n"/>
      <c r="D525" s="33">
        <f>IFERROR(VLOOKUP(A525,'Banco de dados'!$A$6:H721, 8,0),0)</f>
        <v/>
      </c>
      <c r="E525" s="26">
        <f>B525*C525</f>
        <v/>
      </c>
      <c r="F525" s="29">
        <f>E525*I525</f>
        <v/>
      </c>
      <c r="G525" s="23">
        <f>E525*H525</f>
        <v/>
      </c>
      <c r="H525" s="22">
        <f>IFERROR(VLOOKUP(A525,'Banco de dados'!$A$6:F721, 3,0),0)</f>
        <v/>
      </c>
      <c r="I525" s="24">
        <f>IFERROR(VLOOKUP(A525,'Banco de dados'!$A$6:$F$199, 5,0),0)</f>
        <v/>
      </c>
      <c r="J525" s="19" t="n"/>
    </row>
    <row r="526">
      <c r="B526" s="18" t="n"/>
      <c r="C526" s="17" t="n"/>
      <c r="D526" s="33">
        <f>IFERROR(VLOOKUP(A526,'Banco de dados'!$A$6:H722, 8,0),0)</f>
        <v/>
      </c>
      <c r="E526" s="26">
        <f>B526*C526</f>
        <v/>
      </c>
      <c r="F526" s="29">
        <f>E526*I526</f>
        <v/>
      </c>
      <c r="G526" s="23">
        <f>E526*H526</f>
        <v/>
      </c>
      <c r="H526" s="22">
        <f>IFERROR(VLOOKUP(A526,'Banco de dados'!$A$6:F722, 3,0),0)</f>
        <v/>
      </c>
      <c r="I526" s="24">
        <f>IFERROR(VLOOKUP(A526,'Banco de dados'!$A$6:$F$199, 5,0),0)</f>
        <v/>
      </c>
      <c r="J526" s="19" t="n"/>
    </row>
    <row r="527">
      <c r="B527" s="18" t="n"/>
      <c r="C527" s="17" t="n"/>
      <c r="D527" s="33">
        <f>IFERROR(VLOOKUP(A527,'Banco de dados'!$A$6:H723, 8,0),0)</f>
        <v/>
      </c>
      <c r="E527" s="26">
        <f>B527*C527</f>
        <v/>
      </c>
      <c r="F527" s="29">
        <f>E527*I527</f>
        <v/>
      </c>
      <c r="G527" s="23">
        <f>E527*H527</f>
        <v/>
      </c>
      <c r="H527" s="22">
        <f>IFERROR(VLOOKUP(A527,'Banco de dados'!$A$6:F723, 3,0),0)</f>
        <v/>
      </c>
      <c r="I527" s="24">
        <f>IFERROR(VLOOKUP(A527,'Banco de dados'!$A$6:$F$199, 5,0),0)</f>
        <v/>
      </c>
      <c r="J527" s="19" t="n"/>
    </row>
    <row r="528">
      <c r="B528" s="18" t="n"/>
      <c r="C528" s="17" t="n"/>
      <c r="D528" s="33">
        <f>IFERROR(VLOOKUP(A528,'Banco de dados'!$A$6:H724, 8,0),0)</f>
        <v/>
      </c>
      <c r="E528" s="26">
        <f>B528*C528</f>
        <v/>
      </c>
      <c r="F528" s="29">
        <f>E528*I528</f>
        <v/>
      </c>
      <c r="G528" s="23">
        <f>E528*H528</f>
        <v/>
      </c>
      <c r="H528" s="22">
        <f>IFERROR(VLOOKUP(A528,'Banco de dados'!$A$6:F724, 3,0),0)</f>
        <v/>
      </c>
      <c r="I528" s="24">
        <f>IFERROR(VLOOKUP(A528,'Banco de dados'!$A$6:$F$199, 5,0),0)</f>
        <v/>
      </c>
      <c r="J528" s="19" t="n"/>
    </row>
    <row r="529">
      <c r="B529" s="18" t="n"/>
      <c r="C529" s="17" t="n"/>
      <c r="D529" s="33">
        <f>IFERROR(VLOOKUP(A529,'Banco de dados'!$A$6:H725, 8,0),0)</f>
        <v/>
      </c>
      <c r="E529" s="26">
        <f>B529*C529</f>
        <v/>
      </c>
      <c r="F529" s="29">
        <f>E529*I529</f>
        <v/>
      </c>
      <c r="G529" s="23">
        <f>E529*H529</f>
        <v/>
      </c>
      <c r="H529" s="22">
        <f>IFERROR(VLOOKUP(A529,'Banco de dados'!$A$6:F725, 3,0),0)</f>
        <v/>
      </c>
      <c r="I529" s="24">
        <f>IFERROR(VLOOKUP(A529,'Banco de dados'!$A$6:$F$199, 5,0),0)</f>
        <v/>
      </c>
      <c r="J529" s="19" t="n"/>
    </row>
    <row r="530">
      <c r="B530" s="18" t="n"/>
      <c r="C530" s="17" t="n"/>
      <c r="D530" s="33">
        <f>IFERROR(VLOOKUP(A530,'Banco de dados'!$A$6:H726, 8,0),0)</f>
        <v/>
      </c>
      <c r="E530" s="26">
        <f>B530*C530</f>
        <v/>
      </c>
      <c r="F530" s="29">
        <f>E530*I530</f>
        <v/>
      </c>
      <c r="G530" s="23">
        <f>E530*H530</f>
        <v/>
      </c>
      <c r="H530" s="22">
        <f>IFERROR(VLOOKUP(A530,'Banco de dados'!$A$6:F726, 3,0),0)</f>
        <v/>
      </c>
      <c r="I530" s="24">
        <f>IFERROR(VLOOKUP(A530,'Banco de dados'!$A$6:$F$199, 5,0),0)</f>
        <v/>
      </c>
      <c r="J530" s="19" t="n"/>
    </row>
    <row r="531">
      <c r="B531" s="18" t="n"/>
      <c r="C531" s="17" t="n"/>
      <c r="D531" s="33">
        <f>IFERROR(VLOOKUP(A531,'Banco de dados'!$A$6:H727, 8,0),0)</f>
        <v/>
      </c>
      <c r="E531" s="26">
        <f>B531*C531</f>
        <v/>
      </c>
      <c r="F531" s="29">
        <f>E531*I531</f>
        <v/>
      </c>
      <c r="G531" s="23">
        <f>E531*H531</f>
        <v/>
      </c>
      <c r="H531" s="22">
        <f>IFERROR(VLOOKUP(A531,'Banco de dados'!$A$6:F727, 3,0),0)</f>
        <v/>
      </c>
      <c r="I531" s="24">
        <f>IFERROR(VLOOKUP(A531,'Banco de dados'!$A$6:$F$199, 5,0),0)</f>
        <v/>
      </c>
      <c r="J531" s="19" t="n"/>
    </row>
    <row r="532">
      <c r="B532" s="18" t="n"/>
      <c r="C532" s="17" t="n"/>
      <c r="D532" s="33">
        <f>IFERROR(VLOOKUP(A532,'Banco de dados'!$A$6:H728, 8,0),0)</f>
        <v/>
      </c>
      <c r="E532" s="26">
        <f>B532*C532</f>
        <v/>
      </c>
      <c r="F532" s="29">
        <f>E532*I532</f>
        <v/>
      </c>
      <c r="G532" s="23">
        <f>E532*H532</f>
        <v/>
      </c>
      <c r="H532" s="22">
        <f>IFERROR(VLOOKUP(A532,'Banco de dados'!$A$6:F728, 3,0),0)</f>
        <v/>
      </c>
      <c r="I532" s="24">
        <f>IFERROR(VLOOKUP(A532,'Banco de dados'!$A$6:$F$199, 5,0),0)</f>
        <v/>
      </c>
      <c r="J532" s="19" t="n"/>
    </row>
    <row r="533">
      <c r="B533" s="18" t="n"/>
      <c r="C533" s="17" t="n"/>
      <c r="D533" s="33">
        <f>IFERROR(VLOOKUP(A533,'Banco de dados'!$A$6:H729, 8,0),0)</f>
        <v/>
      </c>
      <c r="E533" s="26">
        <f>B533*C533</f>
        <v/>
      </c>
      <c r="F533" s="29">
        <f>E533*I533</f>
        <v/>
      </c>
      <c r="G533" s="23">
        <f>E533*H533</f>
        <v/>
      </c>
      <c r="H533" s="22">
        <f>IFERROR(VLOOKUP(A533,'Banco de dados'!$A$6:F729, 3,0),0)</f>
        <v/>
      </c>
      <c r="I533" s="24">
        <f>IFERROR(VLOOKUP(A533,'Banco de dados'!$A$6:$F$199, 5,0),0)</f>
        <v/>
      </c>
      <c r="J533" s="19" t="n"/>
    </row>
    <row r="534">
      <c r="B534" s="18" t="n"/>
      <c r="C534" s="17" t="n"/>
      <c r="D534" s="33">
        <f>IFERROR(VLOOKUP(A534,'Banco de dados'!$A$6:H730, 8,0),0)</f>
        <v/>
      </c>
      <c r="E534" s="26">
        <f>B534*C534</f>
        <v/>
      </c>
      <c r="F534" s="29">
        <f>E534*I534</f>
        <v/>
      </c>
      <c r="G534" s="23">
        <f>E534*H534</f>
        <v/>
      </c>
      <c r="H534" s="22">
        <f>IFERROR(VLOOKUP(A534,'Banco de dados'!$A$6:F730, 3,0),0)</f>
        <v/>
      </c>
      <c r="I534" s="24">
        <f>IFERROR(VLOOKUP(A534,'Banco de dados'!$A$6:$F$199, 5,0),0)</f>
        <v/>
      </c>
      <c r="J534" s="19" t="n"/>
    </row>
    <row r="535">
      <c r="B535" s="18" t="n"/>
      <c r="C535" s="17" t="n"/>
      <c r="D535" s="33">
        <f>IFERROR(VLOOKUP(A535,'Banco de dados'!$A$6:H731, 8,0),0)</f>
        <v/>
      </c>
      <c r="E535" s="26">
        <f>B535*C535</f>
        <v/>
      </c>
      <c r="F535" s="29">
        <f>E535*I535</f>
        <v/>
      </c>
      <c r="G535" s="23">
        <f>E535*H535</f>
        <v/>
      </c>
      <c r="H535" s="22">
        <f>IFERROR(VLOOKUP(A535,'Banco de dados'!$A$6:F731, 3,0),0)</f>
        <v/>
      </c>
      <c r="I535" s="24">
        <f>IFERROR(VLOOKUP(A535,'Banco de dados'!$A$6:$F$199, 5,0),0)</f>
        <v/>
      </c>
      <c r="J535" s="19" t="n"/>
    </row>
    <row r="536">
      <c r="B536" s="18" t="n"/>
      <c r="C536" s="17" t="n"/>
      <c r="D536" s="33">
        <f>IFERROR(VLOOKUP(A536,'Banco de dados'!$A$6:H732, 8,0),0)</f>
        <v/>
      </c>
      <c r="E536" s="26">
        <f>B536*C536</f>
        <v/>
      </c>
      <c r="F536" s="29">
        <f>E536*I536</f>
        <v/>
      </c>
      <c r="G536" s="23">
        <f>E536*H536</f>
        <v/>
      </c>
      <c r="H536" s="22">
        <f>IFERROR(VLOOKUP(A536,'Banco de dados'!$A$6:F732, 3,0),0)</f>
        <v/>
      </c>
      <c r="I536" s="24">
        <f>IFERROR(VLOOKUP(A536,'Banco de dados'!$A$6:$F$199, 5,0),0)</f>
        <v/>
      </c>
      <c r="J536" s="19" t="n"/>
    </row>
    <row r="537">
      <c r="B537" s="18" t="n"/>
      <c r="C537" s="17" t="n"/>
      <c r="D537" s="33">
        <f>IFERROR(VLOOKUP(A537,'Banco de dados'!$A$6:H733, 8,0),0)</f>
        <v/>
      </c>
      <c r="E537" s="26">
        <f>B537*C537</f>
        <v/>
      </c>
      <c r="F537" s="29">
        <f>E537*I537</f>
        <v/>
      </c>
      <c r="G537" s="23">
        <f>E537*H537</f>
        <v/>
      </c>
      <c r="H537" s="22">
        <f>IFERROR(VLOOKUP(A537,'Banco de dados'!$A$6:F733, 3,0),0)</f>
        <v/>
      </c>
      <c r="I537" s="24">
        <f>IFERROR(VLOOKUP(A537,'Banco de dados'!$A$6:$F$199, 5,0),0)</f>
        <v/>
      </c>
      <c r="J537" s="19" t="n"/>
    </row>
    <row r="538">
      <c r="B538" s="18" t="n"/>
      <c r="C538" s="17" t="n"/>
      <c r="D538" s="33">
        <f>IFERROR(VLOOKUP(A538,'Banco de dados'!$A$6:H734, 8,0),0)</f>
        <v/>
      </c>
      <c r="E538" s="26">
        <f>B538*C538</f>
        <v/>
      </c>
      <c r="F538" s="29">
        <f>E538*I538</f>
        <v/>
      </c>
      <c r="G538" s="23">
        <f>E538*H538</f>
        <v/>
      </c>
      <c r="H538" s="22">
        <f>IFERROR(VLOOKUP(A538,'Banco de dados'!$A$6:F734, 3,0),0)</f>
        <v/>
      </c>
      <c r="I538" s="24">
        <f>IFERROR(VLOOKUP(A538,'Banco de dados'!$A$6:$F$199, 5,0),0)</f>
        <v/>
      </c>
      <c r="J538" s="19" t="n"/>
    </row>
    <row r="539">
      <c r="B539" s="18" t="n"/>
      <c r="C539" s="17" t="n"/>
      <c r="D539" s="33">
        <f>IFERROR(VLOOKUP(A539,'Banco de dados'!$A$6:H735, 8,0),0)</f>
        <v/>
      </c>
      <c r="E539" s="26">
        <f>B539*C539</f>
        <v/>
      </c>
      <c r="F539" s="29">
        <f>E539*I539</f>
        <v/>
      </c>
      <c r="G539" s="23">
        <f>E539*H539</f>
        <v/>
      </c>
      <c r="H539" s="22">
        <f>IFERROR(VLOOKUP(A539,'Banco de dados'!$A$6:F735, 3,0),0)</f>
        <v/>
      </c>
      <c r="I539" s="24">
        <f>IFERROR(VLOOKUP(A539,'Banco de dados'!$A$6:$F$199, 5,0),0)</f>
        <v/>
      </c>
      <c r="J539" s="19" t="n"/>
    </row>
    <row r="540">
      <c r="B540" s="18" t="n"/>
      <c r="C540" s="17" t="n"/>
      <c r="D540" s="33">
        <f>IFERROR(VLOOKUP(A540,'Banco de dados'!$A$6:H736, 8,0),0)</f>
        <v/>
      </c>
      <c r="E540" s="26">
        <f>B540*C540</f>
        <v/>
      </c>
      <c r="F540" s="29">
        <f>E540*I540</f>
        <v/>
      </c>
      <c r="G540" s="23">
        <f>E540*H540</f>
        <v/>
      </c>
      <c r="H540" s="22">
        <f>IFERROR(VLOOKUP(A540,'Banco de dados'!$A$6:F736, 3,0),0)</f>
        <v/>
      </c>
      <c r="I540" s="24">
        <f>IFERROR(VLOOKUP(A540,'Banco de dados'!$A$6:$F$199, 5,0),0)</f>
        <v/>
      </c>
      <c r="J540" s="19" t="n"/>
    </row>
    <row r="541">
      <c r="B541" s="18" t="n"/>
      <c r="C541" s="17" t="n"/>
      <c r="D541" s="33">
        <f>IFERROR(VLOOKUP(A541,'Banco de dados'!$A$6:H737, 8,0),0)</f>
        <v/>
      </c>
      <c r="E541" s="26">
        <f>B541*C541</f>
        <v/>
      </c>
      <c r="F541" s="29">
        <f>E541*I541</f>
        <v/>
      </c>
      <c r="G541" s="23">
        <f>E541*H541</f>
        <v/>
      </c>
      <c r="H541" s="22">
        <f>IFERROR(VLOOKUP(A541,'Banco de dados'!$A$6:F737, 3,0),0)</f>
        <v/>
      </c>
      <c r="I541" s="24">
        <f>IFERROR(VLOOKUP(A541,'Banco de dados'!$A$6:$F$199, 5,0),0)</f>
        <v/>
      </c>
      <c r="J541" s="19" t="n"/>
    </row>
    <row r="542">
      <c r="B542" s="18" t="n"/>
      <c r="C542" s="17" t="n"/>
      <c r="D542" s="33">
        <f>IFERROR(VLOOKUP(A542,'Banco de dados'!$A$6:H738, 8,0),0)</f>
        <v/>
      </c>
      <c r="E542" s="26">
        <f>B542*C542</f>
        <v/>
      </c>
      <c r="F542" s="29">
        <f>E542*I542</f>
        <v/>
      </c>
      <c r="G542" s="23">
        <f>E542*H542</f>
        <v/>
      </c>
      <c r="H542" s="22">
        <f>IFERROR(VLOOKUP(A542,'Banco de dados'!$A$6:F738, 3,0),0)</f>
        <v/>
      </c>
      <c r="I542" s="24">
        <f>IFERROR(VLOOKUP(A542,'Banco de dados'!$A$6:$F$199, 5,0),0)</f>
        <v/>
      </c>
      <c r="J542" s="19" t="n"/>
    </row>
    <row r="543">
      <c r="B543" s="18" t="n"/>
      <c r="C543" s="17" t="n"/>
      <c r="D543" s="33">
        <f>IFERROR(VLOOKUP(A543,'Banco de dados'!$A$6:H739, 8,0),0)</f>
        <v/>
      </c>
      <c r="E543" s="26">
        <f>B543*C543</f>
        <v/>
      </c>
      <c r="F543" s="29">
        <f>E543*I543</f>
        <v/>
      </c>
      <c r="G543" s="23">
        <f>E543*H543</f>
        <v/>
      </c>
      <c r="H543" s="22">
        <f>IFERROR(VLOOKUP(A543,'Banco de dados'!$A$6:F739, 3,0),0)</f>
        <v/>
      </c>
      <c r="I543" s="24">
        <f>IFERROR(VLOOKUP(A543,'Banco de dados'!$A$6:$F$199, 5,0),0)</f>
        <v/>
      </c>
      <c r="J543" s="19" t="n"/>
    </row>
    <row r="544">
      <c r="B544" s="18" t="n"/>
      <c r="C544" s="17" t="n"/>
      <c r="D544" s="33">
        <f>IFERROR(VLOOKUP(A544,'Banco de dados'!$A$6:H740, 8,0),0)</f>
        <v/>
      </c>
      <c r="E544" s="26">
        <f>B544*C544</f>
        <v/>
      </c>
      <c r="F544" s="29">
        <f>E544*I544</f>
        <v/>
      </c>
      <c r="G544" s="23">
        <f>E544*H544</f>
        <v/>
      </c>
      <c r="H544" s="22">
        <f>IFERROR(VLOOKUP(A544,'Banco de dados'!$A$6:F740, 3,0),0)</f>
        <v/>
      </c>
      <c r="I544" s="24">
        <f>IFERROR(VLOOKUP(A544,'Banco de dados'!$A$6:$F$199, 5,0),0)</f>
        <v/>
      </c>
      <c r="J544" s="19" t="n"/>
    </row>
    <row r="545">
      <c r="B545" s="18" t="n"/>
      <c r="C545" s="17" t="n"/>
      <c r="D545" s="33">
        <f>IFERROR(VLOOKUP(A545,'Banco de dados'!$A$6:H741, 8,0),0)</f>
        <v/>
      </c>
      <c r="E545" s="26">
        <f>B545*C545</f>
        <v/>
      </c>
      <c r="F545" s="29">
        <f>E545*I545</f>
        <v/>
      </c>
      <c r="G545" s="23">
        <f>E545*H545</f>
        <v/>
      </c>
      <c r="H545" s="22">
        <f>IFERROR(VLOOKUP(A545,'Banco de dados'!$A$6:F741, 3,0),0)</f>
        <v/>
      </c>
      <c r="I545" s="24">
        <f>IFERROR(VLOOKUP(A545,'Banco de dados'!$A$6:$F$199, 5,0),0)</f>
        <v/>
      </c>
      <c r="J545" s="19" t="n"/>
    </row>
    <row r="546">
      <c r="B546" s="18" t="n"/>
      <c r="C546" s="17" t="n"/>
      <c r="D546" s="33">
        <f>IFERROR(VLOOKUP(A546,'Banco de dados'!$A$6:H742, 8,0),0)</f>
        <v/>
      </c>
      <c r="E546" s="26">
        <f>B546*C546</f>
        <v/>
      </c>
      <c r="F546" s="29">
        <f>E546*I546</f>
        <v/>
      </c>
      <c r="G546" s="23">
        <f>E546*H546</f>
        <v/>
      </c>
      <c r="H546" s="22">
        <f>IFERROR(VLOOKUP(A546,'Banco de dados'!$A$6:F742, 3,0),0)</f>
        <v/>
      </c>
      <c r="I546" s="24">
        <f>IFERROR(VLOOKUP(A546,'Banco de dados'!$A$6:$F$199, 5,0),0)</f>
        <v/>
      </c>
      <c r="J546" s="19" t="n"/>
    </row>
    <row r="547">
      <c r="B547" s="18" t="n"/>
      <c r="C547" s="17" t="n"/>
      <c r="D547" s="33">
        <f>IFERROR(VLOOKUP(A547,'Banco de dados'!$A$6:H743, 8,0),0)</f>
        <v/>
      </c>
      <c r="E547" s="26">
        <f>B547*C547</f>
        <v/>
      </c>
      <c r="F547" s="29">
        <f>E547*I547</f>
        <v/>
      </c>
      <c r="G547" s="23">
        <f>E547*H547</f>
        <v/>
      </c>
      <c r="H547" s="22">
        <f>IFERROR(VLOOKUP(A547,'Banco de dados'!$A$6:F743, 3,0),0)</f>
        <v/>
      </c>
      <c r="I547" s="24">
        <f>IFERROR(VLOOKUP(A547,'Banco de dados'!$A$6:$F$199, 5,0),0)</f>
        <v/>
      </c>
      <c r="J547" s="19" t="n"/>
    </row>
    <row r="548">
      <c r="B548" s="18" t="n"/>
      <c r="C548" s="17" t="n"/>
      <c r="D548" s="33">
        <f>IFERROR(VLOOKUP(A548,'Banco de dados'!$A$6:H744, 8,0),0)</f>
        <v/>
      </c>
      <c r="E548" s="26">
        <f>B548*C548</f>
        <v/>
      </c>
      <c r="F548" s="29">
        <f>E548*I548</f>
        <v/>
      </c>
      <c r="G548" s="23">
        <f>E548*H548</f>
        <v/>
      </c>
      <c r="H548" s="22">
        <f>IFERROR(VLOOKUP(A548,'Banco de dados'!$A$6:F744, 3,0),0)</f>
        <v/>
      </c>
      <c r="I548" s="24">
        <f>IFERROR(VLOOKUP(A548,'Banco de dados'!$A$6:$F$199, 5,0),0)</f>
        <v/>
      </c>
      <c r="J548" s="19" t="n"/>
    </row>
    <row r="549">
      <c r="B549" s="18" t="n"/>
      <c r="C549" s="17" t="n"/>
      <c r="D549" s="33">
        <f>IFERROR(VLOOKUP(A549,'Banco de dados'!$A$6:H745, 8,0),0)</f>
        <v/>
      </c>
      <c r="E549" s="26">
        <f>B549*C549</f>
        <v/>
      </c>
      <c r="F549" s="29">
        <f>E549*I549</f>
        <v/>
      </c>
      <c r="G549" s="23">
        <f>E549*H549</f>
        <v/>
      </c>
      <c r="H549" s="22">
        <f>IFERROR(VLOOKUP(A549,'Banco de dados'!$A$6:F745, 3,0),0)</f>
        <v/>
      </c>
      <c r="I549" s="24">
        <f>IFERROR(VLOOKUP(A549,'Banco de dados'!$A$6:$F$199, 5,0),0)</f>
        <v/>
      </c>
      <c r="J549" s="19" t="n"/>
    </row>
    <row r="550">
      <c r="B550" s="18" t="n"/>
      <c r="C550" s="17" t="n"/>
      <c r="D550" s="33">
        <f>IFERROR(VLOOKUP(A550,'Banco de dados'!$A$6:H746, 8,0),0)</f>
        <v/>
      </c>
      <c r="E550" s="26">
        <f>B550*C550</f>
        <v/>
      </c>
      <c r="F550" s="29">
        <f>E550*I550</f>
        <v/>
      </c>
      <c r="G550" s="23">
        <f>E550*H550</f>
        <v/>
      </c>
      <c r="H550" s="22">
        <f>IFERROR(VLOOKUP(A550,'Banco de dados'!$A$6:F746, 3,0),0)</f>
        <v/>
      </c>
      <c r="I550" s="24">
        <f>IFERROR(VLOOKUP(A550,'Banco de dados'!$A$6:$F$199, 5,0),0)</f>
        <v/>
      </c>
      <c r="J550" s="19" t="n"/>
    </row>
    <row r="551">
      <c r="B551" s="18" t="n"/>
      <c r="C551" s="17" t="n"/>
      <c r="D551" s="33">
        <f>IFERROR(VLOOKUP(A551,'Banco de dados'!$A$6:H747, 8,0),0)</f>
        <v/>
      </c>
      <c r="E551" s="26">
        <f>B551*C551</f>
        <v/>
      </c>
      <c r="F551" s="29">
        <f>E551*I551</f>
        <v/>
      </c>
      <c r="G551" s="23">
        <f>E551*H551</f>
        <v/>
      </c>
      <c r="H551" s="22">
        <f>IFERROR(VLOOKUP(A551,'Banco de dados'!$A$6:F747, 3,0),0)</f>
        <v/>
      </c>
      <c r="I551" s="24">
        <f>IFERROR(VLOOKUP(A551,'Banco de dados'!$A$6:$F$199, 5,0),0)</f>
        <v/>
      </c>
      <c r="J551" s="19" t="n"/>
    </row>
    <row r="552">
      <c r="B552" s="18" t="n"/>
      <c r="C552" s="17" t="n"/>
      <c r="D552" s="33">
        <f>IFERROR(VLOOKUP(A552,'Banco de dados'!$A$6:H748, 8,0),0)</f>
        <v/>
      </c>
      <c r="E552" s="26">
        <f>B552*C552</f>
        <v/>
      </c>
      <c r="F552" s="29">
        <f>E552*I552</f>
        <v/>
      </c>
      <c r="G552" s="23">
        <f>E552*H552</f>
        <v/>
      </c>
      <c r="H552" s="22">
        <f>IFERROR(VLOOKUP(A552,'Banco de dados'!$A$6:F748, 3,0),0)</f>
        <v/>
      </c>
      <c r="I552" s="24">
        <f>IFERROR(VLOOKUP(A552,'Banco de dados'!$A$6:$F$199, 5,0),0)</f>
        <v/>
      </c>
      <c r="J552" s="19" t="n"/>
    </row>
    <row r="553">
      <c r="B553" s="18" t="n"/>
      <c r="C553" s="17" t="n"/>
      <c r="D553" s="33">
        <f>IFERROR(VLOOKUP(A553,'Banco de dados'!$A$6:H749, 8,0),0)</f>
        <v/>
      </c>
      <c r="E553" s="26">
        <f>B553*C553</f>
        <v/>
      </c>
      <c r="F553" s="29">
        <f>E553*I553</f>
        <v/>
      </c>
      <c r="G553" s="23">
        <f>E553*H553</f>
        <v/>
      </c>
      <c r="H553" s="22">
        <f>IFERROR(VLOOKUP(A553,'Banco de dados'!$A$6:F749, 3,0),0)</f>
        <v/>
      </c>
      <c r="I553" s="24">
        <f>IFERROR(VLOOKUP(A553,'Banco de dados'!$A$6:$F$199, 5,0),0)</f>
        <v/>
      </c>
      <c r="J553" s="19" t="n"/>
    </row>
    <row r="554">
      <c r="B554" s="18" t="n"/>
      <c r="C554" s="17" t="n"/>
      <c r="D554" s="33">
        <f>IFERROR(VLOOKUP(A554,'Banco de dados'!$A$6:H750, 8,0),0)</f>
        <v/>
      </c>
      <c r="E554" s="26">
        <f>B554*C554</f>
        <v/>
      </c>
      <c r="F554" s="29">
        <f>E554*I554</f>
        <v/>
      </c>
      <c r="G554" s="23">
        <f>E554*H554</f>
        <v/>
      </c>
      <c r="H554" s="22">
        <f>IFERROR(VLOOKUP(A554,'Banco de dados'!$A$6:F750, 3,0),0)</f>
        <v/>
      </c>
      <c r="I554" s="24">
        <f>IFERROR(VLOOKUP(A554,'Banco de dados'!$A$6:$F$199, 5,0),0)</f>
        <v/>
      </c>
      <c r="J554" s="19" t="n"/>
    </row>
    <row r="555">
      <c r="B555" s="18" t="n"/>
      <c r="C555" s="17" t="n"/>
      <c r="D555" s="33">
        <f>IFERROR(VLOOKUP(A555,'Banco de dados'!$A$6:H751, 8,0),0)</f>
        <v/>
      </c>
      <c r="E555" s="26">
        <f>B555*C555</f>
        <v/>
      </c>
      <c r="F555" s="29">
        <f>E555*I555</f>
        <v/>
      </c>
      <c r="G555" s="23">
        <f>E555*H555</f>
        <v/>
      </c>
      <c r="H555" s="22">
        <f>IFERROR(VLOOKUP(A555,'Banco de dados'!$A$6:F751, 3,0),0)</f>
        <v/>
      </c>
      <c r="I555" s="24">
        <f>IFERROR(VLOOKUP(A555,'Banco de dados'!$A$6:$F$199, 5,0),0)</f>
        <v/>
      </c>
      <c r="J555" s="19" t="n"/>
    </row>
    <row r="556">
      <c r="B556" s="18" t="n"/>
      <c r="C556" s="17" t="n"/>
      <c r="D556" s="33">
        <f>IFERROR(VLOOKUP(A556,'Banco de dados'!$A$6:H752, 8,0),0)</f>
        <v/>
      </c>
      <c r="E556" s="26">
        <f>B556*C556</f>
        <v/>
      </c>
      <c r="F556" s="29">
        <f>E556*I556</f>
        <v/>
      </c>
      <c r="G556" s="23">
        <f>E556*H556</f>
        <v/>
      </c>
      <c r="H556" s="22">
        <f>IFERROR(VLOOKUP(A556,'Banco de dados'!$A$6:F752, 3,0),0)</f>
        <v/>
      </c>
      <c r="I556" s="24">
        <f>IFERROR(VLOOKUP(A556,'Banco de dados'!$A$6:$F$199, 5,0),0)</f>
        <v/>
      </c>
      <c r="J556" s="19" t="n"/>
    </row>
    <row r="557">
      <c r="B557" s="18" t="n"/>
      <c r="C557" s="17" t="n"/>
      <c r="D557" s="33">
        <f>IFERROR(VLOOKUP(A557,'Banco de dados'!$A$6:H753, 8,0),0)</f>
        <v/>
      </c>
      <c r="E557" s="26">
        <f>B557*C557</f>
        <v/>
      </c>
      <c r="F557" s="29">
        <f>E557*I557</f>
        <v/>
      </c>
      <c r="G557" s="23">
        <f>E557*H557</f>
        <v/>
      </c>
      <c r="H557" s="22">
        <f>IFERROR(VLOOKUP(A557,'Banco de dados'!$A$6:F753, 3,0),0)</f>
        <v/>
      </c>
      <c r="I557" s="24">
        <f>IFERROR(VLOOKUP(A557,'Banco de dados'!$A$6:$F$199, 5,0),0)</f>
        <v/>
      </c>
      <c r="J557" s="19" t="n"/>
    </row>
    <row r="558">
      <c r="B558" s="18" t="n"/>
      <c r="C558" s="17" t="n"/>
      <c r="D558" s="33">
        <f>IFERROR(VLOOKUP(A558,'Banco de dados'!$A$6:H754, 8,0),0)</f>
        <v/>
      </c>
      <c r="E558" s="26">
        <f>B558*C558</f>
        <v/>
      </c>
      <c r="F558" s="29">
        <f>E558*I558</f>
        <v/>
      </c>
      <c r="G558" s="23">
        <f>E558*H558</f>
        <v/>
      </c>
      <c r="H558" s="22">
        <f>IFERROR(VLOOKUP(A558,'Banco de dados'!$A$6:F754, 3,0),0)</f>
        <v/>
      </c>
      <c r="I558" s="24">
        <f>IFERROR(VLOOKUP(A558,'Banco de dados'!$A$6:$F$199, 5,0),0)</f>
        <v/>
      </c>
      <c r="J558" s="19" t="n"/>
    </row>
    <row r="559">
      <c r="B559" s="18" t="n"/>
      <c r="C559" s="17" t="n"/>
      <c r="D559" s="33">
        <f>IFERROR(VLOOKUP(A559,'Banco de dados'!$A$6:H755, 8,0),0)</f>
        <v/>
      </c>
      <c r="E559" s="26">
        <f>B559*C559</f>
        <v/>
      </c>
      <c r="F559" s="29">
        <f>E559*I559</f>
        <v/>
      </c>
      <c r="G559" s="23">
        <f>E559*H559</f>
        <v/>
      </c>
      <c r="H559" s="22">
        <f>IFERROR(VLOOKUP(A559,'Banco de dados'!$A$6:F755, 3,0),0)</f>
        <v/>
      </c>
      <c r="I559" s="24">
        <f>IFERROR(VLOOKUP(A559,'Banco de dados'!$A$6:$F$199, 5,0),0)</f>
        <v/>
      </c>
      <c r="J559" s="19" t="n"/>
    </row>
    <row r="560">
      <c r="B560" s="18" t="n"/>
      <c r="C560" s="17" t="n"/>
      <c r="D560" s="33">
        <f>IFERROR(VLOOKUP(A560,'Banco de dados'!$A$6:H756, 8,0),0)</f>
        <v/>
      </c>
      <c r="E560" s="26">
        <f>B560*C560</f>
        <v/>
      </c>
      <c r="F560" s="29">
        <f>E560*I560</f>
        <v/>
      </c>
      <c r="G560" s="23">
        <f>E560*H560</f>
        <v/>
      </c>
      <c r="H560" s="22">
        <f>IFERROR(VLOOKUP(A560,'Banco de dados'!$A$6:F756, 3,0),0)</f>
        <v/>
      </c>
      <c r="I560" s="24">
        <f>IFERROR(VLOOKUP(A560,'Banco de dados'!$A$6:$F$199, 5,0),0)</f>
        <v/>
      </c>
      <c r="J560" s="19" t="n"/>
    </row>
    <row r="561">
      <c r="B561" s="18" t="n"/>
      <c r="C561" s="17" t="n"/>
      <c r="D561" s="33">
        <f>IFERROR(VLOOKUP(A561,'Banco de dados'!$A$6:H757, 8,0),0)</f>
        <v/>
      </c>
      <c r="E561" s="26">
        <f>B561*C561</f>
        <v/>
      </c>
      <c r="F561" s="29">
        <f>E561*I561</f>
        <v/>
      </c>
      <c r="G561" s="23">
        <f>E561*H561</f>
        <v/>
      </c>
      <c r="H561" s="22">
        <f>IFERROR(VLOOKUP(A561,'Banco de dados'!$A$6:F757, 3,0),0)</f>
        <v/>
      </c>
      <c r="I561" s="24">
        <f>IFERROR(VLOOKUP(A561,'Banco de dados'!$A$6:$F$199, 5,0),0)</f>
        <v/>
      </c>
      <c r="J561" s="19" t="n"/>
    </row>
    <row r="562">
      <c r="B562" s="18" t="n"/>
      <c r="C562" s="17" t="n"/>
      <c r="D562" s="33">
        <f>IFERROR(VLOOKUP(A562,'Banco de dados'!$A$6:H758, 8,0),0)</f>
        <v/>
      </c>
      <c r="E562" s="26">
        <f>B562*C562</f>
        <v/>
      </c>
      <c r="F562" s="29">
        <f>E562*I562</f>
        <v/>
      </c>
      <c r="G562" s="23">
        <f>E562*H562</f>
        <v/>
      </c>
      <c r="H562" s="22">
        <f>IFERROR(VLOOKUP(A562,'Banco de dados'!$A$6:F758, 3,0),0)</f>
        <v/>
      </c>
      <c r="I562" s="24">
        <f>IFERROR(VLOOKUP(A562,'Banco de dados'!$A$6:$F$199, 5,0),0)</f>
        <v/>
      </c>
      <c r="J562" s="19" t="n"/>
    </row>
    <row r="563">
      <c r="B563" s="18" t="n"/>
      <c r="C563" s="17" t="n"/>
      <c r="D563" s="33">
        <f>IFERROR(VLOOKUP(A563,'Banco de dados'!$A$6:H759, 8,0),0)</f>
        <v/>
      </c>
      <c r="E563" s="26">
        <f>B563*C563</f>
        <v/>
      </c>
      <c r="F563" s="29">
        <f>E563*I563</f>
        <v/>
      </c>
      <c r="G563" s="23">
        <f>E563*H563</f>
        <v/>
      </c>
      <c r="H563" s="22">
        <f>IFERROR(VLOOKUP(A563,'Banco de dados'!$A$6:F759, 3,0),0)</f>
        <v/>
      </c>
      <c r="I563" s="24">
        <f>IFERROR(VLOOKUP(A563,'Banco de dados'!$A$6:$F$199, 5,0),0)</f>
        <v/>
      </c>
      <c r="J563" s="19" t="n"/>
    </row>
    <row r="564">
      <c r="B564" s="18" t="n"/>
      <c r="C564" s="17" t="n"/>
      <c r="D564" s="33">
        <f>IFERROR(VLOOKUP(A564,'Banco de dados'!$A$6:H760, 8,0),0)</f>
        <v/>
      </c>
      <c r="E564" s="26">
        <f>B564*C564</f>
        <v/>
      </c>
      <c r="F564" s="29">
        <f>E564*I564</f>
        <v/>
      </c>
      <c r="G564" s="23">
        <f>E564*H564</f>
        <v/>
      </c>
      <c r="H564" s="22">
        <f>IFERROR(VLOOKUP(A564,'Banco de dados'!$A$6:F760, 3,0),0)</f>
        <v/>
      </c>
      <c r="I564" s="24">
        <f>IFERROR(VLOOKUP(A564,'Banco de dados'!$A$6:$F$199, 5,0),0)</f>
        <v/>
      </c>
      <c r="J564" s="19" t="n"/>
    </row>
    <row r="565">
      <c r="B565" s="18" t="n"/>
      <c r="C565" s="17" t="n"/>
      <c r="D565" s="33">
        <f>IFERROR(VLOOKUP(A565,'Banco de dados'!$A$6:H761, 8,0),0)</f>
        <v/>
      </c>
      <c r="E565" s="26">
        <f>B565*C565</f>
        <v/>
      </c>
      <c r="F565" s="29">
        <f>E565*I565</f>
        <v/>
      </c>
      <c r="G565" s="23">
        <f>E565*H565</f>
        <v/>
      </c>
      <c r="H565" s="22">
        <f>IFERROR(VLOOKUP(A565,'Banco de dados'!$A$6:F761, 3,0),0)</f>
        <v/>
      </c>
      <c r="I565" s="24">
        <f>IFERROR(VLOOKUP(A565,'Banco de dados'!$A$6:$F$199, 5,0),0)</f>
        <v/>
      </c>
      <c r="J565" s="19" t="n"/>
    </row>
    <row r="566">
      <c r="B566" s="18" t="n"/>
      <c r="C566" s="17" t="n"/>
      <c r="D566" s="33">
        <f>IFERROR(VLOOKUP(A566,'Banco de dados'!$A$6:H762, 8,0),0)</f>
        <v/>
      </c>
      <c r="E566" s="26">
        <f>B566*C566</f>
        <v/>
      </c>
      <c r="F566" s="29">
        <f>E566*I566</f>
        <v/>
      </c>
      <c r="G566" s="23">
        <f>E566*H566</f>
        <v/>
      </c>
      <c r="H566" s="22">
        <f>IFERROR(VLOOKUP(A566,'Banco de dados'!$A$6:F762, 3,0),0)</f>
        <v/>
      </c>
      <c r="I566" s="24">
        <f>IFERROR(VLOOKUP(A566,'Banco de dados'!$A$6:$F$199, 5,0),0)</f>
        <v/>
      </c>
      <c r="J566" s="19" t="n"/>
    </row>
    <row r="567">
      <c r="B567" s="18" t="n"/>
      <c r="C567" s="17" t="n"/>
      <c r="D567" s="33">
        <f>IFERROR(VLOOKUP(A567,'Banco de dados'!$A$6:H763, 8,0),0)</f>
        <v/>
      </c>
      <c r="E567" s="26">
        <f>B567*C567</f>
        <v/>
      </c>
      <c r="F567" s="29">
        <f>E567*I567</f>
        <v/>
      </c>
      <c r="G567" s="23">
        <f>E567*H567</f>
        <v/>
      </c>
      <c r="H567" s="22">
        <f>IFERROR(VLOOKUP(A567,'Banco de dados'!$A$6:F763, 3,0),0)</f>
        <v/>
      </c>
      <c r="I567" s="24">
        <f>IFERROR(VLOOKUP(A567,'Banco de dados'!$A$6:$F$199, 5,0),0)</f>
        <v/>
      </c>
      <c r="J567" s="19" t="n"/>
    </row>
    <row r="568">
      <c r="B568" s="18" t="n"/>
      <c r="C568" s="17" t="n"/>
      <c r="D568" s="33">
        <f>IFERROR(VLOOKUP(A568,'Banco de dados'!$A$6:H764, 8,0),0)</f>
        <v/>
      </c>
      <c r="E568" s="26">
        <f>B568*C568</f>
        <v/>
      </c>
      <c r="F568" s="29">
        <f>E568*I568</f>
        <v/>
      </c>
      <c r="G568" s="23">
        <f>E568*H568</f>
        <v/>
      </c>
      <c r="H568" s="22">
        <f>IFERROR(VLOOKUP(A568,'Banco de dados'!$A$6:F764, 3,0),0)</f>
        <v/>
      </c>
      <c r="I568" s="24">
        <f>IFERROR(VLOOKUP(A568,'Banco de dados'!$A$6:$F$199, 5,0),0)</f>
        <v/>
      </c>
      <c r="J568" s="19" t="n"/>
    </row>
    <row r="569">
      <c r="B569" s="18" t="n"/>
      <c r="C569" s="17" t="n"/>
      <c r="D569" s="33">
        <f>IFERROR(VLOOKUP(A569,'Banco de dados'!$A$6:H765, 8,0),0)</f>
        <v/>
      </c>
      <c r="E569" s="26">
        <f>B569*C569</f>
        <v/>
      </c>
      <c r="F569" s="29">
        <f>E569*I569</f>
        <v/>
      </c>
      <c r="G569" s="23">
        <f>E569*H569</f>
        <v/>
      </c>
      <c r="H569" s="22">
        <f>IFERROR(VLOOKUP(A569,'Banco de dados'!$A$6:F765, 3,0),0)</f>
        <v/>
      </c>
      <c r="I569" s="24">
        <f>IFERROR(VLOOKUP(A569,'Banco de dados'!$A$6:$F$199, 5,0),0)</f>
        <v/>
      </c>
      <c r="J569" s="19" t="n"/>
    </row>
    <row r="570">
      <c r="B570" s="18" t="n"/>
      <c r="C570" s="17" t="n"/>
      <c r="D570" s="33">
        <f>IFERROR(VLOOKUP(A570,'Banco de dados'!$A$6:H766, 8,0),0)</f>
        <v/>
      </c>
      <c r="E570" s="26">
        <f>B570*C570</f>
        <v/>
      </c>
      <c r="F570" s="29">
        <f>E570*I570</f>
        <v/>
      </c>
      <c r="G570" s="23">
        <f>E570*H570</f>
        <v/>
      </c>
      <c r="H570" s="22">
        <f>IFERROR(VLOOKUP(A570,'Banco de dados'!$A$6:F766, 3,0),0)</f>
        <v/>
      </c>
      <c r="I570" s="24">
        <f>IFERROR(VLOOKUP(A570,'Banco de dados'!$A$6:$F$199, 5,0),0)</f>
        <v/>
      </c>
      <c r="J570" s="19" t="n"/>
    </row>
    <row r="571">
      <c r="B571" s="18" t="n"/>
      <c r="C571" s="17" t="n"/>
      <c r="D571" s="33">
        <f>IFERROR(VLOOKUP(A571,'Banco de dados'!$A$6:H767, 8,0),0)</f>
        <v/>
      </c>
      <c r="E571" s="26">
        <f>B571*C571</f>
        <v/>
      </c>
      <c r="F571" s="29">
        <f>E571*I571</f>
        <v/>
      </c>
      <c r="G571" s="23">
        <f>E571*H571</f>
        <v/>
      </c>
      <c r="H571" s="22">
        <f>IFERROR(VLOOKUP(A571,'Banco de dados'!$A$6:F767, 3,0),0)</f>
        <v/>
      </c>
      <c r="I571" s="24">
        <f>IFERROR(VLOOKUP(A571,'Banco de dados'!$A$6:$F$199, 5,0),0)</f>
        <v/>
      </c>
      <c r="J571" s="19" t="n"/>
    </row>
    <row r="572">
      <c r="B572" s="18" t="n"/>
      <c r="C572" s="17" t="n"/>
      <c r="D572" s="33">
        <f>IFERROR(VLOOKUP(A572,'Banco de dados'!$A$6:H768, 8,0),0)</f>
        <v/>
      </c>
      <c r="E572" s="26">
        <f>B572*C572</f>
        <v/>
      </c>
      <c r="F572" s="29">
        <f>E572*I572</f>
        <v/>
      </c>
      <c r="G572" s="23">
        <f>E572*H572</f>
        <v/>
      </c>
      <c r="H572" s="22">
        <f>IFERROR(VLOOKUP(A572,'Banco de dados'!$A$6:F768, 3,0),0)</f>
        <v/>
      </c>
      <c r="I572" s="24">
        <f>IFERROR(VLOOKUP(A572,'Banco de dados'!$A$6:$F$199, 5,0),0)</f>
        <v/>
      </c>
      <c r="J572" s="19" t="n"/>
    </row>
    <row r="573">
      <c r="B573" s="18" t="n"/>
      <c r="C573" s="17" t="n"/>
      <c r="D573" s="33">
        <f>IFERROR(VLOOKUP(A573,'Banco de dados'!$A$6:H769, 8,0),0)</f>
        <v/>
      </c>
      <c r="E573" s="26">
        <f>B573*C573</f>
        <v/>
      </c>
      <c r="F573" s="29">
        <f>E573*I573</f>
        <v/>
      </c>
      <c r="G573" s="23">
        <f>E573*H573</f>
        <v/>
      </c>
      <c r="H573" s="22">
        <f>IFERROR(VLOOKUP(A573,'Banco de dados'!$A$6:F769, 3,0),0)</f>
        <v/>
      </c>
      <c r="I573" s="24">
        <f>IFERROR(VLOOKUP(A573,'Banco de dados'!$A$6:$F$199, 5,0),0)</f>
        <v/>
      </c>
      <c r="J573" s="19" t="n"/>
    </row>
    <row r="574">
      <c r="B574" s="18" t="n"/>
      <c r="C574" s="17" t="n"/>
      <c r="D574" s="33">
        <f>IFERROR(VLOOKUP(A574,'Banco de dados'!$A$6:H770, 8,0),0)</f>
        <v/>
      </c>
      <c r="E574" s="26">
        <f>B574*C574</f>
        <v/>
      </c>
      <c r="F574" s="29">
        <f>E574*I574</f>
        <v/>
      </c>
      <c r="G574" s="23">
        <f>E574*H574</f>
        <v/>
      </c>
      <c r="H574" s="22">
        <f>IFERROR(VLOOKUP(A574,'Banco de dados'!$A$6:F770, 3,0),0)</f>
        <v/>
      </c>
      <c r="I574" s="24">
        <f>IFERROR(VLOOKUP(A574,'Banco de dados'!$A$6:$F$199, 5,0),0)</f>
        <v/>
      </c>
      <c r="J574" s="19" t="n"/>
    </row>
    <row r="575">
      <c r="B575" s="18" t="n"/>
      <c r="C575" s="17" t="n"/>
      <c r="D575" s="33">
        <f>IFERROR(VLOOKUP(A575,'Banco de dados'!$A$6:H771, 8,0),0)</f>
        <v/>
      </c>
      <c r="E575" s="26">
        <f>B575*C575</f>
        <v/>
      </c>
      <c r="F575" s="29">
        <f>E575*I575</f>
        <v/>
      </c>
      <c r="G575" s="23">
        <f>E575*H575</f>
        <v/>
      </c>
      <c r="H575" s="22">
        <f>IFERROR(VLOOKUP(A575,'Banco de dados'!$A$6:F771, 3,0),0)</f>
        <v/>
      </c>
      <c r="I575" s="24">
        <f>IFERROR(VLOOKUP(A575,'Banco de dados'!$A$6:$F$199, 5,0),0)</f>
        <v/>
      </c>
      <c r="J575" s="19" t="n"/>
    </row>
    <row r="576">
      <c r="B576" s="18" t="n"/>
      <c r="C576" s="17" t="n"/>
      <c r="D576" s="33">
        <f>IFERROR(VLOOKUP(A576,'Banco de dados'!$A$6:H772, 8,0),0)</f>
        <v/>
      </c>
      <c r="E576" s="26">
        <f>B576*C576</f>
        <v/>
      </c>
      <c r="F576" s="29">
        <f>E576*I576</f>
        <v/>
      </c>
      <c r="G576" s="23">
        <f>E576*H576</f>
        <v/>
      </c>
      <c r="H576" s="22">
        <f>IFERROR(VLOOKUP(A576,'Banco de dados'!$A$6:F772, 3,0),0)</f>
        <v/>
      </c>
      <c r="I576" s="24">
        <f>IFERROR(VLOOKUP(A576,'Banco de dados'!$A$6:$F$199, 5,0),0)</f>
        <v/>
      </c>
      <c r="J576" s="19" t="n"/>
    </row>
    <row r="577">
      <c r="B577" s="18" t="n"/>
      <c r="C577" s="17" t="n"/>
      <c r="D577" s="33">
        <f>IFERROR(VLOOKUP(A577,'Banco de dados'!$A$6:H773, 8,0),0)</f>
        <v/>
      </c>
      <c r="E577" s="26">
        <f>B577*C577</f>
        <v/>
      </c>
      <c r="F577" s="29">
        <f>E577*I577</f>
        <v/>
      </c>
      <c r="G577" s="23">
        <f>E577*H577</f>
        <v/>
      </c>
      <c r="H577" s="22">
        <f>IFERROR(VLOOKUP(A577,'Banco de dados'!$A$6:F773, 3,0),0)</f>
        <v/>
      </c>
      <c r="I577" s="24">
        <f>IFERROR(VLOOKUP(A577,'Banco de dados'!$A$6:$F$199, 5,0),0)</f>
        <v/>
      </c>
      <c r="J577" s="19" t="n"/>
    </row>
    <row r="578">
      <c r="B578" s="18" t="n"/>
      <c r="C578" s="17" t="n"/>
      <c r="D578" s="33">
        <f>IFERROR(VLOOKUP(A578,'Banco de dados'!$A$6:H774, 8,0),0)</f>
        <v/>
      </c>
      <c r="E578" s="26">
        <f>B578*C578</f>
        <v/>
      </c>
      <c r="F578" s="29">
        <f>E578*I578</f>
        <v/>
      </c>
      <c r="G578" s="23">
        <f>E578*H578</f>
        <v/>
      </c>
      <c r="H578" s="22">
        <f>IFERROR(VLOOKUP(A578,'Banco de dados'!$A$6:F774, 3,0),0)</f>
        <v/>
      </c>
      <c r="I578" s="24">
        <f>IFERROR(VLOOKUP(A578,'Banco de dados'!$A$6:$F$199, 5,0),0)</f>
        <v/>
      </c>
      <c r="J578" s="19" t="n"/>
    </row>
    <row r="579">
      <c r="B579" s="18" t="n"/>
      <c r="C579" s="17" t="n"/>
      <c r="D579" s="33">
        <f>IFERROR(VLOOKUP(A579,'Banco de dados'!$A$6:H775, 8,0),0)</f>
        <v/>
      </c>
      <c r="E579" s="26">
        <f>B579*C579</f>
        <v/>
      </c>
      <c r="F579" s="29">
        <f>E579*I579</f>
        <v/>
      </c>
      <c r="G579" s="23">
        <f>E579*H579</f>
        <v/>
      </c>
      <c r="H579" s="22">
        <f>IFERROR(VLOOKUP(A579,'Banco de dados'!$A$6:F775, 3,0),0)</f>
        <v/>
      </c>
      <c r="I579" s="24">
        <f>IFERROR(VLOOKUP(A579,'Banco de dados'!$A$6:$F$199, 5,0),0)</f>
        <v/>
      </c>
      <c r="J579" s="19" t="n"/>
    </row>
    <row r="580">
      <c r="B580" s="18" t="n"/>
      <c r="C580" s="17" t="n"/>
      <c r="D580" s="33">
        <f>IFERROR(VLOOKUP(A580,'Banco de dados'!$A$6:H776, 8,0),0)</f>
        <v/>
      </c>
      <c r="E580" s="26">
        <f>B580*C580</f>
        <v/>
      </c>
      <c r="F580" s="29">
        <f>E580*I580</f>
        <v/>
      </c>
      <c r="G580" s="23">
        <f>E580*H580</f>
        <v/>
      </c>
      <c r="H580" s="22">
        <f>IFERROR(VLOOKUP(A580,'Banco de dados'!$A$6:F776, 3,0),0)</f>
        <v/>
      </c>
      <c r="I580" s="24">
        <f>IFERROR(VLOOKUP(A580,'Banco de dados'!$A$6:$F$199, 5,0),0)</f>
        <v/>
      </c>
      <c r="J580" s="19" t="n"/>
    </row>
    <row r="581">
      <c r="B581" s="18" t="n"/>
      <c r="C581" s="17" t="n"/>
      <c r="D581" s="33">
        <f>IFERROR(VLOOKUP(A581,'Banco de dados'!$A$6:H777, 8,0),0)</f>
        <v/>
      </c>
      <c r="E581" s="26">
        <f>B581*C581</f>
        <v/>
      </c>
      <c r="F581" s="29">
        <f>E581*I581</f>
        <v/>
      </c>
      <c r="G581" s="23">
        <f>E581*H581</f>
        <v/>
      </c>
      <c r="H581" s="22">
        <f>IFERROR(VLOOKUP(A581,'Banco de dados'!$A$6:F777, 3,0),0)</f>
        <v/>
      </c>
      <c r="I581" s="24">
        <f>IFERROR(VLOOKUP(A581,'Banco de dados'!$A$6:$F$199, 5,0),0)</f>
        <v/>
      </c>
      <c r="J581" s="19" t="n"/>
    </row>
    <row r="582">
      <c r="B582" s="18" t="n"/>
      <c r="C582" s="17" t="n"/>
      <c r="D582" s="33">
        <f>IFERROR(VLOOKUP(A582,'Banco de dados'!$A$6:H778, 8,0),0)</f>
        <v/>
      </c>
      <c r="E582" s="26">
        <f>B582*C582</f>
        <v/>
      </c>
      <c r="F582" s="29">
        <f>E582*I582</f>
        <v/>
      </c>
      <c r="G582" s="23">
        <f>E582*H582</f>
        <v/>
      </c>
      <c r="H582" s="22">
        <f>IFERROR(VLOOKUP(A582,'Banco de dados'!$A$6:F778, 3,0),0)</f>
        <v/>
      </c>
      <c r="I582" s="24">
        <f>IFERROR(VLOOKUP(A582,'Banco de dados'!$A$6:$F$199, 5,0),0)</f>
        <v/>
      </c>
      <c r="J582" s="19" t="n"/>
    </row>
    <row r="583">
      <c r="B583" s="18" t="n"/>
      <c r="C583" s="17" t="n"/>
      <c r="D583" s="33">
        <f>IFERROR(VLOOKUP(A583,'Banco de dados'!$A$6:H779, 8,0),0)</f>
        <v/>
      </c>
      <c r="E583" s="26">
        <f>B583*C583</f>
        <v/>
      </c>
      <c r="F583" s="29">
        <f>E583*I583</f>
        <v/>
      </c>
      <c r="G583" s="23">
        <f>E583*H583</f>
        <v/>
      </c>
      <c r="H583" s="22">
        <f>IFERROR(VLOOKUP(A583,'Banco de dados'!$A$6:F779, 3,0),0)</f>
        <v/>
      </c>
      <c r="I583" s="24">
        <f>IFERROR(VLOOKUP(A583,'Banco de dados'!$A$6:$F$199, 5,0),0)</f>
        <v/>
      </c>
      <c r="J583" s="19" t="n"/>
    </row>
    <row r="584">
      <c r="B584" s="18" t="n"/>
      <c r="C584" s="17" t="n"/>
      <c r="D584" s="33">
        <f>IFERROR(VLOOKUP(A584,'Banco de dados'!$A$6:H780, 8,0),0)</f>
        <v/>
      </c>
      <c r="E584" s="26">
        <f>B584*C584</f>
        <v/>
      </c>
      <c r="F584" s="29">
        <f>E584*I584</f>
        <v/>
      </c>
      <c r="G584" s="23">
        <f>E584*H584</f>
        <v/>
      </c>
      <c r="H584" s="22">
        <f>IFERROR(VLOOKUP(A584,'Banco de dados'!$A$6:F780, 3,0),0)</f>
        <v/>
      </c>
      <c r="I584" s="24">
        <f>IFERROR(VLOOKUP(A584,'Banco de dados'!$A$6:$F$199, 5,0),0)</f>
        <v/>
      </c>
      <c r="J584" s="19" t="n"/>
    </row>
    <row r="585">
      <c r="B585" s="18" t="n"/>
      <c r="C585" s="17" t="n"/>
      <c r="D585" s="33">
        <f>IFERROR(VLOOKUP(A585,'Banco de dados'!$A$6:H781, 8,0),0)</f>
        <v/>
      </c>
      <c r="E585" s="26">
        <f>B585*C585</f>
        <v/>
      </c>
      <c r="F585" s="29">
        <f>E585*I585</f>
        <v/>
      </c>
      <c r="G585" s="23">
        <f>E585*H585</f>
        <v/>
      </c>
      <c r="H585" s="22">
        <f>IFERROR(VLOOKUP(A585,'Banco de dados'!$A$6:F781, 3,0),0)</f>
        <v/>
      </c>
      <c r="I585" s="24">
        <f>IFERROR(VLOOKUP(A585,'Banco de dados'!$A$6:$F$199, 5,0),0)</f>
        <v/>
      </c>
      <c r="J585" s="19" t="n"/>
    </row>
    <row r="586">
      <c r="B586" s="18" t="n"/>
      <c r="C586" s="17" t="n"/>
      <c r="D586" s="33">
        <f>IFERROR(VLOOKUP(A586,'Banco de dados'!$A$6:H782, 8,0),0)</f>
        <v/>
      </c>
      <c r="E586" s="26">
        <f>B586*C586</f>
        <v/>
      </c>
      <c r="F586" s="29">
        <f>E586*I586</f>
        <v/>
      </c>
      <c r="G586" s="23">
        <f>E586*H586</f>
        <v/>
      </c>
      <c r="H586" s="22">
        <f>IFERROR(VLOOKUP(A586,'Banco de dados'!$A$6:F782, 3,0),0)</f>
        <v/>
      </c>
      <c r="I586" s="24">
        <f>IFERROR(VLOOKUP(A586,'Banco de dados'!$A$6:$F$199, 5,0),0)</f>
        <v/>
      </c>
      <c r="J586" s="19" t="n"/>
    </row>
    <row r="587">
      <c r="B587" s="18" t="n"/>
      <c r="C587" s="17" t="n"/>
      <c r="D587" s="33">
        <f>IFERROR(VLOOKUP(A587,'Banco de dados'!$A$6:H783, 8,0),0)</f>
        <v/>
      </c>
      <c r="E587" s="26">
        <f>B587*C587</f>
        <v/>
      </c>
      <c r="F587" s="29">
        <f>E587*I587</f>
        <v/>
      </c>
      <c r="G587" s="23">
        <f>E587*H587</f>
        <v/>
      </c>
      <c r="H587" s="22">
        <f>IFERROR(VLOOKUP(A587,'Banco de dados'!$A$6:F783, 3,0),0)</f>
        <v/>
      </c>
      <c r="I587" s="24">
        <f>IFERROR(VLOOKUP(A587,'Banco de dados'!$A$6:$F$199, 5,0),0)</f>
        <v/>
      </c>
      <c r="J587" s="19" t="n"/>
    </row>
    <row r="588">
      <c r="B588" s="18" t="n"/>
      <c r="C588" s="17" t="n"/>
      <c r="D588" s="33">
        <f>IFERROR(VLOOKUP(A588,'Banco de dados'!$A$6:H784, 8,0),0)</f>
        <v/>
      </c>
      <c r="E588" s="26">
        <f>B588*C588</f>
        <v/>
      </c>
      <c r="F588" s="29">
        <f>E588*I588</f>
        <v/>
      </c>
      <c r="G588" s="23">
        <f>E588*H588</f>
        <v/>
      </c>
      <c r="H588" s="22">
        <f>IFERROR(VLOOKUP(A588,'Banco de dados'!$A$6:F784, 3,0),0)</f>
        <v/>
      </c>
      <c r="I588" s="24">
        <f>IFERROR(VLOOKUP(A588,'Banco de dados'!$A$6:$F$199, 5,0),0)</f>
        <v/>
      </c>
      <c r="J588" s="19" t="n"/>
    </row>
    <row r="589">
      <c r="B589" s="18" t="n"/>
      <c r="C589" s="17" t="n"/>
      <c r="D589" s="33">
        <f>IFERROR(VLOOKUP(A589,'Banco de dados'!$A$6:H785, 8,0),0)</f>
        <v/>
      </c>
      <c r="E589" s="26">
        <f>B589*C589</f>
        <v/>
      </c>
      <c r="F589" s="29">
        <f>E589*I589</f>
        <v/>
      </c>
      <c r="G589" s="23">
        <f>E589*H589</f>
        <v/>
      </c>
      <c r="H589" s="22">
        <f>IFERROR(VLOOKUP(A589,'Banco de dados'!$A$6:F785, 3,0),0)</f>
        <v/>
      </c>
      <c r="I589" s="24">
        <f>IFERROR(VLOOKUP(A589,'Banco de dados'!$A$6:$F$199, 5,0),0)</f>
        <v/>
      </c>
      <c r="J589" s="19" t="n"/>
    </row>
    <row r="590">
      <c r="B590" s="18" t="n"/>
      <c r="C590" s="17" t="n"/>
      <c r="D590" s="33">
        <f>IFERROR(VLOOKUP(A590,'Banco de dados'!$A$6:H786, 8,0),0)</f>
        <v/>
      </c>
      <c r="E590" s="26">
        <f>B590*C590</f>
        <v/>
      </c>
      <c r="F590" s="29">
        <f>E590*I590</f>
        <v/>
      </c>
      <c r="G590" s="23">
        <f>E590*H590</f>
        <v/>
      </c>
      <c r="H590" s="22">
        <f>IFERROR(VLOOKUP(A590,'Banco de dados'!$A$6:F786, 3,0),0)</f>
        <v/>
      </c>
      <c r="I590" s="24">
        <f>IFERROR(VLOOKUP(A590,'Banco de dados'!$A$6:$F$199, 5,0),0)</f>
        <v/>
      </c>
      <c r="J590" s="19" t="n"/>
    </row>
    <row r="591">
      <c r="B591" s="18" t="n"/>
      <c r="C591" s="17" t="n"/>
      <c r="D591" s="33">
        <f>IFERROR(VLOOKUP(A591,'Banco de dados'!$A$6:H787, 8,0),0)</f>
        <v/>
      </c>
      <c r="E591" s="26">
        <f>B591*C591</f>
        <v/>
      </c>
      <c r="F591" s="29">
        <f>E591*I591</f>
        <v/>
      </c>
      <c r="G591" s="23">
        <f>E591*H591</f>
        <v/>
      </c>
      <c r="H591" s="22">
        <f>IFERROR(VLOOKUP(A591,'Banco de dados'!$A$6:F787, 3,0),0)</f>
        <v/>
      </c>
      <c r="I591" s="24">
        <f>IFERROR(VLOOKUP(A591,'Banco de dados'!$A$6:$F$199, 5,0),0)</f>
        <v/>
      </c>
      <c r="J591" s="19" t="n"/>
    </row>
    <row r="592">
      <c r="B592" s="18" t="n"/>
      <c r="C592" s="17" t="n"/>
      <c r="D592" s="33">
        <f>IFERROR(VLOOKUP(A592,'Banco de dados'!$A$6:H788, 8,0),0)</f>
        <v/>
      </c>
      <c r="E592" s="26">
        <f>B592*C592</f>
        <v/>
      </c>
      <c r="F592" s="29">
        <f>E592*I592</f>
        <v/>
      </c>
      <c r="G592" s="23">
        <f>E592*H592</f>
        <v/>
      </c>
      <c r="H592" s="22">
        <f>IFERROR(VLOOKUP(A592,'Banco de dados'!$A$6:F788, 3,0),0)</f>
        <v/>
      </c>
      <c r="I592" s="24">
        <f>IFERROR(VLOOKUP(A592,'Banco de dados'!$A$6:$F$199, 5,0),0)</f>
        <v/>
      </c>
      <c r="J592" s="19" t="n"/>
    </row>
    <row r="593">
      <c r="B593" s="18" t="n"/>
      <c r="C593" s="17" t="n"/>
      <c r="D593" s="33">
        <f>IFERROR(VLOOKUP(A593,'Banco de dados'!$A$6:H789, 8,0),0)</f>
        <v/>
      </c>
      <c r="E593" s="26">
        <f>B593*C593</f>
        <v/>
      </c>
      <c r="F593" s="29">
        <f>E593*I593</f>
        <v/>
      </c>
      <c r="G593" s="23">
        <f>E593*H593</f>
        <v/>
      </c>
      <c r="H593" s="22">
        <f>IFERROR(VLOOKUP(A593,'Banco de dados'!$A$6:F789, 3,0),0)</f>
        <v/>
      </c>
      <c r="I593" s="24">
        <f>IFERROR(VLOOKUP(A593,'Banco de dados'!$A$6:$F$199, 5,0),0)</f>
        <v/>
      </c>
      <c r="J593" s="19" t="n"/>
    </row>
    <row r="594">
      <c r="B594" s="18" t="n"/>
      <c r="C594" s="17" t="n"/>
      <c r="D594" s="33">
        <f>IFERROR(VLOOKUP(A594,'Banco de dados'!$A$6:H790, 8,0),0)</f>
        <v/>
      </c>
      <c r="E594" s="26">
        <f>B594*C594</f>
        <v/>
      </c>
      <c r="F594" s="29">
        <f>E594*I594</f>
        <v/>
      </c>
      <c r="G594" s="23">
        <f>E594*H594</f>
        <v/>
      </c>
      <c r="H594" s="22">
        <f>IFERROR(VLOOKUP(A594,'Banco de dados'!$A$6:F790, 3,0),0)</f>
        <v/>
      </c>
      <c r="I594" s="24">
        <f>IFERROR(VLOOKUP(A594,'Banco de dados'!$A$6:$F$199, 5,0),0)</f>
        <v/>
      </c>
      <c r="J594" s="19" t="n"/>
    </row>
    <row r="595">
      <c r="B595" s="18" t="n"/>
      <c r="C595" s="17" t="n"/>
      <c r="D595" s="33">
        <f>IFERROR(VLOOKUP(A595,'Banco de dados'!$A$6:H791, 8,0),0)</f>
        <v/>
      </c>
      <c r="E595" s="26">
        <f>B595*C595</f>
        <v/>
      </c>
      <c r="F595" s="29">
        <f>E595*I595</f>
        <v/>
      </c>
      <c r="G595" s="23">
        <f>E595*H595</f>
        <v/>
      </c>
      <c r="H595" s="22">
        <f>IFERROR(VLOOKUP(A595,'Banco de dados'!$A$6:F791, 3,0),0)</f>
        <v/>
      </c>
      <c r="I595" s="24">
        <f>IFERROR(VLOOKUP(A595,'Banco de dados'!$A$6:$F$199, 5,0),0)</f>
        <v/>
      </c>
      <c r="J595" s="19" t="n"/>
    </row>
    <row r="596">
      <c r="B596" s="18" t="n"/>
      <c r="C596" s="17" t="n"/>
      <c r="D596" s="33">
        <f>IFERROR(VLOOKUP(A596,'Banco de dados'!$A$6:H792, 8,0),0)</f>
        <v/>
      </c>
      <c r="E596" s="26">
        <f>B596*C596</f>
        <v/>
      </c>
      <c r="F596" s="29">
        <f>E596*I596</f>
        <v/>
      </c>
      <c r="G596" s="23">
        <f>E596*H596</f>
        <v/>
      </c>
      <c r="H596" s="22">
        <f>IFERROR(VLOOKUP(A596,'Banco de dados'!$A$6:F792, 3,0),0)</f>
        <v/>
      </c>
      <c r="I596" s="24">
        <f>IFERROR(VLOOKUP(A596,'Banco de dados'!$A$6:$F$199, 5,0),0)</f>
        <v/>
      </c>
      <c r="J596" s="19" t="n"/>
    </row>
    <row r="597">
      <c r="B597" s="18" t="n"/>
      <c r="C597" s="17" t="n"/>
      <c r="D597" s="33">
        <f>IFERROR(VLOOKUP(A597,'Banco de dados'!$A$6:H793, 8,0),0)</f>
        <v/>
      </c>
      <c r="E597" s="26">
        <f>B597*C597</f>
        <v/>
      </c>
      <c r="F597" s="29">
        <f>E597*I597</f>
        <v/>
      </c>
      <c r="G597" s="23">
        <f>E597*H597</f>
        <v/>
      </c>
      <c r="H597" s="22">
        <f>IFERROR(VLOOKUP(A597,'Banco de dados'!$A$6:F793, 3,0),0)</f>
        <v/>
      </c>
      <c r="I597" s="24">
        <f>IFERROR(VLOOKUP(A597,'Banco de dados'!$A$6:$F$199, 5,0),0)</f>
        <v/>
      </c>
      <c r="J597" s="19" t="n"/>
    </row>
    <row r="598">
      <c r="B598" s="18" t="n"/>
      <c r="C598" s="17" t="n"/>
      <c r="D598" s="33">
        <f>IFERROR(VLOOKUP(A598,'Banco de dados'!$A$6:H794, 8,0),0)</f>
        <v/>
      </c>
      <c r="E598" s="26">
        <f>B598*C598</f>
        <v/>
      </c>
      <c r="F598" s="29">
        <f>E598*I598</f>
        <v/>
      </c>
      <c r="G598" s="23">
        <f>E598*H598</f>
        <v/>
      </c>
      <c r="H598" s="22">
        <f>IFERROR(VLOOKUP(A598,'Banco de dados'!$A$6:F794, 3,0),0)</f>
        <v/>
      </c>
      <c r="I598" s="24">
        <f>IFERROR(VLOOKUP(A598,'Banco de dados'!$A$6:$F$199, 5,0),0)</f>
        <v/>
      </c>
      <c r="J598" s="19" t="n"/>
    </row>
    <row r="599">
      <c r="B599" s="18" t="n"/>
      <c r="C599" s="17" t="n"/>
      <c r="D599" s="33">
        <f>IFERROR(VLOOKUP(A599,'Banco de dados'!$A$6:H795, 8,0),0)</f>
        <v/>
      </c>
      <c r="E599" s="26">
        <f>B599*C599</f>
        <v/>
      </c>
      <c r="F599" s="29">
        <f>E599*I599</f>
        <v/>
      </c>
      <c r="G599" s="23">
        <f>E599*H599</f>
        <v/>
      </c>
      <c r="H599" s="22">
        <f>IFERROR(VLOOKUP(A599,'Banco de dados'!$A$6:F795, 3,0),0)</f>
        <v/>
      </c>
      <c r="I599" s="24">
        <f>IFERROR(VLOOKUP(A599,'Banco de dados'!$A$6:$F$199, 5,0),0)</f>
        <v/>
      </c>
      <c r="J599" s="19" t="n"/>
    </row>
    <row r="600">
      <c r="B600" s="18" t="n"/>
      <c r="C600" s="17" t="n"/>
      <c r="D600" s="33">
        <f>IFERROR(VLOOKUP(A600,'Banco de dados'!$A$6:H796, 8,0),0)</f>
        <v/>
      </c>
      <c r="E600" s="26">
        <f>B600*C600</f>
        <v/>
      </c>
      <c r="F600" s="29">
        <f>E600*I600</f>
        <v/>
      </c>
      <c r="G600" s="23">
        <f>E600*H600</f>
        <v/>
      </c>
      <c r="H600" s="22">
        <f>IFERROR(VLOOKUP(A600,'Banco de dados'!$A$6:F796, 3,0),0)</f>
        <v/>
      </c>
      <c r="I600" s="24">
        <f>IFERROR(VLOOKUP(A600,'Banco de dados'!$A$6:$F$199, 5,0),0)</f>
        <v/>
      </c>
      <c r="J600" s="19" t="n"/>
    </row>
    <row r="601">
      <c r="B601" s="18" t="n"/>
      <c r="C601" s="17" t="n"/>
      <c r="D601" s="33">
        <f>IFERROR(VLOOKUP(A601,'Banco de dados'!$A$6:H797, 8,0),0)</f>
        <v/>
      </c>
      <c r="E601" s="26">
        <f>B601*C601</f>
        <v/>
      </c>
      <c r="F601" s="29">
        <f>E601*I601</f>
        <v/>
      </c>
      <c r="G601" s="23">
        <f>E601*H601</f>
        <v/>
      </c>
      <c r="H601" s="22">
        <f>IFERROR(VLOOKUP(A601,'Banco de dados'!$A$6:F797, 3,0),0)</f>
        <v/>
      </c>
      <c r="I601" s="24">
        <f>IFERROR(VLOOKUP(A601,'Banco de dados'!$A$6:$F$199, 5,0),0)</f>
        <v/>
      </c>
      <c r="J601" s="19" t="n"/>
    </row>
    <row r="602">
      <c r="B602" s="18" t="n"/>
      <c r="C602" s="17" t="n"/>
      <c r="D602" s="33">
        <f>IFERROR(VLOOKUP(A602,'Banco de dados'!$A$6:H798, 8,0),0)</f>
        <v/>
      </c>
      <c r="E602" s="26">
        <f>B602*C602</f>
        <v/>
      </c>
      <c r="F602" s="29">
        <f>E602*I602</f>
        <v/>
      </c>
      <c r="G602" s="23">
        <f>E602*H602</f>
        <v/>
      </c>
      <c r="H602" s="22">
        <f>IFERROR(VLOOKUP(A602,'Banco de dados'!$A$6:F798, 3,0),0)</f>
        <v/>
      </c>
      <c r="I602" s="24">
        <f>IFERROR(VLOOKUP(A602,'Banco de dados'!$A$6:$F$199, 5,0),0)</f>
        <v/>
      </c>
      <c r="J602" s="19" t="n"/>
    </row>
    <row r="603">
      <c r="B603" s="18" t="n"/>
      <c r="C603" s="17" t="n"/>
      <c r="D603" s="33">
        <f>IFERROR(VLOOKUP(A603,'Banco de dados'!$A$6:H799, 8,0),0)</f>
        <v/>
      </c>
      <c r="E603" s="26">
        <f>B603*C603</f>
        <v/>
      </c>
      <c r="F603" s="29">
        <f>E603*I603</f>
        <v/>
      </c>
      <c r="G603" s="23">
        <f>E603*H603</f>
        <v/>
      </c>
      <c r="H603" s="22">
        <f>IFERROR(VLOOKUP(A603,'Banco de dados'!$A$6:F799, 3,0),0)</f>
        <v/>
      </c>
      <c r="I603" s="24">
        <f>IFERROR(VLOOKUP(A603,'Banco de dados'!$A$6:$F$199, 5,0),0)</f>
        <v/>
      </c>
      <c r="J603" s="19" t="n"/>
    </row>
    <row r="604">
      <c r="B604" s="18" t="n"/>
      <c r="C604" s="17" t="n"/>
      <c r="D604" s="33">
        <f>IFERROR(VLOOKUP(A604,'Banco de dados'!$A$6:H800, 8,0),0)</f>
        <v/>
      </c>
      <c r="E604" s="26">
        <f>B604*C604</f>
        <v/>
      </c>
      <c r="F604" s="29">
        <f>E604*I604</f>
        <v/>
      </c>
      <c r="G604" s="23">
        <f>E604*H604</f>
        <v/>
      </c>
      <c r="H604" s="22">
        <f>IFERROR(VLOOKUP(A604,'Banco de dados'!$A$6:F800, 3,0),0)</f>
        <v/>
      </c>
      <c r="I604" s="24">
        <f>IFERROR(VLOOKUP(A604,'Banco de dados'!$A$6:$F$199, 5,0),0)</f>
        <v/>
      </c>
      <c r="J604" s="19" t="n"/>
    </row>
    <row r="605">
      <c r="B605" s="18" t="n"/>
      <c r="C605" s="17" t="n"/>
      <c r="D605" s="33">
        <f>IFERROR(VLOOKUP(A605,'Banco de dados'!$A$6:H801, 8,0),0)</f>
        <v/>
      </c>
      <c r="E605" s="26">
        <f>B605*C605</f>
        <v/>
      </c>
      <c r="F605" s="29">
        <f>E605*I605</f>
        <v/>
      </c>
      <c r="G605" s="23">
        <f>E605*H605</f>
        <v/>
      </c>
      <c r="H605" s="22">
        <f>IFERROR(VLOOKUP(A605,'Banco de dados'!$A$6:F801, 3,0),0)</f>
        <v/>
      </c>
      <c r="I605" s="24">
        <f>IFERROR(VLOOKUP(A605,'Banco de dados'!$A$6:$F$199, 5,0),0)</f>
        <v/>
      </c>
      <c r="J605" s="19" t="n"/>
    </row>
    <row r="606">
      <c r="B606" s="18" t="n"/>
      <c r="C606" s="17" t="n"/>
      <c r="D606" s="33">
        <f>IFERROR(VLOOKUP(A606,'Banco de dados'!$A$6:H802, 8,0),0)</f>
        <v/>
      </c>
      <c r="E606" s="26">
        <f>B606*C606</f>
        <v/>
      </c>
      <c r="F606" s="29">
        <f>E606*I606</f>
        <v/>
      </c>
      <c r="G606" s="23">
        <f>E606*H606</f>
        <v/>
      </c>
      <c r="H606" s="22">
        <f>IFERROR(VLOOKUP(A606,'Banco de dados'!$A$6:F802, 3,0),0)</f>
        <v/>
      </c>
      <c r="I606" s="24">
        <f>IFERROR(VLOOKUP(A606,'Banco de dados'!$A$6:$F$199, 5,0),0)</f>
        <v/>
      </c>
      <c r="J606" s="19" t="n"/>
    </row>
    <row r="607">
      <c r="B607" s="18" t="n"/>
      <c r="C607" s="17" t="n"/>
      <c r="D607" s="33">
        <f>IFERROR(VLOOKUP(A607,'Banco de dados'!$A$6:H803, 8,0),0)</f>
        <v/>
      </c>
      <c r="E607" s="26">
        <f>B607*C607</f>
        <v/>
      </c>
      <c r="F607" s="29">
        <f>E607*I607</f>
        <v/>
      </c>
      <c r="G607" s="23">
        <f>E607*H607</f>
        <v/>
      </c>
      <c r="H607" s="22">
        <f>IFERROR(VLOOKUP(A607,'Banco de dados'!$A$6:F803, 3,0),0)</f>
        <v/>
      </c>
      <c r="I607" s="24">
        <f>IFERROR(VLOOKUP(A607,'Banco de dados'!$A$6:$F$199, 5,0),0)</f>
        <v/>
      </c>
      <c r="J607" s="19" t="n"/>
    </row>
    <row r="608">
      <c r="B608" s="18" t="n"/>
      <c r="C608" s="17" t="n"/>
      <c r="D608" s="33">
        <f>IFERROR(VLOOKUP(A608,'Banco de dados'!$A$6:H804, 8,0),0)</f>
        <v/>
      </c>
      <c r="E608" s="26">
        <f>B608*C608</f>
        <v/>
      </c>
      <c r="F608" s="29">
        <f>E608*I608</f>
        <v/>
      </c>
      <c r="G608" s="23">
        <f>E608*H608</f>
        <v/>
      </c>
      <c r="H608" s="22">
        <f>IFERROR(VLOOKUP(A608,'Banco de dados'!$A$6:F804, 3,0),0)</f>
        <v/>
      </c>
      <c r="I608" s="24">
        <f>IFERROR(VLOOKUP(A608,'Banco de dados'!$A$6:$F$199, 5,0),0)</f>
        <v/>
      </c>
      <c r="J608" s="19" t="n"/>
    </row>
    <row r="609">
      <c r="B609" s="18" t="n"/>
      <c r="C609" s="17" t="n"/>
      <c r="D609" s="33">
        <f>IFERROR(VLOOKUP(A609,'Banco de dados'!$A$6:H805, 8,0),0)</f>
        <v/>
      </c>
      <c r="E609" s="26">
        <f>B609*C609</f>
        <v/>
      </c>
      <c r="F609" s="29">
        <f>E609*I609</f>
        <v/>
      </c>
      <c r="G609" s="23">
        <f>E609*H609</f>
        <v/>
      </c>
      <c r="H609" s="22">
        <f>IFERROR(VLOOKUP(A609,'Banco de dados'!$A$6:F805, 3,0),0)</f>
        <v/>
      </c>
      <c r="I609" s="24">
        <f>IFERROR(VLOOKUP(A609,'Banco de dados'!$A$6:$F$199, 5,0),0)</f>
        <v/>
      </c>
      <c r="J609" s="19" t="n"/>
    </row>
    <row r="610">
      <c r="B610" s="18" t="n"/>
      <c r="C610" s="17" t="n"/>
      <c r="D610" s="33">
        <f>IFERROR(VLOOKUP(A610,'Banco de dados'!$A$6:H806, 8,0),0)</f>
        <v/>
      </c>
      <c r="E610" s="26">
        <f>B610*C610</f>
        <v/>
      </c>
      <c r="F610" s="29">
        <f>E610*I610</f>
        <v/>
      </c>
      <c r="G610" s="23">
        <f>E610*H610</f>
        <v/>
      </c>
      <c r="H610" s="22">
        <f>IFERROR(VLOOKUP(A610,'Banco de dados'!$A$6:F806, 3,0),0)</f>
        <v/>
      </c>
      <c r="I610" s="24">
        <f>IFERROR(VLOOKUP(A610,'Banco de dados'!$A$6:$F$199, 5,0),0)</f>
        <v/>
      </c>
      <c r="J610" s="19" t="n"/>
    </row>
    <row r="611">
      <c r="B611" s="18" t="n"/>
      <c r="C611" s="17" t="n"/>
      <c r="D611" s="33">
        <f>IFERROR(VLOOKUP(A611,'Banco de dados'!$A$6:H807, 8,0),0)</f>
        <v/>
      </c>
      <c r="E611" s="26">
        <f>B611*C611</f>
        <v/>
      </c>
      <c r="F611" s="29">
        <f>E611*I611</f>
        <v/>
      </c>
      <c r="G611" s="23">
        <f>E611*H611</f>
        <v/>
      </c>
      <c r="H611" s="22">
        <f>IFERROR(VLOOKUP(A611,'Banco de dados'!$A$6:F807, 3,0),0)</f>
        <v/>
      </c>
      <c r="I611" s="24">
        <f>IFERROR(VLOOKUP(A611,'Banco de dados'!$A$6:$F$199, 5,0),0)</f>
        <v/>
      </c>
      <c r="J611" s="19" t="n"/>
    </row>
    <row r="612">
      <c r="B612" s="18" t="n"/>
      <c r="C612" s="17" t="n"/>
      <c r="D612" s="33">
        <f>IFERROR(VLOOKUP(A612,'Banco de dados'!$A$6:H808, 8,0),0)</f>
        <v/>
      </c>
      <c r="E612" s="26">
        <f>B612*C612</f>
        <v/>
      </c>
      <c r="F612" s="29">
        <f>E612*I612</f>
        <v/>
      </c>
      <c r="G612" s="23">
        <f>E612*H612</f>
        <v/>
      </c>
      <c r="H612" s="22">
        <f>IFERROR(VLOOKUP(A612,'Banco de dados'!$A$6:F808, 3,0),0)</f>
        <v/>
      </c>
      <c r="I612" s="24">
        <f>IFERROR(VLOOKUP(A612,'Banco de dados'!$A$6:$F$199, 5,0),0)</f>
        <v/>
      </c>
      <c r="J612" s="19" t="n"/>
    </row>
    <row r="613">
      <c r="B613" s="18" t="n"/>
      <c r="C613" s="17" t="n"/>
      <c r="D613" s="33">
        <f>IFERROR(VLOOKUP(A613,'Banco de dados'!$A$6:H809, 8,0),0)</f>
        <v/>
      </c>
      <c r="E613" s="26">
        <f>B613*C613</f>
        <v/>
      </c>
      <c r="F613" s="29">
        <f>E613*I613</f>
        <v/>
      </c>
      <c r="G613" s="23">
        <f>E613*H613</f>
        <v/>
      </c>
      <c r="H613" s="22">
        <f>IFERROR(VLOOKUP(A613,'Banco de dados'!$A$6:F809, 3,0),0)</f>
        <v/>
      </c>
      <c r="I613" s="24">
        <f>IFERROR(VLOOKUP(A613,'Banco de dados'!$A$6:$F$199, 5,0),0)</f>
        <v/>
      </c>
      <c r="J613" s="19" t="n"/>
    </row>
    <row r="614">
      <c r="B614" s="18" t="n"/>
      <c r="C614" s="17" t="n"/>
      <c r="D614" s="33">
        <f>IFERROR(VLOOKUP(A614,'Banco de dados'!$A$6:H810, 8,0),0)</f>
        <v/>
      </c>
      <c r="E614" s="26">
        <f>B614*C614</f>
        <v/>
      </c>
      <c r="F614" s="29">
        <f>E614*I614</f>
        <v/>
      </c>
      <c r="G614" s="23">
        <f>E614*H614</f>
        <v/>
      </c>
      <c r="H614" s="22">
        <f>IFERROR(VLOOKUP(A614,'Banco de dados'!$A$6:F810, 3,0),0)</f>
        <v/>
      </c>
      <c r="I614" s="24">
        <f>IFERROR(VLOOKUP(A614,'Banco de dados'!$A$6:$F$199, 5,0),0)</f>
        <v/>
      </c>
      <c r="J614" s="19" t="n"/>
    </row>
    <row r="615">
      <c r="B615" s="18" t="n"/>
      <c r="C615" s="17" t="n"/>
      <c r="D615" s="33">
        <f>IFERROR(VLOOKUP(A615,'Banco de dados'!$A$6:H811, 8,0),0)</f>
        <v/>
      </c>
      <c r="E615" s="26">
        <f>B615*C615</f>
        <v/>
      </c>
      <c r="F615" s="29">
        <f>E615*I615</f>
        <v/>
      </c>
      <c r="G615" s="23">
        <f>E615*H615</f>
        <v/>
      </c>
      <c r="H615" s="22">
        <f>IFERROR(VLOOKUP(A615,'Banco de dados'!$A$6:F811, 3,0),0)</f>
        <v/>
      </c>
      <c r="I615" s="24">
        <f>IFERROR(VLOOKUP(A615,'Banco de dados'!$A$6:$F$199, 5,0),0)</f>
        <v/>
      </c>
      <c r="J615" s="19" t="n"/>
    </row>
    <row r="616">
      <c r="B616" s="18" t="n"/>
      <c r="C616" s="17" t="n"/>
      <c r="D616" s="33">
        <f>IFERROR(VLOOKUP(A616,'Banco de dados'!$A$6:H812, 8,0),0)</f>
        <v/>
      </c>
      <c r="E616" s="26">
        <f>B616*C616</f>
        <v/>
      </c>
      <c r="F616" s="29">
        <f>E616*I616</f>
        <v/>
      </c>
      <c r="G616" s="23">
        <f>E616*H616</f>
        <v/>
      </c>
      <c r="H616" s="22">
        <f>IFERROR(VLOOKUP(A616,'Banco de dados'!$A$6:F812, 3,0),0)</f>
        <v/>
      </c>
      <c r="I616" s="24">
        <f>IFERROR(VLOOKUP(A616,'Banco de dados'!$A$6:$F$199, 5,0),0)</f>
        <v/>
      </c>
      <c r="J616" s="19" t="n"/>
    </row>
    <row r="617">
      <c r="B617" s="18" t="n"/>
      <c r="C617" s="17" t="n"/>
      <c r="D617" s="33">
        <f>IFERROR(VLOOKUP(A617,'Banco de dados'!$A$6:H813, 8,0),0)</f>
        <v/>
      </c>
      <c r="E617" s="26">
        <f>B617*C617</f>
        <v/>
      </c>
      <c r="F617" s="29">
        <f>E617*I617</f>
        <v/>
      </c>
      <c r="G617" s="23">
        <f>E617*H617</f>
        <v/>
      </c>
      <c r="H617" s="22">
        <f>IFERROR(VLOOKUP(A617,'Banco de dados'!$A$6:F813, 3,0),0)</f>
        <v/>
      </c>
      <c r="I617" s="24">
        <f>IFERROR(VLOOKUP(A617,'Banco de dados'!$A$6:$F$199, 5,0),0)</f>
        <v/>
      </c>
      <c r="J617" s="19" t="n"/>
    </row>
    <row r="618">
      <c r="B618" s="18" t="n"/>
      <c r="C618" s="17" t="n"/>
      <c r="D618" s="33">
        <f>IFERROR(VLOOKUP(A618,'Banco de dados'!$A$6:H814, 8,0),0)</f>
        <v/>
      </c>
      <c r="E618" s="26">
        <f>B618*C618</f>
        <v/>
      </c>
      <c r="F618" s="29">
        <f>E618*I618</f>
        <v/>
      </c>
      <c r="G618" s="23">
        <f>E618*H618</f>
        <v/>
      </c>
      <c r="H618" s="22">
        <f>IFERROR(VLOOKUP(A618,'Banco de dados'!$A$6:F814, 3,0),0)</f>
        <v/>
      </c>
      <c r="I618" s="24">
        <f>IFERROR(VLOOKUP(A618,'Banco de dados'!$A$6:$F$199, 5,0),0)</f>
        <v/>
      </c>
      <c r="J618" s="19" t="n"/>
    </row>
    <row r="619">
      <c r="B619" s="18" t="n"/>
      <c r="C619" s="17" t="n"/>
      <c r="D619" s="33">
        <f>IFERROR(VLOOKUP(A619,'Banco de dados'!$A$6:H815, 8,0),0)</f>
        <v/>
      </c>
      <c r="E619" s="26">
        <f>B619*C619</f>
        <v/>
      </c>
      <c r="F619" s="29">
        <f>E619*I619</f>
        <v/>
      </c>
      <c r="G619" s="23">
        <f>E619*H619</f>
        <v/>
      </c>
      <c r="H619" s="22">
        <f>IFERROR(VLOOKUP(A619,'Banco de dados'!$A$6:F815, 3,0),0)</f>
        <v/>
      </c>
      <c r="I619" s="24">
        <f>IFERROR(VLOOKUP(A619,'Banco de dados'!$A$6:$F$199, 5,0),0)</f>
        <v/>
      </c>
      <c r="J619" s="19" t="n"/>
    </row>
    <row r="620">
      <c r="B620" s="18" t="n"/>
      <c r="C620" s="17" t="n"/>
      <c r="D620" s="33">
        <f>IFERROR(VLOOKUP(A620,'Banco de dados'!$A$6:H816, 8,0),0)</f>
        <v/>
      </c>
      <c r="E620" s="26">
        <f>B620*C620</f>
        <v/>
      </c>
      <c r="F620" s="29">
        <f>E620*I620</f>
        <v/>
      </c>
      <c r="G620" s="23">
        <f>E620*H620</f>
        <v/>
      </c>
      <c r="H620" s="22">
        <f>IFERROR(VLOOKUP(A620,'Banco de dados'!$A$6:F816, 3,0),0)</f>
        <v/>
      </c>
      <c r="I620" s="24">
        <f>IFERROR(VLOOKUP(A620,'Banco de dados'!$A$6:$F$199, 5,0),0)</f>
        <v/>
      </c>
      <c r="J620" s="19" t="n"/>
    </row>
    <row r="621">
      <c r="B621" s="18" t="n"/>
      <c r="C621" s="17" t="n"/>
      <c r="D621" s="33">
        <f>IFERROR(VLOOKUP(A621,'Banco de dados'!$A$6:H817, 8,0),0)</f>
        <v/>
      </c>
      <c r="E621" s="26">
        <f>B621*C621</f>
        <v/>
      </c>
      <c r="F621" s="29">
        <f>E621*I621</f>
        <v/>
      </c>
      <c r="G621" s="23">
        <f>E621*H621</f>
        <v/>
      </c>
      <c r="H621" s="22">
        <f>IFERROR(VLOOKUP(A621,'Banco de dados'!$A$6:F817, 3,0),0)</f>
        <v/>
      </c>
      <c r="I621" s="24">
        <f>IFERROR(VLOOKUP(A621,'Banco de dados'!$A$6:$F$199, 5,0),0)</f>
        <v/>
      </c>
      <c r="J621" s="19" t="n"/>
    </row>
    <row r="622">
      <c r="B622" s="18" t="n"/>
      <c r="C622" s="17" t="n"/>
      <c r="D622" s="33">
        <f>IFERROR(VLOOKUP(A622,'Banco de dados'!$A$6:H818, 8,0),0)</f>
        <v/>
      </c>
      <c r="E622" s="26">
        <f>B622*C622</f>
        <v/>
      </c>
      <c r="F622" s="29">
        <f>E622*I622</f>
        <v/>
      </c>
      <c r="G622" s="23">
        <f>E622*H622</f>
        <v/>
      </c>
      <c r="H622" s="22">
        <f>IFERROR(VLOOKUP(A622,'Banco de dados'!$A$6:F818, 3,0),0)</f>
        <v/>
      </c>
      <c r="I622" s="24">
        <f>IFERROR(VLOOKUP(A622,'Banco de dados'!$A$6:$F$199, 5,0),0)</f>
        <v/>
      </c>
      <c r="J622" s="19" t="n"/>
    </row>
    <row r="623">
      <c r="B623" s="18" t="n"/>
      <c r="C623" s="17" t="n"/>
      <c r="D623" s="33">
        <f>IFERROR(VLOOKUP(A623,'Banco de dados'!$A$6:H819, 8,0),0)</f>
        <v/>
      </c>
      <c r="E623" s="26">
        <f>B623*C623</f>
        <v/>
      </c>
      <c r="F623" s="29">
        <f>E623*I623</f>
        <v/>
      </c>
      <c r="G623" s="23">
        <f>E623*H623</f>
        <v/>
      </c>
      <c r="H623" s="22">
        <f>IFERROR(VLOOKUP(A623,'Banco de dados'!$A$6:F819, 3,0),0)</f>
        <v/>
      </c>
      <c r="I623" s="24">
        <f>IFERROR(VLOOKUP(A623,'Banco de dados'!$A$6:$F$199, 5,0),0)</f>
        <v/>
      </c>
      <c r="J623" s="19" t="n"/>
    </row>
    <row r="624">
      <c r="B624" s="18" t="n"/>
      <c r="C624" s="17" t="n"/>
      <c r="D624" s="33">
        <f>IFERROR(VLOOKUP(A624,'Banco de dados'!$A$6:H820, 8,0),0)</f>
        <v/>
      </c>
      <c r="E624" s="26">
        <f>B624*C624</f>
        <v/>
      </c>
      <c r="F624" s="29">
        <f>E624*I624</f>
        <v/>
      </c>
      <c r="G624" s="23">
        <f>E624*H624</f>
        <v/>
      </c>
      <c r="H624" s="22">
        <f>IFERROR(VLOOKUP(A624,'Banco de dados'!$A$6:F820, 3,0),0)</f>
        <v/>
      </c>
      <c r="I624" s="24">
        <f>IFERROR(VLOOKUP(A624,'Banco de dados'!$A$6:$F$199, 5,0),0)</f>
        <v/>
      </c>
      <c r="J624" s="19" t="n"/>
    </row>
    <row r="625">
      <c r="B625" s="18" t="n"/>
      <c r="C625" s="17" t="n"/>
      <c r="D625" s="33">
        <f>IFERROR(VLOOKUP(A625,'Banco de dados'!$A$6:H821, 8,0),0)</f>
        <v/>
      </c>
      <c r="E625" s="26">
        <f>B625*C625</f>
        <v/>
      </c>
      <c r="F625" s="29">
        <f>E625*I625</f>
        <v/>
      </c>
      <c r="G625" s="23">
        <f>E625*H625</f>
        <v/>
      </c>
      <c r="H625" s="22">
        <f>IFERROR(VLOOKUP(A625,'Banco de dados'!$A$6:F821, 3,0),0)</f>
        <v/>
      </c>
      <c r="I625" s="24">
        <f>IFERROR(VLOOKUP(A625,'Banco de dados'!$A$6:$F$199, 5,0),0)</f>
        <v/>
      </c>
      <c r="J625" s="19" t="n"/>
    </row>
    <row r="626">
      <c r="B626" s="18" t="n"/>
      <c r="C626" s="17" t="n"/>
      <c r="D626" s="33">
        <f>IFERROR(VLOOKUP(A626,'Banco de dados'!$A$6:H822, 8,0),0)</f>
        <v/>
      </c>
      <c r="E626" s="26">
        <f>B626*C626</f>
        <v/>
      </c>
      <c r="F626" s="29">
        <f>E626*I626</f>
        <v/>
      </c>
      <c r="G626" s="23">
        <f>E626*H626</f>
        <v/>
      </c>
      <c r="H626" s="22">
        <f>IFERROR(VLOOKUP(A626,'Banco de dados'!$A$6:F822, 3,0),0)</f>
        <v/>
      </c>
      <c r="I626" s="24">
        <f>IFERROR(VLOOKUP(A626,'Banco de dados'!$A$6:$F$199, 5,0),0)</f>
        <v/>
      </c>
      <c r="J626" s="19" t="n"/>
    </row>
    <row r="627">
      <c r="B627" s="18" t="n"/>
      <c r="C627" s="17" t="n"/>
      <c r="D627" s="33">
        <f>IFERROR(VLOOKUP(A627,'Banco de dados'!$A$6:H823, 8,0),0)</f>
        <v/>
      </c>
      <c r="E627" s="26">
        <f>B627*C627</f>
        <v/>
      </c>
      <c r="F627" s="29">
        <f>E627*I627</f>
        <v/>
      </c>
      <c r="G627" s="23">
        <f>E627*H627</f>
        <v/>
      </c>
      <c r="H627" s="22">
        <f>IFERROR(VLOOKUP(A627,'Banco de dados'!$A$6:F823, 3,0),0)</f>
        <v/>
      </c>
      <c r="I627" s="24">
        <f>IFERROR(VLOOKUP(A627,'Banco de dados'!$A$6:$F$199, 5,0),0)</f>
        <v/>
      </c>
      <c r="J627" s="19" t="n"/>
    </row>
    <row r="628">
      <c r="B628" s="18" t="n"/>
      <c r="C628" s="17" t="n"/>
      <c r="D628" s="33">
        <f>IFERROR(VLOOKUP(A628,'Banco de dados'!$A$6:H824, 8,0),0)</f>
        <v/>
      </c>
      <c r="E628" s="26">
        <f>B628*C628</f>
        <v/>
      </c>
      <c r="F628" s="29">
        <f>E628*I628</f>
        <v/>
      </c>
      <c r="G628" s="23">
        <f>E628*H628</f>
        <v/>
      </c>
      <c r="H628" s="22">
        <f>IFERROR(VLOOKUP(A628,'Banco de dados'!$A$6:F824, 3,0),0)</f>
        <v/>
      </c>
      <c r="I628" s="24">
        <f>IFERROR(VLOOKUP(A628,'Banco de dados'!$A$6:$F$199, 5,0),0)</f>
        <v/>
      </c>
      <c r="J628" s="19" t="n"/>
    </row>
    <row r="629">
      <c r="B629" s="18" t="n"/>
      <c r="C629" s="17" t="n"/>
      <c r="D629" s="33">
        <f>IFERROR(VLOOKUP(A629,'Banco de dados'!$A$6:H825, 8,0),0)</f>
        <v/>
      </c>
      <c r="E629" s="26">
        <f>B629*C629</f>
        <v/>
      </c>
      <c r="F629" s="29">
        <f>E629*I629</f>
        <v/>
      </c>
      <c r="G629" s="23">
        <f>E629*H629</f>
        <v/>
      </c>
      <c r="H629" s="22">
        <f>IFERROR(VLOOKUP(A629,'Banco de dados'!$A$6:F825, 3,0),0)</f>
        <v/>
      </c>
      <c r="I629" s="24">
        <f>IFERROR(VLOOKUP(A629,'Banco de dados'!$A$6:$F$199, 5,0),0)</f>
        <v/>
      </c>
      <c r="J629" s="19" t="n"/>
    </row>
    <row r="630">
      <c r="B630" s="18" t="n"/>
      <c r="C630" s="17" t="n"/>
      <c r="D630" s="33">
        <f>IFERROR(VLOOKUP(A630,'Banco de dados'!$A$6:H826, 8,0),0)</f>
        <v/>
      </c>
      <c r="E630" s="26">
        <f>B630*C630</f>
        <v/>
      </c>
      <c r="F630" s="29">
        <f>E630*I630</f>
        <v/>
      </c>
      <c r="G630" s="23">
        <f>E630*H630</f>
        <v/>
      </c>
      <c r="H630" s="22">
        <f>IFERROR(VLOOKUP(A630,'Banco de dados'!$A$6:F826, 3,0),0)</f>
        <v/>
      </c>
      <c r="I630" s="24">
        <f>IFERROR(VLOOKUP(A630,'Banco de dados'!$A$6:$F$199, 5,0),0)</f>
        <v/>
      </c>
      <c r="J630" s="19" t="n"/>
    </row>
    <row r="631">
      <c r="B631" s="18" t="n"/>
      <c r="C631" s="17" t="n"/>
      <c r="D631" s="33">
        <f>IFERROR(VLOOKUP(A631,'Banco de dados'!$A$6:H827, 8,0),0)</f>
        <v/>
      </c>
      <c r="E631" s="26">
        <f>B631*C631</f>
        <v/>
      </c>
      <c r="F631" s="29">
        <f>E631*I631</f>
        <v/>
      </c>
      <c r="G631" s="23">
        <f>E631*H631</f>
        <v/>
      </c>
      <c r="H631" s="22">
        <f>IFERROR(VLOOKUP(A631,'Banco de dados'!$A$6:F827, 3,0),0)</f>
        <v/>
      </c>
      <c r="I631" s="24">
        <f>IFERROR(VLOOKUP(A631,'Banco de dados'!$A$6:$F$199, 5,0),0)</f>
        <v/>
      </c>
      <c r="J631" s="19" t="n"/>
    </row>
    <row r="632">
      <c r="B632" s="18" t="n"/>
      <c r="C632" s="17" t="n"/>
      <c r="D632" s="33">
        <f>IFERROR(VLOOKUP(A632,'Banco de dados'!$A$6:H828, 8,0),0)</f>
        <v/>
      </c>
      <c r="E632" s="26">
        <f>B632*C632</f>
        <v/>
      </c>
      <c r="F632" s="29">
        <f>E632*I632</f>
        <v/>
      </c>
      <c r="G632" s="23">
        <f>E632*H632</f>
        <v/>
      </c>
      <c r="H632" s="22">
        <f>IFERROR(VLOOKUP(A632,'Banco de dados'!$A$6:F828, 3,0),0)</f>
        <v/>
      </c>
      <c r="I632" s="24">
        <f>IFERROR(VLOOKUP(A632,'Banco de dados'!$A$6:$F$199, 5,0),0)</f>
        <v/>
      </c>
      <c r="J632" s="19" t="n"/>
    </row>
    <row r="633">
      <c r="B633" s="18" t="n"/>
      <c r="C633" s="17" t="n"/>
      <c r="D633" s="33">
        <f>IFERROR(VLOOKUP(A633,'Banco de dados'!$A$6:H829, 8,0),0)</f>
        <v/>
      </c>
      <c r="E633" s="26">
        <f>B633*C633</f>
        <v/>
      </c>
      <c r="F633" s="29">
        <f>E633*I633</f>
        <v/>
      </c>
      <c r="G633" s="23">
        <f>E633*H633</f>
        <v/>
      </c>
      <c r="H633" s="22">
        <f>IFERROR(VLOOKUP(A633,'Banco de dados'!$A$6:F829, 3,0),0)</f>
        <v/>
      </c>
      <c r="I633" s="24">
        <f>IFERROR(VLOOKUP(A633,'Banco de dados'!$A$6:$F$199, 5,0),0)</f>
        <v/>
      </c>
      <c r="J633" s="19" t="n"/>
    </row>
    <row r="634">
      <c r="B634" s="18" t="n"/>
      <c r="C634" s="17" t="n"/>
      <c r="D634" s="33">
        <f>IFERROR(VLOOKUP(A634,'Banco de dados'!$A$6:H830, 8,0),0)</f>
        <v/>
      </c>
      <c r="E634" s="26">
        <f>B634*C634</f>
        <v/>
      </c>
      <c r="F634" s="29">
        <f>E634*I634</f>
        <v/>
      </c>
      <c r="G634" s="23">
        <f>E634*H634</f>
        <v/>
      </c>
      <c r="H634" s="22">
        <f>IFERROR(VLOOKUP(A634,'Banco de dados'!$A$6:F830, 3,0),0)</f>
        <v/>
      </c>
      <c r="I634" s="24">
        <f>IFERROR(VLOOKUP(A634,'Banco de dados'!$A$6:$F$199, 5,0),0)</f>
        <v/>
      </c>
      <c r="J634" s="19" t="n"/>
    </row>
    <row r="635">
      <c r="B635" s="18" t="n"/>
      <c r="C635" s="17" t="n"/>
      <c r="D635" s="33">
        <f>IFERROR(VLOOKUP(A635,'Banco de dados'!$A$6:H831, 8,0),0)</f>
        <v/>
      </c>
      <c r="E635" s="26">
        <f>B635*C635</f>
        <v/>
      </c>
      <c r="F635" s="29">
        <f>E635*I635</f>
        <v/>
      </c>
      <c r="G635" s="23">
        <f>E635*H635</f>
        <v/>
      </c>
      <c r="H635" s="22">
        <f>IFERROR(VLOOKUP(A635,'Banco de dados'!$A$6:F831, 3,0),0)</f>
        <v/>
      </c>
      <c r="I635" s="24">
        <f>IFERROR(VLOOKUP(A635,'Banco de dados'!$A$6:$F$199, 5,0),0)</f>
        <v/>
      </c>
      <c r="J635" s="19" t="n"/>
    </row>
    <row r="636">
      <c r="B636" s="18" t="n"/>
      <c r="C636" s="17" t="n"/>
      <c r="D636" s="33">
        <f>IFERROR(VLOOKUP(A636,'Banco de dados'!$A$6:H832, 8,0),0)</f>
        <v/>
      </c>
      <c r="E636" s="26">
        <f>B636*C636</f>
        <v/>
      </c>
      <c r="F636" s="29">
        <f>E636*I636</f>
        <v/>
      </c>
      <c r="G636" s="23">
        <f>E636*H636</f>
        <v/>
      </c>
      <c r="H636" s="22">
        <f>IFERROR(VLOOKUP(A636,'Banco de dados'!$A$6:F832, 3,0),0)</f>
        <v/>
      </c>
      <c r="I636" s="24">
        <f>IFERROR(VLOOKUP(A636,'Banco de dados'!$A$6:$F$199, 5,0),0)</f>
        <v/>
      </c>
      <c r="J636" s="19" t="n"/>
    </row>
    <row r="637">
      <c r="B637" s="18" t="n"/>
      <c r="C637" s="17" t="n"/>
      <c r="D637" s="33">
        <f>IFERROR(VLOOKUP(A637,'Banco de dados'!$A$6:H833, 8,0),0)</f>
        <v/>
      </c>
      <c r="E637" s="26">
        <f>B637*C637</f>
        <v/>
      </c>
      <c r="F637" s="29">
        <f>E637*I637</f>
        <v/>
      </c>
      <c r="G637" s="23">
        <f>E637*H637</f>
        <v/>
      </c>
      <c r="H637" s="22">
        <f>IFERROR(VLOOKUP(A637,'Banco de dados'!$A$6:F833, 3,0),0)</f>
        <v/>
      </c>
      <c r="I637" s="24">
        <f>IFERROR(VLOOKUP(A637,'Banco de dados'!$A$6:$F$199, 5,0),0)</f>
        <v/>
      </c>
      <c r="J637" s="19" t="n"/>
    </row>
    <row r="638">
      <c r="B638" s="18" t="n"/>
      <c r="C638" s="17" t="n"/>
      <c r="D638" s="33">
        <f>IFERROR(VLOOKUP(A638,'Banco de dados'!$A$6:H834, 8,0),0)</f>
        <v/>
      </c>
      <c r="E638" s="26">
        <f>B638*C638</f>
        <v/>
      </c>
      <c r="F638" s="29">
        <f>E638*I638</f>
        <v/>
      </c>
      <c r="G638" s="23">
        <f>E638*H638</f>
        <v/>
      </c>
      <c r="H638" s="22">
        <f>IFERROR(VLOOKUP(A638,'Banco de dados'!$A$6:F834, 3,0),0)</f>
        <v/>
      </c>
      <c r="I638" s="24">
        <f>IFERROR(VLOOKUP(A638,'Banco de dados'!$A$6:$F$199, 5,0),0)</f>
        <v/>
      </c>
      <c r="J638" s="19" t="n"/>
    </row>
    <row r="639">
      <c r="B639" s="18" t="n"/>
      <c r="C639" s="17" t="n"/>
      <c r="D639" s="33">
        <f>IFERROR(VLOOKUP(A639,'Banco de dados'!$A$6:H835, 8,0),0)</f>
        <v/>
      </c>
      <c r="E639" s="26">
        <f>B639*C639</f>
        <v/>
      </c>
      <c r="F639" s="29">
        <f>E639*I639</f>
        <v/>
      </c>
      <c r="G639" s="23">
        <f>E639*H639</f>
        <v/>
      </c>
      <c r="H639" s="22">
        <f>IFERROR(VLOOKUP(A639,'Banco de dados'!$A$6:F835, 3,0),0)</f>
        <v/>
      </c>
      <c r="I639" s="24">
        <f>IFERROR(VLOOKUP(A639,'Banco de dados'!$A$6:$F$199, 5,0),0)</f>
        <v/>
      </c>
      <c r="J639" s="19" t="n"/>
    </row>
    <row r="640">
      <c r="B640" s="18" t="n"/>
      <c r="C640" s="17" t="n"/>
      <c r="D640" s="33">
        <f>IFERROR(VLOOKUP(A640,'Banco de dados'!$A$6:H836, 8,0),0)</f>
        <v/>
      </c>
      <c r="E640" s="26">
        <f>B640*C640</f>
        <v/>
      </c>
      <c r="F640" s="29">
        <f>E640*I640</f>
        <v/>
      </c>
      <c r="G640" s="23">
        <f>E640*H640</f>
        <v/>
      </c>
      <c r="H640" s="22">
        <f>IFERROR(VLOOKUP(A640,'Banco de dados'!$A$6:F836, 3,0),0)</f>
        <v/>
      </c>
      <c r="I640" s="24">
        <f>IFERROR(VLOOKUP(A640,'Banco de dados'!$A$6:$F$199, 5,0),0)</f>
        <v/>
      </c>
      <c r="J640" s="19" t="n"/>
    </row>
    <row r="641">
      <c r="B641" s="18" t="n"/>
      <c r="C641" s="17" t="n"/>
      <c r="D641" s="33">
        <f>IFERROR(VLOOKUP(A641,'Banco de dados'!$A$6:H837, 8,0),0)</f>
        <v/>
      </c>
      <c r="E641" s="26">
        <f>B641*C641</f>
        <v/>
      </c>
      <c r="F641" s="29">
        <f>E641*I641</f>
        <v/>
      </c>
      <c r="G641" s="23">
        <f>E641*H641</f>
        <v/>
      </c>
      <c r="H641" s="22">
        <f>IFERROR(VLOOKUP(A641,'Banco de dados'!$A$6:F837, 3,0),0)</f>
        <v/>
      </c>
      <c r="I641" s="24">
        <f>IFERROR(VLOOKUP(A641,'Banco de dados'!$A$6:$F$199, 5,0),0)</f>
        <v/>
      </c>
      <c r="J641" s="19" t="n"/>
    </row>
    <row r="642">
      <c r="B642" s="18" t="n"/>
      <c r="C642" s="17" t="n"/>
      <c r="D642" s="33">
        <f>IFERROR(VLOOKUP(A642,'Banco de dados'!$A$6:H838, 8,0),0)</f>
        <v/>
      </c>
      <c r="E642" s="26">
        <f>B642*C642</f>
        <v/>
      </c>
      <c r="F642" s="29">
        <f>E642*I642</f>
        <v/>
      </c>
      <c r="G642" s="23">
        <f>E642*H642</f>
        <v/>
      </c>
      <c r="H642" s="22">
        <f>IFERROR(VLOOKUP(A642,'Banco de dados'!$A$6:F838, 3,0),0)</f>
        <v/>
      </c>
      <c r="I642" s="24">
        <f>IFERROR(VLOOKUP(A642,'Banco de dados'!$A$6:$F$199, 5,0),0)</f>
        <v/>
      </c>
      <c r="J642" s="19" t="n"/>
    </row>
    <row r="643">
      <c r="B643" s="18" t="n"/>
      <c r="C643" s="17" t="n"/>
      <c r="D643" s="33">
        <f>IFERROR(VLOOKUP(A643,'Banco de dados'!$A$6:H839, 8,0),0)</f>
        <v/>
      </c>
      <c r="E643" s="26">
        <f>B643*C643</f>
        <v/>
      </c>
      <c r="F643" s="29">
        <f>E643*I643</f>
        <v/>
      </c>
      <c r="G643" s="23">
        <f>E643*H643</f>
        <v/>
      </c>
      <c r="H643" s="22">
        <f>IFERROR(VLOOKUP(A643,'Banco de dados'!$A$6:F839, 3,0),0)</f>
        <v/>
      </c>
      <c r="I643" s="24">
        <f>IFERROR(VLOOKUP(A643,'Banco de dados'!$A$6:$F$199, 5,0),0)</f>
        <v/>
      </c>
      <c r="J643" s="19" t="n"/>
    </row>
    <row r="644">
      <c r="B644" s="18" t="n"/>
      <c r="C644" s="17" t="n"/>
      <c r="D644" s="33">
        <f>IFERROR(VLOOKUP(A644,'Banco de dados'!$A$6:H840, 8,0),0)</f>
        <v/>
      </c>
      <c r="E644" s="26">
        <f>B644*C644</f>
        <v/>
      </c>
      <c r="F644" s="29">
        <f>E644*I644</f>
        <v/>
      </c>
      <c r="G644" s="23">
        <f>E644*H644</f>
        <v/>
      </c>
      <c r="H644" s="22">
        <f>IFERROR(VLOOKUP(A644,'Banco de dados'!$A$6:F840, 3,0),0)</f>
        <v/>
      </c>
      <c r="I644" s="24">
        <f>IFERROR(VLOOKUP(A644,'Banco de dados'!$A$6:$F$199, 5,0),0)</f>
        <v/>
      </c>
      <c r="J644" s="19" t="n"/>
    </row>
    <row r="645">
      <c r="B645" s="18" t="n"/>
      <c r="C645" s="17" t="n"/>
      <c r="D645" s="33">
        <f>IFERROR(VLOOKUP(A645,'Banco de dados'!$A$6:H841, 8,0),0)</f>
        <v/>
      </c>
      <c r="E645" s="26">
        <f>B645*C645</f>
        <v/>
      </c>
      <c r="F645" s="29">
        <f>E645*I645</f>
        <v/>
      </c>
      <c r="G645" s="23">
        <f>E645*H645</f>
        <v/>
      </c>
      <c r="H645" s="22">
        <f>IFERROR(VLOOKUP(A645,'Banco de dados'!$A$6:F841, 3,0),0)</f>
        <v/>
      </c>
      <c r="I645" s="24">
        <f>IFERROR(VLOOKUP(A645,'Banco de dados'!$A$6:$F$199, 5,0),0)</f>
        <v/>
      </c>
      <c r="J645" s="19" t="n"/>
    </row>
    <row r="646">
      <c r="B646" s="18" t="n"/>
      <c r="C646" s="17" t="n"/>
      <c r="D646" s="33">
        <f>IFERROR(VLOOKUP(A646,'Banco de dados'!$A$6:H842, 8,0),0)</f>
        <v/>
      </c>
      <c r="E646" s="26">
        <f>B646*C646</f>
        <v/>
      </c>
      <c r="F646" s="29">
        <f>E646*I646</f>
        <v/>
      </c>
      <c r="G646" s="23">
        <f>E646*H646</f>
        <v/>
      </c>
      <c r="H646" s="22">
        <f>IFERROR(VLOOKUP(A646,'Banco de dados'!$A$6:F842, 3,0),0)</f>
        <v/>
      </c>
      <c r="I646" s="24">
        <f>IFERROR(VLOOKUP(A646,'Banco de dados'!$A$6:$F$199, 5,0),0)</f>
        <v/>
      </c>
      <c r="J646" s="19" t="n"/>
    </row>
    <row r="647">
      <c r="B647" s="18" t="n"/>
      <c r="C647" s="17" t="n"/>
      <c r="D647" s="33">
        <f>IFERROR(VLOOKUP(A647,'Banco de dados'!$A$6:H843, 8,0),0)</f>
        <v/>
      </c>
      <c r="E647" s="26">
        <f>B647*C647</f>
        <v/>
      </c>
      <c r="F647" s="29">
        <f>E647*I647</f>
        <v/>
      </c>
      <c r="G647" s="23">
        <f>E647*H647</f>
        <v/>
      </c>
      <c r="H647" s="22">
        <f>IFERROR(VLOOKUP(A647,'Banco de dados'!$A$6:F843, 3,0),0)</f>
        <v/>
      </c>
      <c r="I647" s="24">
        <f>IFERROR(VLOOKUP(A647,'Banco de dados'!$A$6:$F$199, 5,0),0)</f>
        <v/>
      </c>
      <c r="J647" s="19" t="n"/>
    </row>
    <row r="648">
      <c r="B648" s="18" t="n"/>
      <c r="C648" s="17" t="n"/>
      <c r="D648" s="33">
        <f>IFERROR(VLOOKUP(A648,'Banco de dados'!$A$6:H844, 8,0),0)</f>
        <v/>
      </c>
      <c r="E648" s="26">
        <f>B648*C648</f>
        <v/>
      </c>
      <c r="F648" s="29">
        <f>E648*I648</f>
        <v/>
      </c>
      <c r="G648" s="23">
        <f>E648*H648</f>
        <v/>
      </c>
      <c r="H648" s="22">
        <f>IFERROR(VLOOKUP(A648,'Banco de dados'!$A$6:F844, 3,0),0)</f>
        <v/>
      </c>
      <c r="I648" s="24">
        <f>IFERROR(VLOOKUP(A648,'Banco de dados'!$A$6:$F$199, 5,0),0)</f>
        <v/>
      </c>
      <c r="J648" s="19" t="n"/>
    </row>
    <row r="649">
      <c r="B649" s="18" t="n"/>
      <c r="C649" s="17" t="n"/>
      <c r="D649" s="33">
        <f>IFERROR(VLOOKUP(A649,'Banco de dados'!$A$6:H845, 8,0),0)</f>
        <v/>
      </c>
      <c r="E649" s="26">
        <f>B649*C649</f>
        <v/>
      </c>
      <c r="F649" s="29">
        <f>E649*I649</f>
        <v/>
      </c>
      <c r="G649" s="23">
        <f>E649*H649</f>
        <v/>
      </c>
      <c r="H649" s="22">
        <f>IFERROR(VLOOKUP(A649,'Banco de dados'!$A$6:F845, 3,0),0)</f>
        <v/>
      </c>
      <c r="I649" s="24">
        <f>IFERROR(VLOOKUP(A649,'Banco de dados'!$A$6:$F$199, 5,0),0)</f>
        <v/>
      </c>
      <c r="J649" s="19" t="n"/>
    </row>
    <row r="650">
      <c r="B650" s="18" t="n"/>
      <c r="C650" s="17" t="n"/>
      <c r="D650" s="33">
        <f>IFERROR(VLOOKUP(A650,'Banco de dados'!$A$6:H846, 8,0),0)</f>
        <v/>
      </c>
      <c r="E650" s="26">
        <f>B650*C650</f>
        <v/>
      </c>
      <c r="F650" s="29">
        <f>E650*I650</f>
        <v/>
      </c>
      <c r="G650" s="23">
        <f>E650*H650</f>
        <v/>
      </c>
      <c r="H650" s="22">
        <f>IFERROR(VLOOKUP(A650,'Banco de dados'!$A$6:F846, 3,0),0)</f>
        <v/>
      </c>
      <c r="I650" s="24">
        <f>IFERROR(VLOOKUP(A650,'Banco de dados'!$A$6:$F$199, 5,0),0)</f>
        <v/>
      </c>
      <c r="J650" s="19" t="n"/>
    </row>
    <row r="651">
      <c r="B651" s="18" t="n"/>
      <c r="C651" s="17" t="n"/>
      <c r="D651" s="33">
        <f>IFERROR(VLOOKUP(A651,'Banco de dados'!$A$6:H847, 8,0),0)</f>
        <v/>
      </c>
      <c r="E651" s="26">
        <f>B651*C651</f>
        <v/>
      </c>
      <c r="F651" s="29">
        <f>E651*I651</f>
        <v/>
      </c>
      <c r="G651" s="23">
        <f>E651*H651</f>
        <v/>
      </c>
      <c r="H651" s="22">
        <f>IFERROR(VLOOKUP(A651,'Banco de dados'!$A$6:F847, 3,0),0)</f>
        <v/>
      </c>
      <c r="I651" s="24">
        <f>IFERROR(VLOOKUP(A651,'Banco de dados'!$A$6:$F$199, 5,0),0)</f>
        <v/>
      </c>
      <c r="J651" s="19" t="n"/>
    </row>
    <row r="652">
      <c r="B652" s="18" t="n"/>
      <c r="C652" s="17" t="n"/>
      <c r="D652" s="33">
        <f>IFERROR(VLOOKUP(A652,'Banco de dados'!$A$6:H848, 8,0),0)</f>
        <v/>
      </c>
      <c r="E652" s="26">
        <f>B652*C652</f>
        <v/>
      </c>
      <c r="F652" s="29">
        <f>E652*I652</f>
        <v/>
      </c>
      <c r="G652" s="23">
        <f>E652*H652</f>
        <v/>
      </c>
      <c r="H652" s="22">
        <f>IFERROR(VLOOKUP(A652,'Banco de dados'!$A$6:F848, 3,0),0)</f>
        <v/>
      </c>
      <c r="I652" s="24">
        <f>IFERROR(VLOOKUP(A652,'Banco de dados'!$A$6:$F$199, 5,0),0)</f>
        <v/>
      </c>
      <c r="J652" s="19" t="n"/>
    </row>
    <row r="653">
      <c r="B653" s="18" t="n"/>
      <c r="C653" s="17" t="n"/>
      <c r="D653" s="33">
        <f>IFERROR(VLOOKUP(A653,'Banco de dados'!$A$6:H849, 8,0),0)</f>
        <v/>
      </c>
      <c r="E653" s="26">
        <f>B653*C653</f>
        <v/>
      </c>
      <c r="F653" s="29">
        <f>E653*I653</f>
        <v/>
      </c>
      <c r="G653" s="23">
        <f>E653*H653</f>
        <v/>
      </c>
      <c r="H653" s="22">
        <f>IFERROR(VLOOKUP(A653,'Banco de dados'!$A$6:F849, 3,0),0)</f>
        <v/>
      </c>
      <c r="I653" s="24">
        <f>IFERROR(VLOOKUP(A653,'Banco de dados'!$A$6:$F$199, 5,0),0)</f>
        <v/>
      </c>
      <c r="J653" s="19" t="n"/>
    </row>
    <row r="654">
      <c r="B654" s="18" t="n"/>
      <c r="C654" s="17" t="n"/>
      <c r="D654" s="33">
        <f>IFERROR(VLOOKUP(A654,'Banco de dados'!$A$6:H850, 8,0),0)</f>
        <v/>
      </c>
      <c r="E654" s="26">
        <f>B654*C654</f>
        <v/>
      </c>
      <c r="F654" s="29">
        <f>E654*I654</f>
        <v/>
      </c>
      <c r="G654" s="23">
        <f>E654*H654</f>
        <v/>
      </c>
      <c r="H654" s="22">
        <f>IFERROR(VLOOKUP(A654,'Banco de dados'!$A$6:F850, 3,0),0)</f>
        <v/>
      </c>
      <c r="I654" s="24">
        <f>IFERROR(VLOOKUP(A654,'Banco de dados'!$A$6:$F$199, 5,0),0)</f>
        <v/>
      </c>
      <c r="J654" s="19" t="n"/>
    </row>
    <row r="655">
      <c r="B655" s="18" t="n"/>
      <c r="C655" s="17" t="n"/>
      <c r="D655" s="33">
        <f>IFERROR(VLOOKUP(A655,'Banco de dados'!$A$6:H851, 8,0),0)</f>
        <v/>
      </c>
      <c r="E655" s="26">
        <f>B655*C655</f>
        <v/>
      </c>
      <c r="F655" s="29">
        <f>E655*I655</f>
        <v/>
      </c>
      <c r="G655" s="23">
        <f>E655*H655</f>
        <v/>
      </c>
      <c r="H655" s="22">
        <f>IFERROR(VLOOKUP(A655,'Banco de dados'!$A$6:F851, 3,0),0)</f>
        <v/>
      </c>
      <c r="I655" s="24">
        <f>IFERROR(VLOOKUP(A655,'Banco de dados'!$A$6:$F$199, 5,0),0)</f>
        <v/>
      </c>
      <c r="J655" s="19" t="n"/>
    </row>
    <row r="656">
      <c r="B656" s="18" t="n"/>
      <c r="C656" s="17" t="n"/>
      <c r="D656" s="33">
        <f>IFERROR(VLOOKUP(A656,'Banco de dados'!$A$6:H852, 8,0),0)</f>
        <v/>
      </c>
      <c r="E656" s="26">
        <f>B656*C656</f>
        <v/>
      </c>
      <c r="F656" s="29">
        <f>E656*I656</f>
        <v/>
      </c>
      <c r="G656" s="23">
        <f>E656*H656</f>
        <v/>
      </c>
      <c r="H656" s="22">
        <f>IFERROR(VLOOKUP(A656,'Banco de dados'!$A$6:F852, 3,0),0)</f>
        <v/>
      </c>
      <c r="I656" s="24">
        <f>IFERROR(VLOOKUP(A656,'Banco de dados'!$A$6:$F$199, 5,0),0)</f>
        <v/>
      </c>
      <c r="J656" s="19" t="n"/>
    </row>
    <row r="657">
      <c r="B657" s="18" t="n"/>
      <c r="C657" s="17" t="n"/>
      <c r="D657" s="33">
        <f>IFERROR(VLOOKUP(A657,'Banco de dados'!$A$6:H853, 8,0),0)</f>
        <v/>
      </c>
      <c r="E657" s="26">
        <f>B657*C657</f>
        <v/>
      </c>
      <c r="F657" s="29">
        <f>E657*I657</f>
        <v/>
      </c>
      <c r="G657" s="23">
        <f>E657*H657</f>
        <v/>
      </c>
      <c r="H657" s="22">
        <f>IFERROR(VLOOKUP(A657,'Banco de dados'!$A$6:F853, 3,0),0)</f>
        <v/>
      </c>
      <c r="I657" s="24">
        <f>IFERROR(VLOOKUP(A657,'Banco de dados'!$A$6:$F$199, 5,0),0)</f>
        <v/>
      </c>
      <c r="J657" s="19" t="n"/>
    </row>
    <row r="658">
      <c r="B658" s="18" t="n"/>
      <c r="C658" s="17" t="n"/>
      <c r="D658" s="33">
        <f>IFERROR(VLOOKUP(A658,'Banco de dados'!$A$6:H854, 8,0),0)</f>
        <v/>
      </c>
      <c r="E658" s="26">
        <f>B658*C658</f>
        <v/>
      </c>
      <c r="F658" s="29">
        <f>E658*I658</f>
        <v/>
      </c>
      <c r="G658" s="23">
        <f>E658*H658</f>
        <v/>
      </c>
      <c r="H658" s="22">
        <f>IFERROR(VLOOKUP(A658,'Banco de dados'!$A$6:F854, 3,0),0)</f>
        <v/>
      </c>
      <c r="I658" s="24">
        <f>IFERROR(VLOOKUP(A658,'Banco de dados'!$A$6:$F$199, 5,0),0)</f>
        <v/>
      </c>
      <c r="J658" s="19" t="n"/>
    </row>
    <row r="659">
      <c r="B659" s="18" t="n"/>
      <c r="C659" s="17" t="n"/>
      <c r="D659" s="33">
        <f>IFERROR(VLOOKUP(A659,'Banco de dados'!$A$6:H855, 8,0),0)</f>
        <v/>
      </c>
      <c r="E659" s="26">
        <f>B659*C659</f>
        <v/>
      </c>
      <c r="F659" s="29">
        <f>E659*I659</f>
        <v/>
      </c>
      <c r="G659" s="23">
        <f>E659*H659</f>
        <v/>
      </c>
      <c r="H659" s="22">
        <f>IFERROR(VLOOKUP(A659,'Banco de dados'!$A$6:F855, 3,0),0)</f>
        <v/>
      </c>
      <c r="I659" s="24">
        <f>IFERROR(VLOOKUP(A659,'Banco de dados'!$A$6:$F$199, 5,0),0)</f>
        <v/>
      </c>
      <c r="J659" s="19" t="n"/>
    </row>
    <row r="660">
      <c r="B660" s="18" t="n"/>
      <c r="C660" s="17" t="n"/>
      <c r="D660" s="33">
        <f>IFERROR(VLOOKUP(A660,'Banco de dados'!$A$6:H856, 8,0),0)</f>
        <v/>
      </c>
      <c r="E660" s="26">
        <f>B660*C660</f>
        <v/>
      </c>
      <c r="F660" s="29">
        <f>E660*I660</f>
        <v/>
      </c>
      <c r="G660" s="23">
        <f>E660*H660</f>
        <v/>
      </c>
      <c r="H660" s="22">
        <f>IFERROR(VLOOKUP(A660,'Banco de dados'!$A$6:F856, 3,0),0)</f>
        <v/>
      </c>
      <c r="I660" s="24">
        <f>IFERROR(VLOOKUP(A660,'Banco de dados'!$A$6:$F$199, 5,0),0)</f>
        <v/>
      </c>
      <c r="J660" s="19" t="n"/>
    </row>
    <row r="661">
      <c r="B661" s="18" t="n"/>
      <c r="C661" s="17" t="n"/>
      <c r="D661" s="33">
        <f>IFERROR(VLOOKUP(A661,'Banco de dados'!$A$6:H857, 8,0),0)</f>
        <v/>
      </c>
      <c r="E661" s="26">
        <f>B661*C661</f>
        <v/>
      </c>
      <c r="F661" s="29">
        <f>E661*I661</f>
        <v/>
      </c>
      <c r="G661" s="23">
        <f>E661*H661</f>
        <v/>
      </c>
      <c r="H661" s="22">
        <f>IFERROR(VLOOKUP(A661,'Banco de dados'!$A$6:F857, 3,0),0)</f>
        <v/>
      </c>
      <c r="I661" s="24">
        <f>IFERROR(VLOOKUP(A661,'Banco de dados'!$A$6:$F$199, 5,0),0)</f>
        <v/>
      </c>
      <c r="J661" s="19" t="n"/>
    </row>
    <row r="662">
      <c r="B662" s="18" t="n"/>
      <c r="C662" s="17" t="n"/>
      <c r="D662" s="33">
        <f>IFERROR(VLOOKUP(A662,'Banco de dados'!$A$6:H858, 8,0),0)</f>
        <v/>
      </c>
      <c r="E662" s="26">
        <f>B662*C662</f>
        <v/>
      </c>
      <c r="F662" s="29">
        <f>E662*I662</f>
        <v/>
      </c>
      <c r="G662" s="23">
        <f>E662*H662</f>
        <v/>
      </c>
      <c r="H662" s="22">
        <f>IFERROR(VLOOKUP(A662,'Banco de dados'!$A$6:F858, 3,0),0)</f>
        <v/>
      </c>
      <c r="I662" s="24">
        <f>IFERROR(VLOOKUP(A662,'Banco de dados'!$A$6:$F$199, 5,0),0)</f>
        <v/>
      </c>
      <c r="J662" s="19" t="n"/>
    </row>
    <row r="663">
      <c r="B663" s="18" t="n"/>
      <c r="C663" s="17" t="n"/>
      <c r="D663" s="33">
        <f>IFERROR(VLOOKUP(A663,'Banco de dados'!$A$6:H859, 8,0),0)</f>
        <v/>
      </c>
      <c r="E663" s="26">
        <f>B663*C663</f>
        <v/>
      </c>
      <c r="F663" s="29">
        <f>E663*I663</f>
        <v/>
      </c>
      <c r="G663" s="23">
        <f>E663*H663</f>
        <v/>
      </c>
      <c r="H663" s="22">
        <f>IFERROR(VLOOKUP(A663,'Banco de dados'!$A$6:F859, 3,0),0)</f>
        <v/>
      </c>
      <c r="I663" s="24">
        <f>IFERROR(VLOOKUP(A663,'Banco de dados'!$A$6:$F$199, 5,0),0)</f>
        <v/>
      </c>
      <c r="J663" s="19" t="n"/>
    </row>
    <row r="664">
      <c r="B664" s="18" t="n"/>
      <c r="C664" s="17" t="n"/>
      <c r="D664" s="33">
        <f>IFERROR(VLOOKUP(A664,'Banco de dados'!$A$6:H860, 8,0),0)</f>
        <v/>
      </c>
      <c r="E664" s="26">
        <f>B664*C664</f>
        <v/>
      </c>
      <c r="F664" s="29">
        <f>E664*I664</f>
        <v/>
      </c>
      <c r="G664" s="23">
        <f>E664*H664</f>
        <v/>
      </c>
      <c r="H664" s="22">
        <f>IFERROR(VLOOKUP(A664,'Banco de dados'!$A$6:F860, 3,0),0)</f>
        <v/>
      </c>
      <c r="I664" s="24">
        <f>IFERROR(VLOOKUP(A664,'Banco de dados'!$A$6:$F$199, 5,0),0)</f>
        <v/>
      </c>
      <c r="J664" s="19" t="n"/>
    </row>
    <row r="665">
      <c r="B665" s="18" t="n"/>
      <c r="C665" s="17" t="n"/>
      <c r="D665" s="33">
        <f>IFERROR(VLOOKUP(A665,'Banco de dados'!$A$6:H861, 8,0),0)</f>
        <v/>
      </c>
      <c r="E665" s="26">
        <f>B665*C665</f>
        <v/>
      </c>
      <c r="F665" s="29">
        <f>E665*I665</f>
        <v/>
      </c>
      <c r="G665" s="23">
        <f>E665*H665</f>
        <v/>
      </c>
      <c r="H665" s="22">
        <f>IFERROR(VLOOKUP(A665,'Banco de dados'!$A$6:F861, 3,0),0)</f>
        <v/>
      </c>
      <c r="I665" s="24">
        <f>IFERROR(VLOOKUP(A665,'Banco de dados'!$A$6:$F$199, 5,0),0)</f>
        <v/>
      </c>
      <c r="J665" s="19" t="n"/>
    </row>
    <row r="666">
      <c r="B666" s="18" t="n"/>
      <c r="C666" s="17" t="n"/>
      <c r="D666" s="33">
        <f>IFERROR(VLOOKUP(A666,'Banco de dados'!$A$6:H862, 8,0),0)</f>
        <v/>
      </c>
      <c r="E666" s="26">
        <f>B666*C666</f>
        <v/>
      </c>
      <c r="F666" s="29">
        <f>E666*I666</f>
        <v/>
      </c>
      <c r="G666" s="23">
        <f>E666*H666</f>
        <v/>
      </c>
      <c r="H666" s="22">
        <f>IFERROR(VLOOKUP(A666,'Banco de dados'!$A$6:F862, 3,0),0)</f>
        <v/>
      </c>
      <c r="I666" s="24">
        <f>IFERROR(VLOOKUP(A666,'Banco de dados'!$A$6:$F$199, 5,0),0)</f>
        <v/>
      </c>
      <c r="J666" s="19" t="n"/>
    </row>
    <row r="667">
      <c r="B667" s="18" t="n"/>
      <c r="C667" s="17" t="n"/>
      <c r="D667" s="33">
        <f>IFERROR(VLOOKUP(A667,'Banco de dados'!$A$6:H863, 8,0),0)</f>
        <v/>
      </c>
      <c r="E667" s="26">
        <f>B667*C667</f>
        <v/>
      </c>
      <c r="F667" s="29">
        <f>E667*I667</f>
        <v/>
      </c>
      <c r="G667" s="23">
        <f>E667*H667</f>
        <v/>
      </c>
      <c r="H667" s="22">
        <f>IFERROR(VLOOKUP(A667,'Banco de dados'!$A$6:F863, 3,0),0)</f>
        <v/>
      </c>
      <c r="I667" s="24">
        <f>IFERROR(VLOOKUP(A667,'Banco de dados'!$A$6:$F$199, 5,0),0)</f>
        <v/>
      </c>
      <c r="J667" s="19" t="n"/>
    </row>
    <row r="668">
      <c r="B668" s="18" t="n"/>
      <c r="C668" s="17" t="n"/>
      <c r="D668" s="33">
        <f>IFERROR(VLOOKUP(A668,'Banco de dados'!$A$6:H864, 8,0),0)</f>
        <v/>
      </c>
      <c r="E668" s="26">
        <f>B668*C668</f>
        <v/>
      </c>
      <c r="F668" s="29">
        <f>E668*I668</f>
        <v/>
      </c>
      <c r="G668" s="23">
        <f>E668*H668</f>
        <v/>
      </c>
      <c r="H668" s="22">
        <f>IFERROR(VLOOKUP(A668,'Banco de dados'!$A$6:F864, 3,0),0)</f>
        <v/>
      </c>
      <c r="I668" s="24">
        <f>IFERROR(VLOOKUP(A668,'Banco de dados'!$A$6:$F$199, 5,0),0)</f>
        <v/>
      </c>
      <c r="J668" s="19" t="n"/>
    </row>
    <row r="669">
      <c r="B669" s="18" t="n"/>
      <c r="C669" s="17" t="n"/>
      <c r="D669" s="33">
        <f>IFERROR(VLOOKUP(A669,'Banco de dados'!$A$6:H865, 8,0),0)</f>
        <v/>
      </c>
      <c r="E669" s="26">
        <f>B669*C669</f>
        <v/>
      </c>
      <c r="F669" s="29">
        <f>E669*I669</f>
        <v/>
      </c>
      <c r="G669" s="23">
        <f>E669*H669</f>
        <v/>
      </c>
      <c r="H669" s="22">
        <f>IFERROR(VLOOKUP(A669,'Banco de dados'!$A$6:F865, 3,0),0)</f>
        <v/>
      </c>
      <c r="I669" s="24">
        <f>IFERROR(VLOOKUP(A669,'Banco de dados'!$A$6:$F$199, 5,0),0)</f>
        <v/>
      </c>
      <c r="J669" s="19" t="n"/>
    </row>
    <row r="670">
      <c r="B670" s="18" t="n"/>
      <c r="C670" s="17" t="n"/>
      <c r="D670" s="33">
        <f>IFERROR(VLOOKUP(A670,'Banco de dados'!$A$6:H866, 8,0),0)</f>
        <v/>
      </c>
      <c r="E670" s="26">
        <f>B670*C670</f>
        <v/>
      </c>
      <c r="F670" s="29">
        <f>E670*I670</f>
        <v/>
      </c>
      <c r="G670" s="23">
        <f>E670*H670</f>
        <v/>
      </c>
      <c r="H670" s="22">
        <f>IFERROR(VLOOKUP(A670,'Banco de dados'!$A$6:F866, 3,0),0)</f>
        <v/>
      </c>
      <c r="I670" s="24">
        <f>IFERROR(VLOOKUP(A670,'Banco de dados'!$A$6:$F$199, 5,0),0)</f>
        <v/>
      </c>
      <c r="J670" s="19" t="n"/>
    </row>
    <row r="671">
      <c r="B671" s="18" t="n"/>
      <c r="C671" s="17" t="n"/>
      <c r="D671" s="33">
        <f>IFERROR(VLOOKUP(A671,'Banco de dados'!$A$6:H867, 8,0),0)</f>
        <v/>
      </c>
      <c r="E671" s="26">
        <f>B671*C671</f>
        <v/>
      </c>
      <c r="F671" s="29">
        <f>E671*I671</f>
        <v/>
      </c>
      <c r="G671" s="23">
        <f>E671*H671</f>
        <v/>
      </c>
      <c r="H671" s="22">
        <f>IFERROR(VLOOKUP(A671,'Banco de dados'!$A$6:F867, 3,0),0)</f>
        <v/>
      </c>
      <c r="I671" s="24">
        <f>IFERROR(VLOOKUP(A671,'Banco de dados'!$A$6:$F$199, 5,0),0)</f>
        <v/>
      </c>
      <c r="J671" s="19" t="n"/>
    </row>
    <row r="672">
      <c r="B672" s="18" t="n"/>
      <c r="C672" s="17" t="n"/>
      <c r="D672" s="33">
        <f>IFERROR(VLOOKUP(A672,'Banco de dados'!$A$6:H868, 8,0),0)</f>
        <v/>
      </c>
      <c r="E672" s="26">
        <f>B672*C672</f>
        <v/>
      </c>
      <c r="F672" s="29">
        <f>E672*I672</f>
        <v/>
      </c>
      <c r="G672" s="23">
        <f>E672*H672</f>
        <v/>
      </c>
      <c r="H672" s="22">
        <f>IFERROR(VLOOKUP(A672,'Banco de dados'!$A$6:F868, 3,0),0)</f>
        <v/>
      </c>
      <c r="I672" s="24">
        <f>IFERROR(VLOOKUP(A672,'Banco de dados'!$A$6:$F$199, 5,0),0)</f>
        <v/>
      </c>
      <c r="J672" s="19" t="n"/>
    </row>
    <row r="673">
      <c r="B673" s="18" t="n"/>
      <c r="C673" s="17" t="n"/>
      <c r="D673" s="33">
        <f>IFERROR(VLOOKUP(A673,'Banco de dados'!$A$6:H869, 8,0),0)</f>
        <v/>
      </c>
      <c r="E673" s="26">
        <f>B673*C673</f>
        <v/>
      </c>
      <c r="F673" s="29">
        <f>E673*I673</f>
        <v/>
      </c>
      <c r="G673" s="23">
        <f>E673*H673</f>
        <v/>
      </c>
      <c r="H673" s="22">
        <f>IFERROR(VLOOKUP(A673,'Banco de dados'!$A$6:F869, 3,0),0)</f>
        <v/>
      </c>
      <c r="I673" s="24">
        <f>IFERROR(VLOOKUP(A673,'Banco de dados'!$A$6:$F$199, 5,0),0)</f>
        <v/>
      </c>
      <c r="J673" s="19" t="n"/>
    </row>
    <row r="674">
      <c r="B674" s="18" t="n"/>
      <c r="C674" s="17" t="n"/>
      <c r="D674" s="33">
        <f>IFERROR(VLOOKUP(A674,'Banco de dados'!$A$6:H870, 8,0),0)</f>
        <v/>
      </c>
      <c r="E674" s="26">
        <f>B674*C674</f>
        <v/>
      </c>
      <c r="F674" s="29">
        <f>E674*I674</f>
        <v/>
      </c>
      <c r="G674" s="23">
        <f>E674*H674</f>
        <v/>
      </c>
      <c r="H674" s="22">
        <f>IFERROR(VLOOKUP(A674,'Banco de dados'!$A$6:F870, 3,0),0)</f>
        <v/>
      </c>
      <c r="I674" s="24">
        <f>IFERROR(VLOOKUP(A674,'Banco de dados'!$A$6:$F$199, 5,0),0)</f>
        <v/>
      </c>
      <c r="J674" s="19" t="n"/>
    </row>
    <row r="675">
      <c r="B675" s="18" t="n"/>
      <c r="C675" s="17" t="n"/>
      <c r="D675" s="33">
        <f>IFERROR(VLOOKUP(A675,'Banco de dados'!$A$6:H871, 8,0),0)</f>
        <v/>
      </c>
      <c r="E675" s="26">
        <f>B675*C675</f>
        <v/>
      </c>
      <c r="F675" s="29">
        <f>E675*I675</f>
        <v/>
      </c>
      <c r="G675" s="23">
        <f>E675*H675</f>
        <v/>
      </c>
      <c r="H675" s="22">
        <f>IFERROR(VLOOKUP(A675,'Banco de dados'!$A$6:F871, 3,0),0)</f>
        <v/>
      </c>
      <c r="I675" s="24">
        <f>IFERROR(VLOOKUP(A675,'Banco de dados'!$A$6:$F$199, 5,0),0)</f>
        <v/>
      </c>
      <c r="J675" s="19" t="n"/>
    </row>
    <row r="676">
      <c r="B676" s="18" t="n"/>
      <c r="C676" s="17" t="n"/>
      <c r="D676" s="33">
        <f>IFERROR(VLOOKUP(A676,'Banco de dados'!$A$6:H872, 8,0),0)</f>
        <v/>
      </c>
      <c r="E676" s="26">
        <f>B676*C676</f>
        <v/>
      </c>
      <c r="F676" s="29">
        <f>E676*I676</f>
        <v/>
      </c>
      <c r="G676" s="23">
        <f>E676*H676</f>
        <v/>
      </c>
      <c r="H676" s="22">
        <f>IFERROR(VLOOKUP(A676,'Banco de dados'!$A$6:F872, 3,0),0)</f>
        <v/>
      </c>
      <c r="I676" s="24">
        <f>IFERROR(VLOOKUP(A676,'Banco de dados'!$A$6:$F$199, 5,0),0)</f>
        <v/>
      </c>
      <c r="J676" s="19" t="n"/>
    </row>
    <row r="677">
      <c r="B677" s="18" t="n"/>
      <c r="C677" s="17" t="n"/>
      <c r="D677" s="33">
        <f>IFERROR(VLOOKUP(A677,'Banco de dados'!$A$6:H873, 8,0),0)</f>
        <v/>
      </c>
      <c r="E677" s="26">
        <f>B677*C677</f>
        <v/>
      </c>
      <c r="F677" s="29">
        <f>E677*I677</f>
        <v/>
      </c>
      <c r="G677" s="23">
        <f>E677*H677</f>
        <v/>
      </c>
      <c r="H677" s="22">
        <f>IFERROR(VLOOKUP(A677,'Banco de dados'!$A$6:F873, 3,0),0)</f>
        <v/>
      </c>
      <c r="I677" s="24">
        <f>IFERROR(VLOOKUP(A677,'Banco de dados'!$A$6:$F$199, 5,0),0)</f>
        <v/>
      </c>
      <c r="J677" s="19" t="n"/>
    </row>
    <row r="678">
      <c r="B678" s="18" t="n"/>
      <c r="C678" s="17" t="n"/>
      <c r="D678" s="33">
        <f>IFERROR(VLOOKUP(A678,'Banco de dados'!$A$6:H874, 8,0),0)</f>
        <v/>
      </c>
      <c r="E678" s="26">
        <f>B678*C678</f>
        <v/>
      </c>
      <c r="F678" s="29">
        <f>E678*I678</f>
        <v/>
      </c>
      <c r="G678" s="23">
        <f>E678*H678</f>
        <v/>
      </c>
      <c r="H678" s="22">
        <f>IFERROR(VLOOKUP(A678,'Banco de dados'!$A$6:F874, 3,0),0)</f>
        <v/>
      </c>
      <c r="I678" s="24">
        <f>IFERROR(VLOOKUP(A678,'Banco de dados'!$A$6:$F$199, 5,0),0)</f>
        <v/>
      </c>
      <c r="J678" s="19" t="n"/>
    </row>
    <row r="679">
      <c r="B679" s="18" t="n"/>
      <c r="C679" s="17" t="n"/>
      <c r="D679" s="33">
        <f>IFERROR(VLOOKUP(A679,'Banco de dados'!$A$6:H875, 8,0),0)</f>
        <v/>
      </c>
      <c r="E679" s="26">
        <f>B679*C679</f>
        <v/>
      </c>
      <c r="F679" s="29">
        <f>E679*I679</f>
        <v/>
      </c>
      <c r="G679" s="23">
        <f>E679*H679</f>
        <v/>
      </c>
      <c r="H679" s="22">
        <f>IFERROR(VLOOKUP(A679,'Banco de dados'!$A$6:F875, 3,0),0)</f>
        <v/>
      </c>
      <c r="I679" s="24">
        <f>IFERROR(VLOOKUP(A679,'Banco de dados'!$A$6:$F$199, 5,0),0)</f>
        <v/>
      </c>
      <c r="J679" s="19" t="n"/>
    </row>
    <row r="680">
      <c r="B680" s="18" t="n"/>
      <c r="C680" s="17" t="n"/>
      <c r="D680" s="33">
        <f>IFERROR(VLOOKUP(A680,'Banco de dados'!$A$6:H876, 8,0),0)</f>
        <v/>
      </c>
      <c r="E680" s="26">
        <f>B680*C680</f>
        <v/>
      </c>
      <c r="F680" s="29">
        <f>E680*I680</f>
        <v/>
      </c>
      <c r="G680" s="23">
        <f>E680*H680</f>
        <v/>
      </c>
      <c r="H680" s="22">
        <f>IFERROR(VLOOKUP(A680,'Banco de dados'!$A$6:F876, 3,0),0)</f>
        <v/>
      </c>
      <c r="I680" s="24">
        <f>IFERROR(VLOOKUP(A680,'Banco de dados'!$A$6:$F$199, 5,0),0)</f>
        <v/>
      </c>
      <c r="J680" s="19" t="n"/>
    </row>
    <row r="681">
      <c r="B681" s="18" t="n"/>
      <c r="C681" s="17" t="n"/>
      <c r="D681" s="33">
        <f>IFERROR(VLOOKUP(A681,'Banco de dados'!$A$6:H877, 8,0),0)</f>
        <v/>
      </c>
      <c r="E681" s="26">
        <f>B681*C681</f>
        <v/>
      </c>
      <c r="F681" s="29">
        <f>E681*I681</f>
        <v/>
      </c>
      <c r="G681" s="23">
        <f>E681*H681</f>
        <v/>
      </c>
      <c r="H681" s="22">
        <f>IFERROR(VLOOKUP(A681,'Banco de dados'!$A$6:F877, 3,0),0)</f>
        <v/>
      </c>
      <c r="I681" s="24">
        <f>IFERROR(VLOOKUP(A681,'Banco de dados'!$A$6:$F$199, 5,0),0)</f>
        <v/>
      </c>
      <c r="J681" s="19" t="n"/>
    </row>
    <row r="682">
      <c r="B682" s="18" t="n"/>
      <c r="C682" s="17" t="n"/>
      <c r="D682" s="33">
        <f>IFERROR(VLOOKUP(A682,'Banco de dados'!$A$6:H878, 8,0),0)</f>
        <v/>
      </c>
      <c r="E682" s="26">
        <f>B682*C682</f>
        <v/>
      </c>
      <c r="F682" s="29">
        <f>E682*I682</f>
        <v/>
      </c>
      <c r="G682" s="23">
        <f>E682*H682</f>
        <v/>
      </c>
      <c r="H682" s="22">
        <f>IFERROR(VLOOKUP(A682,'Banco de dados'!$A$6:F878, 3,0),0)</f>
        <v/>
      </c>
      <c r="I682" s="24">
        <f>IFERROR(VLOOKUP(A682,'Banco de dados'!$A$6:$F$199, 5,0),0)</f>
        <v/>
      </c>
      <c r="J682" s="19" t="n"/>
    </row>
    <row r="683">
      <c r="B683" s="18" t="n"/>
      <c r="C683" s="17" t="n"/>
      <c r="D683" s="33">
        <f>IFERROR(VLOOKUP(A683,'Banco de dados'!$A$6:H879, 8,0),0)</f>
        <v/>
      </c>
      <c r="E683" s="26">
        <f>B683*C683</f>
        <v/>
      </c>
      <c r="F683" s="29">
        <f>E683*I683</f>
        <v/>
      </c>
      <c r="G683" s="23">
        <f>E683*H683</f>
        <v/>
      </c>
      <c r="H683" s="22">
        <f>IFERROR(VLOOKUP(A683,'Banco de dados'!$A$6:F879, 3,0),0)</f>
        <v/>
      </c>
      <c r="I683" s="24">
        <f>IFERROR(VLOOKUP(A683,'Banco de dados'!$A$6:$F$199, 5,0),0)</f>
        <v/>
      </c>
      <c r="J683" s="19" t="n"/>
    </row>
    <row r="684">
      <c r="B684" s="18" t="n"/>
      <c r="C684" s="17" t="n"/>
      <c r="D684" s="33">
        <f>IFERROR(VLOOKUP(A684,'Banco de dados'!$A$6:H880, 8,0),0)</f>
        <v/>
      </c>
      <c r="E684" s="26">
        <f>B684*C684</f>
        <v/>
      </c>
      <c r="F684" s="29">
        <f>E684*I684</f>
        <v/>
      </c>
      <c r="G684" s="23">
        <f>E684*H684</f>
        <v/>
      </c>
      <c r="H684" s="22">
        <f>IFERROR(VLOOKUP(A684,'Banco de dados'!$A$6:F880, 3,0),0)</f>
        <v/>
      </c>
      <c r="I684" s="24">
        <f>IFERROR(VLOOKUP(A684,'Banco de dados'!$A$6:$F$199, 5,0),0)</f>
        <v/>
      </c>
      <c r="J684" s="19" t="n"/>
    </row>
    <row r="685">
      <c r="B685" s="18" t="n"/>
      <c r="C685" s="17" t="n"/>
      <c r="D685" s="33">
        <f>IFERROR(VLOOKUP(A685,'Banco de dados'!$A$6:H881, 8,0),0)</f>
        <v/>
      </c>
      <c r="E685" s="26">
        <f>B685*C685</f>
        <v/>
      </c>
      <c r="F685" s="29">
        <f>E685*I685</f>
        <v/>
      </c>
      <c r="G685" s="23">
        <f>E685*H685</f>
        <v/>
      </c>
      <c r="H685" s="22">
        <f>IFERROR(VLOOKUP(A685,'Banco de dados'!$A$6:F881, 3,0),0)</f>
        <v/>
      </c>
      <c r="I685" s="24">
        <f>IFERROR(VLOOKUP(A685,'Banco de dados'!$A$6:$F$199, 5,0),0)</f>
        <v/>
      </c>
      <c r="J685" s="19" t="n"/>
    </row>
    <row r="686">
      <c r="B686" s="18" t="n"/>
      <c r="C686" s="17" t="n"/>
      <c r="D686" s="33">
        <f>IFERROR(VLOOKUP(A686,'Banco de dados'!$A$6:H882, 8,0),0)</f>
        <v/>
      </c>
      <c r="E686" s="26">
        <f>B686*C686</f>
        <v/>
      </c>
      <c r="F686" s="29">
        <f>E686*I686</f>
        <v/>
      </c>
      <c r="G686" s="23">
        <f>E686*H686</f>
        <v/>
      </c>
      <c r="H686" s="22">
        <f>IFERROR(VLOOKUP(A686,'Banco de dados'!$A$6:F882, 3,0),0)</f>
        <v/>
      </c>
      <c r="I686" s="24">
        <f>IFERROR(VLOOKUP(A686,'Banco de dados'!$A$6:$F$199, 5,0),0)</f>
        <v/>
      </c>
      <c r="J686" s="19" t="n"/>
    </row>
    <row r="687">
      <c r="B687" s="18" t="n"/>
      <c r="C687" s="17" t="n"/>
      <c r="D687" s="33">
        <f>IFERROR(VLOOKUP(A687,'Banco de dados'!$A$6:H883, 8,0),0)</f>
        <v/>
      </c>
      <c r="E687" s="26">
        <f>B687*C687</f>
        <v/>
      </c>
      <c r="F687" s="29">
        <f>E687*I687</f>
        <v/>
      </c>
      <c r="G687" s="23">
        <f>E687*H687</f>
        <v/>
      </c>
      <c r="H687" s="22">
        <f>IFERROR(VLOOKUP(A687,'Banco de dados'!$A$6:F883, 3,0),0)</f>
        <v/>
      </c>
      <c r="I687" s="24">
        <f>IFERROR(VLOOKUP(A687,'Banco de dados'!$A$6:$F$199, 5,0),0)</f>
        <v/>
      </c>
      <c r="J687" s="19" t="n"/>
    </row>
    <row r="688">
      <c r="B688" s="18" t="n"/>
      <c r="C688" s="17" t="n"/>
      <c r="D688" s="33">
        <f>IFERROR(VLOOKUP(A688,'Banco de dados'!$A$6:H884, 8,0),0)</f>
        <v/>
      </c>
      <c r="E688" s="26">
        <f>B688*C688</f>
        <v/>
      </c>
      <c r="F688" s="29">
        <f>E688*I688</f>
        <v/>
      </c>
      <c r="G688" s="23">
        <f>E688*H688</f>
        <v/>
      </c>
      <c r="H688" s="22">
        <f>IFERROR(VLOOKUP(A688,'Banco de dados'!$A$6:F884, 3,0),0)</f>
        <v/>
      </c>
      <c r="I688" s="24">
        <f>IFERROR(VLOOKUP(A688,'Banco de dados'!$A$6:$F$199, 5,0),0)</f>
        <v/>
      </c>
      <c r="J688" s="19" t="n"/>
    </row>
    <row r="689">
      <c r="B689" s="18" t="n"/>
      <c r="C689" s="17" t="n"/>
      <c r="D689" s="33">
        <f>IFERROR(VLOOKUP(A689,'Banco de dados'!$A$6:H885, 8,0),0)</f>
        <v/>
      </c>
      <c r="E689" s="26">
        <f>B689*C689</f>
        <v/>
      </c>
      <c r="F689" s="29">
        <f>E689*I689</f>
        <v/>
      </c>
      <c r="G689" s="23">
        <f>E689*H689</f>
        <v/>
      </c>
      <c r="H689" s="22">
        <f>IFERROR(VLOOKUP(A689,'Banco de dados'!$A$6:F885, 3,0),0)</f>
        <v/>
      </c>
      <c r="I689" s="24">
        <f>IFERROR(VLOOKUP(A689,'Banco de dados'!$A$6:$F$199, 5,0),0)</f>
        <v/>
      </c>
      <c r="J689" s="19" t="n"/>
    </row>
    <row r="690">
      <c r="B690" s="18" t="n"/>
      <c r="C690" s="17" t="n"/>
      <c r="D690" s="33">
        <f>IFERROR(VLOOKUP(A690,'Banco de dados'!$A$6:H886, 8,0),0)</f>
        <v/>
      </c>
      <c r="E690" s="26">
        <f>B690*C690</f>
        <v/>
      </c>
      <c r="F690" s="29">
        <f>E690*I690</f>
        <v/>
      </c>
      <c r="G690" s="23">
        <f>E690*H690</f>
        <v/>
      </c>
      <c r="H690" s="22">
        <f>IFERROR(VLOOKUP(A690,'Banco de dados'!$A$6:F886, 3,0),0)</f>
        <v/>
      </c>
      <c r="I690" s="24">
        <f>IFERROR(VLOOKUP(A690,'Banco de dados'!$A$6:$F$199, 5,0),0)</f>
        <v/>
      </c>
      <c r="J690" s="19" t="n"/>
    </row>
    <row r="691">
      <c r="B691" s="18" t="n"/>
      <c r="C691" s="17" t="n"/>
      <c r="D691" s="33">
        <f>IFERROR(VLOOKUP(A691,'Banco de dados'!$A$6:H887, 8,0),0)</f>
        <v/>
      </c>
      <c r="E691" s="26">
        <f>B691*C691</f>
        <v/>
      </c>
      <c r="F691" s="29">
        <f>E691*I691</f>
        <v/>
      </c>
      <c r="G691" s="23">
        <f>E691*H691</f>
        <v/>
      </c>
      <c r="H691" s="22">
        <f>IFERROR(VLOOKUP(A691,'Banco de dados'!$A$6:F887, 3,0),0)</f>
        <v/>
      </c>
      <c r="I691" s="24">
        <f>IFERROR(VLOOKUP(A691,'Banco de dados'!$A$6:$F$199, 5,0),0)</f>
        <v/>
      </c>
      <c r="J691" s="19" t="n"/>
    </row>
    <row r="692">
      <c r="B692" s="18" t="n"/>
      <c r="C692" s="17" t="n"/>
      <c r="D692" s="33">
        <f>IFERROR(VLOOKUP(A692,'Banco de dados'!$A$6:H888, 8,0),0)</f>
        <v/>
      </c>
      <c r="E692" s="26">
        <f>B692*C692</f>
        <v/>
      </c>
      <c r="F692" s="29">
        <f>E692*I692</f>
        <v/>
      </c>
      <c r="G692" s="23">
        <f>E692*H692</f>
        <v/>
      </c>
      <c r="H692" s="22">
        <f>IFERROR(VLOOKUP(A692,'Banco de dados'!$A$6:F888, 3,0),0)</f>
        <v/>
      </c>
      <c r="I692" s="24">
        <f>IFERROR(VLOOKUP(A692,'Banco de dados'!$A$6:$F$199, 5,0),0)</f>
        <v/>
      </c>
      <c r="J692" s="19" t="n"/>
    </row>
    <row r="693">
      <c r="B693" s="18" t="n"/>
      <c r="C693" s="17" t="n"/>
      <c r="D693" s="33">
        <f>IFERROR(VLOOKUP(A693,'Banco de dados'!$A$6:H889, 8,0),0)</f>
        <v/>
      </c>
      <c r="E693" s="26">
        <f>B693*C693</f>
        <v/>
      </c>
      <c r="F693" s="29">
        <f>E693*I693</f>
        <v/>
      </c>
      <c r="G693" s="23">
        <f>E693*H693</f>
        <v/>
      </c>
      <c r="H693" s="22">
        <f>IFERROR(VLOOKUP(A693,'Banco de dados'!$A$6:F889, 3,0),0)</f>
        <v/>
      </c>
      <c r="I693" s="24">
        <f>IFERROR(VLOOKUP(A693,'Banco de dados'!$A$6:$F$199, 5,0),0)</f>
        <v/>
      </c>
      <c r="J693" s="19" t="n"/>
    </row>
    <row r="694">
      <c r="B694" s="18" t="n"/>
      <c r="C694" s="17" t="n"/>
      <c r="D694" s="33">
        <f>IFERROR(VLOOKUP(A694,'Banco de dados'!$A$6:H890, 8,0),0)</f>
        <v/>
      </c>
      <c r="E694" s="26">
        <f>B694*C694</f>
        <v/>
      </c>
      <c r="F694" s="29">
        <f>E694*I694</f>
        <v/>
      </c>
      <c r="G694" s="23">
        <f>E694*H694</f>
        <v/>
      </c>
      <c r="H694" s="22">
        <f>IFERROR(VLOOKUP(A694,'Banco de dados'!$A$6:F890, 3,0),0)</f>
        <v/>
      </c>
      <c r="I694" s="24">
        <f>IFERROR(VLOOKUP(A694,'Banco de dados'!$A$6:$F$199, 5,0),0)</f>
        <v/>
      </c>
      <c r="J694" s="19" t="n"/>
    </row>
    <row r="695">
      <c r="B695" s="18" t="n"/>
      <c r="C695" s="17" t="n"/>
      <c r="D695" s="33">
        <f>IFERROR(VLOOKUP(A695,'Banco de dados'!$A$6:H891, 8,0),0)</f>
        <v/>
      </c>
      <c r="E695" s="26">
        <f>B695*C695</f>
        <v/>
      </c>
      <c r="F695" s="29">
        <f>E695*I695</f>
        <v/>
      </c>
      <c r="G695" s="23">
        <f>E695*H695</f>
        <v/>
      </c>
      <c r="H695" s="22">
        <f>IFERROR(VLOOKUP(A695,'Banco de dados'!$A$6:F891, 3,0),0)</f>
        <v/>
      </c>
      <c r="I695" s="24">
        <f>IFERROR(VLOOKUP(A695,'Banco de dados'!$A$6:$F$199, 5,0),0)</f>
        <v/>
      </c>
      <c r="J695" s="19" t="n"/>
    </row>
    <row r="696">
      <c r="B696" s="18" t="n"/>
      <c r="C696" s="17" t="n"/>
      <c r="D696" s="33">
        <f>IFERROR(VLOOKUP(A696,'Banco de dados'!$A$6:H892, 8,0),0)</f>
        <v/>
      </c>
      <c r="E696" s="26">
        <f>B696*C696</f>
        <v/>
      </c>
      <c r="F696" s="29">
        <f>E696*I696</f>
        <v/>
      </c>
      <c r="G696" s="23">
        <f>E696*H696</f>
        <v/>
      </c>
      <c r="H696" s="22">
        <f>IFERROR(VLOOKUP(A696,'Banco de dados'!$A$6:F892, 3,0),0)</f>
        <v/>
      </c>
      <c r="I696" s="24">
        <f>IFERROR(VLOOKUP(A696,'Banco de dados'!$A$6:$F$199, 5,0),0)</f>
        <v/>
      </c>
      <c r="J696" s="19" t="n"/>
    </row>
    <row r="697">
      <c r="B697" s="18" t="n"/>
      <c r="C697" s="17" t="n"/>
      <c r="D697" s="33">
        <f>IFERROR(VLOOKUP(A697,'Banco de dados'!$A$6:H893, 8,0),0)</f>
        <v/>
      </c>
      <c r="E697" s="26">
        <f>B697*C697</f>
        <v/>
      </c>
      <c r="F697" s="29">
        <f>E697*I697</f>
        <v/>
      </c>
      <c r="G697" s="23">
        <f>E697*H697</f>
        <v/>
      </c>
      <c r="H697" s="22">
        <f>IFERROR(VLOOKUP(A697,'Banco de dados'!$A$6:F893, 3,0),0)</f>
        <v/>
      </c>
      <c r="I697" s="24">
        <f>IFERROR(VLOOKUP(A697,'Banco de dados'!$A$6:$F$199, 5,0),0)</f>
        <v/>
      </c>
      <c r="J697" s="19" t="n"/>
    </row>
    <row r="698">
      <c r="B698" s="18" t="n"/>
      <c r="C698" s="17" t="n"/>
      <c r="D698" s="33">
        <f>IFERROR(VLOOKUP(A698,'Banco de dados'!$A$6:H894, 8,0),0)</f>
        <v/>
      </c>
      <c r="E698" s="26">
        <f>B698*C698</f>
        <v/>
      </c>
      <c r="F698" s="29">
        <f>E698*I698</f>
        <v/>
      </c>
      <c r="G698" s="23">
        <f>E698*H698</f>
        <v/>
      </c>
      <c r="H698" s="22">
        <f>IFERROR(VLOOKUP(A698,'Banco de dados'!$A$6:F894, 3,0),0)</f>
        <v/>
      </c>
      <c r="I698" s="24">
        <f>IFERROR(VLOOKUP(A698,'Banco de dados'!$A$6:$F$199, 5,0),0)</f>
        <v/>
      </c>
      <c r="J698" s="19" t="n"/>
    </row>
    <row r="699">
      <c r="B699" s="18" t="n"/>
      <c r="C699" s="17" t="n"/>
      <c r="D699" s="33">
        <f>IFERROR(VLOOKUP(A699,'Banco de dados'!$A$6:H895, 8,0),0)</f>
        <v/>
      </c>
      <c r="E699" s="26">
        <f>B699*C699</f>
        <v/>
      </c>
      <c r="F699" s="29">
        <f>E699*I699</f>
        <v/>
      </c>
      <c r="G699" s="23">
        <f>E699*H699</f>
        <v/>
      </c>
      <c r="H699" s="22">
        <f>IFERROR(VLOOKUP(A699,'Banco de dados'!$A$6:F895, 3,0),0)</f>
        <v/>
      </c>
      <c r="I699" s="24">
        <f>IFERROR(VLOOKUP(A699,'Banco de dados'!$A$6:$F$199, 5,0),0)</f>
        <v/>
      </c>
      <c r="J699" s="19" t="n"/>
    </row>
    <row r="700">
      <c r="B700" s="18" t="n"/>
      <c r="C700" s="17" t="n"/>
      <c r="D700" s="33">
        <f>IFERROR(VLOOKUP(A700,'Banco de dados'!$A$6:H896, 8,0),0)</f>
        <v/>
      </c>
      <c r="E700" s="26">
        <f>B700*C700</f>
        <v/>
      </c>
      <c r="F700" s="29">
        <f>E700*I700</f>
        <v/>
      </c>
      <c r="G700" s="23">
        <f>E700*H700</f>
        <v/>
      </c>
      <c r="H700" s="22">
        <f>IFERROR(VLOOKUP(A700,'Banco de dados'!$A$6:F896, 3,0),0)</f>
        <v/>
      </c>
      <c r="I700" s="24">
        <f>IFERROR(VLOOKUP(A700,'Banco de dados'!$A$6:$F$199, 5,0),0)</f>
        <v/>
      </c>
      <c r="J700" s="19" t="n"/>
    </row>
    <row r="701">
      <c r="B701" s="18" t="n"/>
      <c r="C701" s="17" t="n"/>
      <c r="D701" s="33">
        <f>IFERROR(VLOOKUP(A701,'Banco de dados'!$A$6:H897, 8,0),0)</f>
        <v/>
      </c>
      <c r="E701" s="26">
        <f>B701*C701</f>
        <v/>
      </c>
      <c r="F701" s="29">
        <f>E701*I701</f>
        <v/>
      </c>
      <c r="G701" s="23">
        <f>E701*H701</f>
        <v/>
      </c>
      <c r="H701" s="22">
        <f>IFERROR(VLOOKUP(A701,'Banco de dados'!$A$6:F897, 3,0),0)</f>
        <v/>
      </c>
      <c r="I701" s="24">
        <f>IFERROR(VLOOKUP(A701,'Banco de dados'!$A$6:$F$199, 5,0),0)</f>
        <v/>
      </c>
      <c r="J701" s="19" t="n"/>
    </row>
    <row r="702">
      <c r="B702" s="18" t="n"/>
      <c r="C702" s="17" t="n"/>
      <c r="D702" s="33">
        <f>IFERROR(VLOOKUP(A702,'Banco de dados'!$A$6:H898, 8,0),0)</f>
        <v/>
      </c>
      <c r="E702" s="26">
        <f>B702*C702</f>
        <v/>
      </c>
      <c r="F702" s="29">
        <f>E702*I702</f>
        <v/>
      </c>
      <c r="G702" s="23">
        <f>E702*H702</f>
        <v/>
      </c>
      <c r="H702" s="22">
        <f>IFERROR(VLOOKUP(A702,'Banco de dados'!$A$6:F898, 3,0),0)</f>
        <v/>
      </c>
      <c r="I702" s="24">
        <f>IFERROR(VLOOKUP(A702,'Banco de dados'!$A$6:$F$199, 5,0),0)</f>
        <v/>
      </c>
      <c r="J702" s="19" t="n"/>
    </row>
    <row r="703">
      <c r="B703" s="18" t="n"/>
      <c r="C703" s="17" t="n"/>
      <c r="D703" s="33">
        <f>IFERROR(VLOOKUP(A703,'Banco de dados'!$A$6:H899, 8,0),0)</f>
        <v/>
      </c>
      <c r="E703" s="26">
        <f>B703*C703</f>
        <v/>
      </c>
      <c r="F703" s="29">
        <f>E703*I703</f>
        <v/>
      </c>
      <c r="G703" s="23">
        <f>E703*H703</f>
        <v/>
      </c>
      <c r="H703" s="22">
        <f>IFERROR(VLOOKUP(A703,'Banco de dados'!$A$6:F899, 3,0),0)</f>
        <v/>
      </c>
      <c r="I703" s="24">
        <f>IFERROR(VLOOKUP(A703,'Banco de dados'!$A$6:$F$199, 5,0),0)</f>
        <v/>
      </c>
      <c r="J703" s="19" t="n"/>
    </row>
    <row r="704">
      <c r="B704" s="18" t="n"/>
      <c r="C704" s="17" t="n"/>
      <c r="D704" s="33">
        <f>IFERROR(VLOOKUP(A704,'Banco de dados'!$A$6:H900, 8,0),0)</f>
        <v/>
      </c>
      <c r="E704" s="26">
        <f>B704*C704</f>
        <v/>
      </c>
      <c r="F704" s="29">
        <f>E704*I704</f>
        <v/>
      </c>
      <c r="G704" s="23">
        <f>E704*H704</f>
        <v/>
      </c>
      <c r="H704" s="22">
        <f>IFERROR(VLOOKUP(A704,'Banco de dados'!$A$6:F900, 3,0),0)</f>
        <v/>
      </c>
      <c r="I704" s="24">
        <f>IFERROR(VLOOKUP(A704,'Banco de dados'!$A$6:$F$199, 5,0),0)</f>
        <v/>
      </c>
      <c r="J704" s="19" t="n"/>
    </row>
    <row r="705">
      <c r="B705" s="18" t="n"/>
      <c r="C705" s="17" t="n"/>
      <c r="D705" s="33">
        <f>IFERROR(VLOOKUP(A705,'Banco de dados'!$A$6:H901, 8,0),0)</f>
        <v/>
      </c>
      <c r="E705" s="26">
        <f>B705*C705</f>
        <v/>
      </c>
      <c r="F705" s="29">
        <f>E705*I705</f>
        <v/>
      </c>
      <c r="G705" s="23">
        <f>E705*H705</f>
        <v/>
      </c>
      <c r="H705" s="22">
        <f>IFERROR(VLOOKUP(A705,'Banco de dados'!$A$6:F901, 3,0),0)</f>
        <v/>
      </c>
      <c r="I705" s="24">
        <f>IFERROR(VLOOKUP(A705,'Banco de dados'!$A$6:$F$199, 5,0),0)</f>
        <v/>
      </c>
      <c r="J705" s="19" t="n"/>
    </row>
    <row r="706">
      <c r="B706" s="18" t="n"/>
      <c r="C706" s="17" t="n"/>
      <c r="D706" s="33">
        <f>IFERROR(VLOOKUP(A706,'Banco de dados'!$A$6:H902, 8,0),0)</f>
        <v/>
      </c>
      <c r="E706" s="26">
        <f>B706*C706</f>
        <v/>
      </c>
      <c r="F706" s="29">
        <f>E706*I706</f>
        <v/>
      </c>
      <c r="G706" s="23">
        <f>E706*H706</f>
        <v/>
      </c>
      <c r="H706" s="22">
        <f>IFERROR(VLOOKUP(A706,'Banco de dados'!$A$6:F902, 3,0),0)</f>
        <v/>
      </c>
      <c r="I706" s="24">
        <f>IFERROR(VLOOKUP(A706,'Banco de dados'!$A$6:$F$199, 5,0),0)</f>
        <v/>
      </c>
      <c r="J706" s="19" t="n"/>
    </row>
    <row r="707">
      <c r="B707" s="18" t="n"/>
      <c r="C707" s="17" t="n"/>
      <c r="D707" s="33">
        <f>IFERROR(VLOOKUP(A707,'Banco de dados'!$A$6:H903, 8,0),0)</f>
        <v/>
      </c>
      <c r="E707" s="26">
        <f>B707*C707</f>
        <v/>
      </c>
      <c r="F707" s="29">
        <f>E707*I707</f>
        <v/>
      </c>
      <c r="G707" s="23">
        <f>E707*H707</f>
        <v/>
      </c>
      <c r="H707" s="22">
        <f>IFERROR(VLOOKUP(A707,'Banco de dados'!$A$6:F903, 3,0),0)</f>
        <v/>
      </c>
      <c r="I707" s="24">
        <f>IFERROR(VLOOKUP(A707,'Banco de dados'!$A$6:$F$199, 5,0),0)</f>
        <v/>
      </c>
      <c r="J707" s="19" t="n"/>
    </row>
    <row r="708">
      <c r="B708" s="18" t="n"/>
      <c r="C708" s="17" t="n"/>
      <c r="D708" s="33">
        <f>IFERROR(VLOOKUP(A708,'Banco de dados'!$A$6:H904, 8,0),0)</f>
        <v/>
      </c>
      <c r="E708" s="26">
        <f>B708*C708</f>
        <v/>
      </c>
      <c r="F708" s="29">
        <f>E708*I708</f>
        <v/>
      </c>
      <c r="G708" s="23">
        <f>E708*H708</f>
        <v/>
      </c>
      <c r="H708" s="22">
        <f>IFERROR(VLOOKUP(A708,'Banco de dados'!$A$6:F904, 3,0),0)</f>
        <v/>
      </c>
      <c r="I708" s="24">
        <f>IFERROR(VLOOKUP(A708,'Banco de dados'!$A$6:$F$199, 5,0),0)</f>
        <v/>
      </c>
      <c r="J708" s="19" t="n"/>
    </row>
    <row r="709">
      <c r="B709" s="18" t="n"/>
      <c r="C709" s="17" t="n"/>
      <c r="D709" s="33">
        <f>IFERROR(VLOOKUP(A709,'Banco de dados'!$A$6:H905, 8,0),0)</f>
        <v/>
      </c>
      <c r="E709" s="26">
        <f>B709*C709</f>
        <v/>
      </c>
      <c r="F709" s="29">
        <f>E709*I709</f>
        <v/>
      </c>
      <c r="G709" s="23">
        <f>E709*H709</f>
        <v/>
      </c>
      <c r="H709" s="22">
        <f>IFERROR(VLOOKUP(A709,'Banco de dados'!$A$6:F905, 3,0),0)</f>
        <v/>
      </c>
      <c r="I709" s="24">
        <f>IFERROR(VLOOKUP(A709,'Banco de dados'!$A$6:$F$199, 5,0),0)</f>
        <v/>
      </c>
      <c r="J709" s="19" t="n"/>
    </row>
    <row r="710">
      <c r="B710" s="18" t="n"/>
      <c r="C710" s="17" t="n"/>
      <c r="D710" s="33">
        <f>IFERROR(VLOOKUP(A710,'Banco de dados'!$A$6:H906, 8,0),0)</f>
        <v/>
      </c>
      <c r="E710" s="26">
        <f>B710*C710</f>
        <v/>
      </c>
      <c r="F710" s="29">
        <f>E710*I710</f>
        <v/>
      </c>
      <c r="G710" s="23">
        <f>E710*H710</f>
        <v/>
      </c>
      <c r="H710" s="22">
        <f>IFERROR(VLOOKUP(A710,'Banco de dados'!$A$6:F906, 3,0),0)</f>
        <v/>
      </c>
      <c r="I710" s="24">
        <f>IFERROR(VLOOKUP(A710,'Banco de dados'!$A$6:$F$199, 5,0),0)</f>
        <v/>
      </c>
      <c r="J710" s="19" t="n"/>
    </row>
    <row r="711">
      <c r="B711" s="18" t="n"/>
      <c r="C711" s="17" t="n"/>
      <c r="D711" s="33">
        <f>IFERROR(VLOOKUP(A711,'Banco de dados'!$A$6:H907, 8,0),0)</f>
        <v/>
      </c>
      <c r="E711" s="26">
        <f>B711*C711</f>
        <v/>
      </c>
      <c r="F711" s="29">
        <f>E711*I711</f>
        <v/>
      </c>
      <c r="G711" s="23">
        <f>E711*H711</f>
        <v/>
      </c>
      <c r="H711" s="22">
        <f>IFERROR(VLOOKUP(A711,'Banco de dados'!$A$6:F907, 3,0),0)</f>
        <v/>
      </c>
      <c r="I711" s="24">
        <f>IFERROR(VLOOKUP(A711,'Banco de dados'!$A$6:$F$199, 5,0),0)</f>
        <v/>
      </c>
      <c r="J711" s="19" t="n"/>
    </row>
    <row r="712">
      <c r="B712" s="18" t="n"/>
      <c r="C712" s="17" t="n"/>
      <c r="D712" s="33">
        <f>IFERROR(VLOOKUP(A712,'Banco de dados'!$A$6:H908, 8,0),0)</f>
        <v/>
      </c>
      <c r="E712" s="26">
        <f>B712*C712</f>
        <v/>
      </c>
      <c r="F712" s="29">
        <f>E712*I712</f>
        <v/>
      </c>
      <c r="G712" s="23">
        <f>E712*H712</f>
        <v/>
      </c>
      <c r="H712" s="22">
        <f>IFERROR(VLOOKUP(A712,'Banco de dados'!$A$6:F908, 3,0),0)</f>
        <v/>
      </c>
      <c r="I712" s="24">
        <f>IFERROR(VLOOKUP(A712,'Banco de dados'!$A$6:$F$199, 5,0),0)</f>
        <v/>
      </c>
      <c r="J712" s="19" t="n"/>
    </row>
    <row r="713">
      <c r="B713" s="18" t="n"/>
      <c r="C713" s="17" t="n"/>
      <c r="D713" s="33">
        <f>IFERROR(VLOOKUP(A713,'Banco de dados'!$A$6:H909, 8,0),0)</f>
        <v/>
      </c>
      <c r="E713" s="26">
        <f>B713*C713</f>
        <v/>
      </c>
      <c r="F713" s="29">
        <f>E713*I713</f>
        <v/>
      </c>
      <c r="G713" s="23">
        <f>E713*H713</f>
        <v/>
      </c>
      <c r="H713" s="22">
        <f>IFERROR(VLOOKUP(A713,'Banco de dados'!$A$6:F909, 3,0),0)</f>
        <v/>
      </c>
      <c r="I713" s="24">
        <f>IFERROR(VLOOKUP(A713,'Banco de dados'!$A$6:$F$199, 5,0),0)</f>
        <v/>
      </c>
      <c r="J713" s="19" t="n"/>
    </row>
    <row r="714">
      <c r="B714" s="18" t="n"/>
      <c r="C714" s="17" t="n"/>
      <c r="D714" s="33">
        <f>IFERROR(VLOOKUP(A714,'Banco de dados'!$A$6:H910, 8,0),0)</f>
        <v/>
      </c>
      <c r="E714" s="26">
        <f>B714*C714</f>
        <v/>
      </c>
      <c r="F714" s="29">
        <f>E714*I714</f>
        <v/>
      </c>
      <c r="G714" s="23">
        <f>E714*H714</f>
        <v/>
      </c>
      <c r="H714" s="22">
        <f>IFERROR(VLOOKUP(A714,'Banco de dados'!$A$6:F910, 3,0),0)</f>
        <v/>
      </c>
      <c r="I714" s="24">
        <f>IFERROR(VLOOKUP(A714,'Banco de dados'!$A$6:$F$199, 5,0),0)</f>
        <v/>
      </c>
      <c r="J714" s="19" t="n"/>
    </row>
    <row r="715">
      <c r="B715" s="18" t="n"/>
      <c r="C715" s="17" t="n"/>
      <c r="D715" s="33">
        <f>IFERROR(VLOOKUP(A715,'Banco de dados'!$A$6:H911, 8,0),0)</f>
        <v/>
      </c>
      <c r="E715" s="26">
        <f>B715*C715</f>
        <v/>
      </c>
      <c r="F715" s="29">
        <f>E715*I715</f>
        <v/>
      </c>
      <c r="G715" s="23">
        <f>E715*H715</f>
        <v/>
      </c>
      <c r="H715" s="22">
        <f>IFERROR(VLOOKUP(A715,'Banco de dados'!$A$6:F911, 3,0),0)</f>
        <v/>
      </c>
      <c r="I715" s="24">
        <f>IFERROR(VLOOKUP(A715,'Banco de dados'!$A$6:$F$199, 5,0),0)</f>
        <v/>
      </c>
      <c r="J715" s="19" t="n"/>
    </row>
    <row r="716">
      <c r="B716" s="18" t="n"/>
      <c r="C716" s="17" t="n"/>
      <c r="D716" s="33">
        <f>IFERROR(VLOOKUP(A716,'Banco de dados'!$A$6:H912, 8,0),0)</f>
        <v/>
      </c>
      <c r="E716" s="26">
        <f>B716*C716</f>
        <v/>
      </c>
      <c r="F716" s="29">
        <f>E716*I716</f>
        <v/>
      </c>
      <c r="G716" s="23">
        <f>E716*H716</f>
        <v/>
      </c>
      <c r="H716" s="22">
        <f>IFERROR(VLOOKUP(A716,'Banco de dados'!$A$6:F912, 3,0),0)</f>
        <v/>
      </c>
      <c r="I716" s="24">
        <f>IFERROR(VLOOKUP(A716,'Banco de dados'!$A$6:$F$199, 5,0),0)</f>
        <v/>
      </c>
      <c r="J716" s="19" t="n"/>
    </row>
    <row r="717">
      <c r="B717" s="18" t="n"/>
      <c r="C717" s="17" t="n"/>
      <c r="D717" s="33">
        <f>IFERROR(VLOOKUP(A717,'Banco de dados'!$A$6:H913, 8,0),0)</f>
        <v/>
      </c>
      <c r="E717" s="26">
        <f>B717*C717</f>
        <v/>
      </c>
      <c r="F717" s="29">
        <f>E717*I717</f>
        <v/>
      </c>
      <c r="G717" s="23">
        <f>E717*H717</f>
        <v/>
      </c>
      <c r="H717" s="22">
        <f>IFERROR(VLOOKUP(A717,'Banco de dados'!$A$6:F913, 3,0),0)</f>
        <v/>
      </c>
      <c r="I717" s="24">
        <f>IFERROR(VLOOKUP(A717,'Banco de dados'!$A$6:$F$199, 5,0),0)</f>
        <v/>
      </c>
      <c r="J717" s="19" t="n"/>
    </row>
    <row r="718">
      <c r="B718" s="18" t="n"/>
      <c r="C718" s="17" t="n"/>
      <c r="D718" s="33">
        <f>IFERROR(VLOOKUP(A718,'Banco de dados'!$A$6:H914, 8,0),0)</f>
        <v/>
      </c>
      <c r="E718" s="26">
        <f>B718*C718</f>
        <v/>
      </c>
      <c r="F718" s="29">
        <f>E718*I718</f>
        <v/>
      </c>
      <c r="G718" s="23">
        <f>E718*H718</f>
        <v/>
      </c>
      <c r="H718" s="22">
        <f>IFERROR(VLOOKUP(A718,'Banco de dados'!$A$6:F914, 3,0),0)</f>
        <v/>
      </c>
      <c r="I718" s="24">
        <f>IFERROR(VLOOKUP(A718,'Banco de dados'!$A$6:$F$199, 5,0),0)</f>
        <v/>
      </c>
      <c r="J718" s="19" t="n"/>
    </row>
    <row r="719">
      <c r="B719" s="18" t="n"/>
      <c r="C719" s="17" t="n"/>
      <c r="D719" s="33">
        <f>IFERROR(VLOOKUP(A719,'Banco de dados'!$A$6:H915, 8,0),0)</f>
        <v/>
      </c>
      <c r="E719" s="26">
        <f>B719*C719</f>
        <v/>
      </c>
      <c r="F719" s="29">
        <f>E719*I719</f>
        <v/>
      </c>
      <c r="G719" s="23">
        <f>E719*H719</f>
        <v/>
      </c>
      <c r="H719" s="22">
        <f>IFERROR(VLOOKUP(A719,'Banco de dados'!$A$6:F915, 3,0),0)</f>
        <v/>
      </c>
      <c r="I719" s="24">
        <f>IFERROR(VLOOKUP(A719,'Banco de dados'!$A$6:$F$199, 5,0),0)</f>
        <v/>
      </c>
      <c r="J719" s="19" t="n"/>
    </row>
    <row r="720">
      <c r="B720" s="18" t="n"/>
      <c r="C720" s="17" t="n"/>
      <c r="D720" s="33">
        <f>IFERROR(VLOOKUP(A720,'Banco de dados'!$A$6:H916, 8,0),0)</f>
        <v/>
      </c>
      <c r="E720" s="26">
        <f>B720*C720</f>
        <v/>
      </c>
      <c r="F720" s="29">
        <f>E720*I720</f>
        <v/>
      </c>
      <c r="G720" s="23">
        <f>E720*H720</f>
        <v/>
      </c>
      <c r="H720" s="22">
        <f>IFERROR(VLOOKUP(A720,'Banco de dados'!$A$6:F916, 3,0),0)</f>
        <v/>
      </c>
      <c r="I720" s="24">
        <f>IFERROR(VLOOKUP(A720,'Banco de dados'!$A$6:$F$199, 5,0),0)</f>
        <v/>
      </c>
      <c r="J720" s="19" t="n"/>
    </row>
    <row r="721">
      <c r="B721" s="18" t="n"/>
      <c r="C721" s="17" t="n"/>
      <c r="D721" s="33">
        <f>IFERROR(VLOOKUP(A721,'Banco de dados'!$A$6:H917, 8,0),0)</f>
        <v/>
      </c>
      <c r="E721" s="26">
        <f>B721*C721</f>
        <v/>
      </c>
      <c r="F721" s="29">
        <f>E721*I721</f>
        <v/>
      </c>
      <c r="G721" s="23">
        <f>E721*H721</f>
        <v/>
      </c>
      <c r="H721" s="22">
        <f>IFERROR(VLOOKUP(A721,'Banco de dados'!$A$6:F917, 3,0),0)</f>
        <v/>
      </c>
      <c r="I721" s="24">
        <f>IFERROR(VLOOKUP(A721,'Banco de dados'!$A$6:$F$199, 5,0),0)</f>
        <v/>
      </c>
      <c r="J721" s="19" t="n"/>
    </row>
    <row r="722">
      <c r="B722" s="18" t="n"/>
      <c r="C722" s="17" t="n"/>
      <c r="D722" s="33">
        <f>IFERROR(VLOOKUP(A722,'Banco de dados'!$A$6:H918, 8,0),0)</f>
        <v/>
      </c>
      <c r="E722" s="26">
        <f>B722*C722</f>
        <v/>
      </c>
      <c r="F722" s="29">
        <f>E722*I722</f>
        <v/>
      </c>
      <c r="G722" s="23">
        <f>E722*H722</f>
        <v/>
      </c>
      <c r="H722" s="22">
        <f>IFERROR(VLOOKUP(A722,'Banco de dados'!$A$6:F918, 3,0),0)</f>
        <v/>
      </c>
      <c r="I722" s="24">
        <f>IFERROR(VLOOKUP(A722,'Banco de dados'!$A$6:$F$199, 5,0),0)</f>
        <v/>
      </c>
      <c r="J722" s="19" t="n"/>
    </row>
    <row r="723">
      <c r="B723" s="18" t="n"/>
      <c r="C723" s="17" t="n"/>
      <c r="D723" s="33">
        <f>IFERROR(VLOOKUP(A723,'Banco de dados'!$A$6:H919, 8,0),0)</f>
        <v/>
      </c>
      <c r="E723" s="26">
        <f>B723*C723</f>
        <v/>
      </c>
      <c r="F723" s="29">
        <f>E723*I723</f>
        <v/>
      </c>
      <c r="G723" s="23">
        <f>E723*H723</f>
        <v/>
      </c>
      <c r="H723" s="22">
        <f>IFERROR(VLOOKUP(A723,'Banco de dados'!$A$6:F919, 3,0),0)</f>
        <v/>
      </c>
      <c r="I723" s="24">
        <f>IFERROR(VLOOKUP(A723,'Banco de dados'!$A$6:$F$199, 5,0),0)</f>
        <v/>
      </c>
      <c r="J723" s="19" t="n"/>
    </row>
    <row r="724">
      <c r="B724" s="18" t="n"/>
      <c r="C724" s="17" t="n"/>
      <c r="D724" s="33">
        <f>IFERROR(VLOOKUP(A724,'Banco de dados'!$A$6:H920, 8,0),0)</f>
        <v/>
      </c>
      <c r="E724" s="26">
        <f>B724*C724</f>
        <v/>
      </c>
      <c r="F724" s="29">
        <f>E724*I724</f>
        <v/>
      </c>
      <c r="G724" s="23">
        <f>E724*H724</f>
        <v/>
      </c>
      <c r="H724" s="22">
        <f>IFERROR(VLOOKUP(A724,'Banco de dados'!$A$6:F920, 3,0),0)</f>
        <v/>
      </c>
      <c r="I724" s="24">
        <f>IFERROR(VLOOKUP(A724,'Banco de dados'!$A$6:$F$199, 5,0),0)</f>
        <v/>
      </c>
      <c r="J724" s="19" t="n"/>
    </row>
    <row r="725">
      <c r="B725" s="18" t="n"/>
      <c r="C725" s="17" t="n"/>
      <c r="D725" s="33">
        <f>IFERROR(VLOOKUP(A725,'Banco de dados'!$A$6:H921, 8,0),0)</f>
        <v/>
      </c>
      <c r="E725" s="26">
        <f>B725*C725</f>
        <v/>
      </c>
      <c r="F725" s="29">
        <f>E725*I725</f>
        <v/>
      </c>
      <c r="G725" s="23">
        <f>E725*H725</f>
        <v/>
      </c>
      <c r="H725" s="22">
        <f>IFERROR(VLOOKUP(A725,'Banco de dados'!$A$6:F921, 3,0),0)</f>
        <v/>
      </c>
      <c r="I725" s="24">
        <f>IFERROR(VLOOKUP(A725,'Banco de dados'!$A$6:$F$199, 5,0),0)</f>
        <v/>
      </c>
      <c r="J725" s="19" t="n"/>
    </row>
    <row r="726">
      <c r="B726" s="18" t="n"/>
      <c r="C726" s="17" t="n"/>
      <c r="D726" s="33">
        <f>IFERROR(VLOOKUP(A726,'Banco de dados'!$A$6:H922, 8,0),0)</f>
        <v/>
      </c>
      <c r="E726" s="26">
        <f>B726*C726</f>
        <v/>
      </c>
      <c r="F726" s="29">
        <f>E726*I726</f>
        <v/>
      </c>
      <c r="G726" s="23">
        <f>E726*H726</f>
        <v/>
      </c>
      <c r="H726" s="22">
        <f>IFERROR(VLOOKUP(A726,'Banco de dados'!$A$6:F922, 3,0),0)</f>
        <v/>
      </c>
      <c r="I726" s="24">
        <f>IFERROR(VLOOKUP(A726,'Banco de dados'!$A$6:$F$199, 5,0),0)</f>
        <v/>
      </c>
      <c r="J726" s="19" t="n"/>
    </row>
    <row r="727">
      <c r="B727" s="18" t="n"/>
      <c r="C727" s="17" t="n"/>
      <c r="D727" s="33">
        <f>IFERROR(VLOOKUP(A727,'Banco de dados'!$A$6:H923, 8,0),0)</f>
        <v/>
      </c>
      <c r="E727" s="26">
        <f>B727*C727</f>
        <v/>
      </c>
      <c r="F727" s="29">
        <f>E727*I727</f>
        <v/>
      </c>
      <c r="G727" s="23">
        <f>E727*H727</f>
        <v/>
      </c>
      <c r="H727" s="22">
        <f>IFERROR(VLOOKUP(A727,'Banco de dados'!$A$6:F923, 3,0),0)</f>
        <v/>
      </c>
      <c r="I727" s="24">
        <f>IFERROR(VLOOKUP(A727,'Banco de dados'!$A$6:$F$199, 5,0),0)</f>
        <v/>
      </c>
      <c r="J727" s="19" t="n"/>
    </row>
    <row r="728">
      <c r="B728" s="18" t="n"/>
      <c r="C728" s="17" t="n"/>
      <c r="D728" s="33">
        <f>IFERROR(VLOOKUP(A728,'Banco de dados'!$A$6:H924, 8,0),0)</f>
        <v/>
      </c>
      <c r="E728" s="26">
        <f>B728*C728</f>
        <v/>
      </c>
      <c r="F728" s="29">
        <f>E728*I728</f>
        <v/>
      </c>
      <c r="G728" s="23">
        <f>E728*H728</f>
        <v/>
      </c>
      <c r="H728" s="22">
        <f>IFERROR(VLOOKUP(A728,'Banco de dados'!$A$6:F924, 3,0),0)</f>
        <v/>
      </c>
      <c r="I728" s="24">
        <f>IFERROR(VLOOKUP(A728,'Banco de dados'!$A$6:$F$199, 5,0),0)</f>
        <v/>
      </c>
      <c r="J728" s="19" t="n"/>
    </row>
    <row r="729">
      <c r="B729" s="18" t="n"/>
      <c r="C729" s="17" t="n"/>
      <c r="D729" s="33">
        <f>IFERROR(VLOOKUP(A729,'Banco de dados'!$A$6:H925, 8,0),0)</f>
        <v/>
      </c>
      <c r="E729" s="26">
        <f>B729*C729</f>
        <v/>
      </c>
      <c r="F729" s="29">
        <f>E729*I729</f>
        <v/>
      </c>
      <c r="G729" s="23">
        <f>E729*H729</f>
        <v/>
      </c>
      <c r="H729" s="22">
        <f>IFERROR(VLOOKUP(A729,'Banco de dados'!$A$6:F925, 3,0),0)</f>
        <v/>
      </c>
      <c r="I729" s="24">
        <f>IFERROR(VLOOKUP(A729,'Banco de dados'!$A$6:$F$199, 5,0),0)</f>
        <v/>
      </c>
      <c r="J729" s="19" t="n"/>
    </row>
    <row r="730">
      <c r="B730" s="18" t="n"/>
      <c r="C730" s="17" t="n"/>
      <c r="D730" s="33">
        <f>IFERROR(VLOOKUP(A730,'Banco de dados'!$A$6:H926, 8,0),0)</f>
        <v/>
      </c>
      <c r="E730" s="26">
        <f>B730*C730</f>
        <v/>
      </c>
      <c r="F730" s="29">
        <f>E730*I730</f>
        <v/>
      </c>
      <c r="G730" s="23">
        <f>E730*H730</f>
        <v/>
      </c>
      <c r="H730" s="22">
        <f>IFERROR(VLOOKUP(A730,'Banco de dados'!$A$6:F926, 3,0),0)</f>
        <v/>
      </c>
      <c r="I730" s="24">
        <f>IFERROR(VLOOKUP(A730,'Banco de dados'!$A$6:$F$199, 5,0),0)</f>
        <v/>
      </c>
      <c r="J730" s="19" t="n"/>
    </row>
    <row r="731">
      <c r="B731" s="18" t="n"/>
      <c r="C731" s="17" t="n"/>
      <c r="D731" s="33">
        <f>IFERROR(VLOOKUP(A731,'Banco de dados'!$A$6:H927, 8,0),0)</f>
        <v/>
      </c>
      <c r="E731" s="26">
        <f>B731*C731</f>
        <v/>
      </c>
      <c r="F731" s="29">
        <f>E731*I731</f>
        <v/>
      </c>
      <c r="G731" s="23">
        <f>E731*H731</f>
        <v/>
      </c>
      <c r="H731" s="22">
        <f>IFERROR(VLOOKUP(A731,'Banco de dados'!$A$6:F927, 3,0),0)</f>
        <v/>
      </c>
      <c r="I731" s="24">
        <f>IFERROR(VLOOKUP(A731,'Banco de dados'!$A$6:$F$199, 5,0),0)</f>
        <v/>
      </c>
      <c r="J731" s="19" t="n"/>
    </row>
    <row r="732">
      <c r="B732" s="18" t="n"/>
      <c r="C732" s="17" t="n"/>
      <c r="D732" s="33">
        <f>IFERROR(VLOOKUP(A732,'Banco de dados'!$A$6:H928, 8,0),0)</f>
        <v/>
      </c>
      <c r="E732" s="26">
        <f>B732*C732</f>
        <v/>
      </c>
      <c r="F732" s="29">
        <f>E732*I732</f>
        <v/>
      </c>
      <c r="G732" s="23">
        <f>E732*H732</f>
        <v/>
      </c>
      <c r="H732" s="22">
        <f>IFERROR(VLOOKUP(A732,'Banco de dados'!$A$6:F928, 3,0),0)</f>
        <v/>
      </c>
      <c r="I732" s="24">
        <f>IFERROR(VLOOKUP(A732,'Banco de dados'!$A$6:$F$199, 5,0),0)</f>
        <v/>
      </c>
      <c r="J732" s="19" t="n"/>
    </row>
    <row r="733">
      <c r="B733" s="18" t="n"/>
      <c r="C733" s="17" t="n"/>
      <c r="D733" s="33">
        <f>IFERROR(VLOOKUP(A733,'Banco de dados'!$A$6:H929, 8,0),0)</f>
        <v/>
      </c>
      <c r="E733" s="26">
        <f>B733*C733</f>
        <v/>
      </c>
      <c r="F733" s="29">
        <f>E733*I733</f>
        <v/>
      </c>
      <c r="G733" s="23">
        <f>E733*H733</f>
        <v/>
      </c>
      <c r="H733" s="22">
        <f>IFERROR(VLOOKUP(A733,'Banco de dados'!$A$6:F929, 3,0),0)</f>
        <v/>
      </c>
      <c r="I733" s="24">
        <f>IFERROR(VLOOKUP(A733,'Banco de dados'!$A$6:$F$199, 5,0),0)</f>
        <v/>
      </c>
      <c r="J733" s="19" t="n"/>
    </row>
    <row r="734">
      <c r="B734" s="18" t="n"/>
      <c r="C734" s="17" t="n"/>
      <c r="D734" s="33">
        <f>IFERROR(VLOOKUP(A734,'Banco de dados'!$A$6:H930, 8,0),0)</f>
        <v/>
      </c>
      <c r="E734" s="26">
        <f>B734*C734</f>
        <v/>
      </c>
      <c r="F734" s="29">
        <f>E734*I734</f>
        <v/>
      </c>
      <c r="G734" s="23">
        <f>E734*H734</f>
        <v/>
      </c>
      <c r="H734" s="22">
        <f>IFERROR(VLOOKUP(A734,'Banco de dados'!$A$6:F930, 3,0),0)</f>
        <v/>
      </c>
      <c r="I734" s="24">
        <f>IFERROR(VLOOKUP(A734,'Banco de dados'!$A$6:$F$199, 5,0),0)</f>
        <v/>
      </c>
      <c r="J734" s="19" t="n"/>
    </row>
    <row r="735">
      <c r="B735" s="18" t="n"/>
      <c r="C735" s="17" t="n"/>
      <c r="D735" s="33">
        <f>IFERROR(VLOOKUP(A735,'Banco de dados'!$A$6:H931, 8,0),0)</f>
        <v/>
      </c>
      <c r="E735" s="26">
        <f>B735*C735</f>
        <v/>
      </c>
      <c r="F735" s="29">
        <f>E735*I735</f>
        <v/>
      </c>
      <c r="G735" s="23">
        <f>E735*H735</f>
        <v/>
      </c>
      <c r="H735" s="22">
        <f>IFERROR(VLOOKUP(A735,'Banco de dados'!$A$6:F931, 3,0),0)</f>
        <v/>
      </c>
      <c r="I735" s="24">
        <f>IFERROR(VLOOKUP(A735,'Banco de dados'!$A$6:$F$199, 5,0),0)</f>
        <v/>
      </c>
      <c r="J735" s="19" t="n"/>
    </row>
    <row r="736">
      <c r="B736" s="18" t="n"/>
      <c r="C736" s="17" t="n"/>
      <c r="D736" s="33">
        <f>IFERROR(VLOOKUP(A736,'Banco de dados'!$A$6:H932, 8,0),0)</f>
        <v/>
      </c>
      <c r="E736" s="26">
        <f>B736*C736</f>
        <v/>
      </c>
      <c r="F736" s="29">
        <f>E736*I736</f>
        <v/>
      </c>
      <c r="G736" s="23">
        <f>E736*H736</f>
        <v/>
      </c>
      <c r="H736" s="22">
        <f>IFERROR(VLOOKUP(A736,'Banco de dados'!$A$6:F932, 3,0),0)</f>
        <v/>
      </c>
      <c r="I736" s="24">
        <f>IFERROR(VLOOKUP(A736,'Banco de dados'!$A$6:$F$199, 5,0),0)</f>
        <v/>
      </c>
      <c r="J736" s="19" t="n"/>
    </row>
    <row r="737">
      <c r="B737" s="18" t="n"/>
      <c r="C737" s="17" t="n"/>
      <c r="D737" s="33">
        <f>IFERROR(VLOOKUP(A737,'Banco de dados'!$A$6:H933, 8,0),0)</f>
        <v/>
      </c>
      <c r="E737" s="26">
        <f>B737*C737</f>
        <v/>
      </c>
      <c r="F737" s="29">
        <f>E737*I737</f>
        <v/>
      </c>
      <c r="G737" s="23">
        <f>E737*H737</f>
        <v/>
      </c>
      <c r="H737" s="22">
        <f>IFERROR(VLOOKUP(A737,'Banco de dados'!$A$6:F933, 3,0),0)</f>
        <v/>
      </c>
      <c r="I737" s="24">
        <f>IFERROR(VLOOKUP(A737,'Banco de dados'!$A$6:$F$199, 5,0),0)</f>
        <v/>
      </c>
      <c r="J737" s="19" t="n"/>
    </row>
    <row r="738">
      <c r="B738" s="18" t="n"/>
      <c r="C738" s="17" t="n"/>
      <c r="D738" s="33">
        <f>IFERROR(VLOOKUP(A738,'Banco de dados'!$A$6:H934, 8,0),0)</f>
        <v/>
      </c>
      <c r="E738" s="26">
        <f>B738*C738</f>
        <v/>
      </c>
      <c r="F738" s="29">
        <f>E738*I738</f>
        <v/>
      </c>
      <c r="G738" s="23">
        <f>E738*H738</f>
        <v/>
      </c>
      <c r="H738" s="22">
        <f>IFERROR(VLOOKUP(A738,'Banco de dados'!$A$6:F934, 3,0),0)</f>
        <v/>
      </c>
      <c r="I738" s="24">
        <f>IFERROR(VLOOKUP(A738,'Banco de dados'!$A$6:$F$199, 5,0),0)</f>
        <v/>
      </c>
      <c r="J738" s="19" t="n"/>
    </row>
    <row r="739">
      <c r="B739" s="18" t="n"/>
      <c r="C739" s="17" t="n"/>
      <c r="D739" s="33">
        <f>IFERROR(VLOOKUP(A739,'Banco de dados'!$A$6:H935, 8,0),0)</f>
        <v/>
      </c>
      <c r="E739" s="26">
        <f>B739*C739</f>
        <v/>
      </c>
      <c r="F739" s="29">
        <f>E739*I739</f>
        <v/>
      </c>
      <c r="G739" s="23">
        <f>E739*H739</f>
        <v/>
      </c>
      <c r="H739" s="22">
        <f>IFERROR(VLOOKUP(A739,'Banco de dados'!$A$6:F935, 3,0),0)</f>
        <v/>
      </c>
      <c r="I739" s="24">
        <f>IFERROR(VLOOKUP(A739,'Banco de dados'!$A$6:$F$199, 5,0),0)</f>
        <v/>
      </c>
      <c r="J739" s="19" t="n"/>
    </row>
    <row r="740">
      <c r="B740" s="18" t="n"/>
      <c r="C740" s="17" t="n"/>
      <c r="D740" s="33">
        <f>IFERROR(VLOOKUP(A740,'Banco de dados'!$A$6:H936, 8,0),0)</f>
        <v/>
      </c>
      <c r="E740" s="26">
        <f>B740*C740</f>
        <v/>
      </c>
      <c r="F740" s="29">
        <f>E740*I740</f>
        <v/>
      </c>
      <c r="G740" s="23">
        <f>E740*H740</f>
        <v/>
      </c>
      <c r="H740" s="22">
        <f>IFERROR(VLOOKUP(A740,'Banco de dados'!$A$6:F936, 3,0),0)</f>
        <v/>
      </c>
      <c r="I740" s="24">
        <f>IFERROR(VLOOKUP(A740,'Banco de dados'!$A$6:$F$199, 5,0),0)</f>
        <v/>
      </c>
      <c r="J740" s="19" t="n"/>
    </row>
    <row r="741">
      <c r="B741" s="18" t="n"/>
      <c r="C741" s="17" t="n"/>
      <c r="D741" s="33">
        <f>IFERROR(VLOOKUP(A741,'Banco de dados'!$A$6:H937, 8,0),0)</f>
        <v/>
      </c>
      <c r="E741" s="26">
        <f>B741*C741</f>
        <v/>
      </c>
      <c r="F741" s="29">
        <f>E741*I741</f>
        <v/>
      </c>
      <c r="G741" s="23">
        <f>E741*H741</f>
        <v/>
      </c>
      <c r="H741" s="22">
        <f>IFERROR(VLOOKUP(A741,'Banco de dados'!$A$6:F937, 3,0),0)</f>
        <v/>
      </c>
      <c r="I741" s="24">
        <f>IFERROR(VLOOKUP(A741,'Banco de dados'!$A$6:$F$199, 5,0),0)</f>
        <v/>
      </c>
      <c r="J741" s="19" t="n"/>
    </row>
    <row r="742">
      <c r="B742" s="18" t="n"/>
      <c r="C742" s="17" t="n"/>
      <c r="D742" s="33">
        <f>IFERROR(VLOOKUP(A742,'Banco de dados'!$A$6:H938, 8,0),0)</f>
        <v/>
      </c>
      <c r="E742" s="26">
        <f>B742*C742</f>
        <v/>
      </c>
      <c r="F742" s="29">
        <f>E742*I742</f>
        <v/>
      </c>
      <c r="G742" s="23">
        <f>E742*H742</f>
        <v/>
      </c>
      <c r="H742" s="22">
        <f>IFERROR(VLOOKUP(A742,'Banco de dados'!$A$6:F938, 3,0),0)</f>
        <v/>
      </c>
      <c r="I742" s="24">
        <f>IFERROR(VLOOKUP(A742,'Banco de dados'!$A$6:$F$199, 5,0),0)</f>
        <v/>
      </c>
      <c r="J742" s="19" t="n"/>
    </row>
    <row r="743">
      <c r="B743" s="18" t="n"/>
      <c r="C743" s="17" t="n"/>
      <c r="D743" s="33">
        <f>IFERROR(VLOOKUP(A743,'Banco de dados'!$A$6:H939, 8,0),0)</f>
        <v/>
      </c>
      <c r="E743" s="26">
        <f>B743*C743</f>
        <v/>
      </c>
      <c r="F743" s="29">
        <f>E743*I743</f>
        <v/>
      </c>
      <c r="G743" s="23">
        <f>E743*H743</f>
        <v/>
      </c>
      <c r="H743" s="22">
        <f>IFERROR(VLOOKUP(A743,'Banco de dados'!$A$6:F939, 3,0),0)</f>
        <v/>
      </c>
      <c r="I743" s="24">
        <f>IFERROR(VLOOKUP(A743,'Banco de dados'!$A$6:$F$199, 5,0),0)</f>
        <v/>
      </c>
      <c r="J743" s="19" t="n"/>
    </row>
    <row r="744">
      <c r="B744" s="18" t="n"/>
      <c r="C744" s="17" t="n"/>
      <c r="D744" s="33">
        <f>IFERROR(VLOOKUP(A744,'Banco de dados'!$A$6:H940, 8,0),0)</f>
        <v/>
      </c>
      <c r="E744" s="26">
        <f>B744*C744</f>
        <v/>
      </c>
      <c r="F744" s="29">
        <f>E744*I744</f>
        <v/>
      </c>
      <c r="G744" s="23">
        <f>E744*H744</f>
        <v/>
      </c>
      <c r="H744" s="22">
        <f>IFERROR(VLOOKUP(A744,'Banco de dados'!$A$6:F940, 3,0),0)</f>
        <v/>
      </c>
      <c r="I744" s="24">
        <f>IFERROR(VLOOKUP(A744,'Banco de dados'!$A$6:$F$199, 5,0),0)</f>
        <v/>
      </c>
      <c r="J744" s="19" t="n"/>
    </row>
    <row r="745">
      <c r="B745" s="18" t="n"/>
      <c r="C745" s="17" t="n"/>
      <c r="D745" s="33">
        <f>IFERROR(VLOOKUP(A745,'Banco de dados'!$A$6:H941, 8,0),0)</f>
        <v/>
      </c>
      <c r="E745" s="26">
        <f>B745*C745</f>
        <v/>
      </c>
      <c r="F745" s="29">
        <f>E745*I745</f>
        <v/>
      </c>
      <c r="G745" s="23">
        <f>E745*H745</f>
        <v/>
      </c>
      <c r="H745" s="22">
        <f>IFERROR(VLOOKUP(A745,'Banco de dados'!$A$6:F941, 3,0),0)</f>
        <v/>
      </c>
      <c r="I745" s="24">
        <f>IFERROR(VLOOKUP(A745,'Banco de dados'!$A$6:$F$199, 5,0),0)</f>
        <v/>
      </c>
      <c r="J745" s="19" t="n"/>
    </row>
    <row r="746">
      <c r="B746" s="18" t="n"/>
      <c r="C746" s="17" t="n"/>
      <c r="D746" s="33">
        <f>IFERROR(VLOOKUP(A746,'Banco de dados'!$A$6:H942, 8,0),0)</f>
        <v/>
      </c>
      <c r="E746" s="26">
        <f>B746*C746</f>
        <v/>
      </c>
      <c r="F746" s="29">
        <f>E746*I746</f>
        <v/>
      </c>
      <c r="G746" s="23">
        <f>E746*H746</f>
        <v/>
      </c>
      <c r="H746" s="22">
        <f>IFERROR(VLOOKUP(A746,'Banco de dados'!$A$6:F942, 3,0),0)</f>
        <v/>
      </c>
      <c r="I746" s="24">
        <f>IFERROR(VLOOKUP(A746,'Banco de dados'!$A$6:$F$199, 5,0),0)</f>
        <v/>
      </c>
      <c r="J746" s="19" t="n"/>
    </row>
    <row r="747">
      <c r="B747" s="18" t="n"/>
      <c r="C747" s="17" t="n"/>
      <c r="D747" s="33">
        <f>IFERROR(VLOOKUP(A747,'Banco de dados'!$A$6:H943, 8,0),0)</f>
        <v/>
      </c>
      <c r="E747" s="26">
        <f>B747*C747</f>
        <v/>
      </c>
      <c r="F747" s="29">
        <f>E747*I747</f>
        <v/>
      </c>
      <c r="G747" s="23">
        <f>E747*H747</f>
        <v/>
      </c>
      <c r="H747" s="22">
        <f>IFERROR(VLOOKUP(A747,'Banco de dados'!$A$6:F943, 3,0),0)</f>
        <v/>
      </c>
      <c r="I747" s="24">
        <f>IFERROR(VLOOKUP(A747,'Banco de dados'!$A$6:$F$199, 5,0),0)</f>
        <v/>
      </c>
      <c r="J747" s="19" t="n"/>
    </row>
    <row r="748">
      <c r="B748" s="18" t="n"/>
      <c r="C748" s="17" t="n"/>
      <c r="D748" s="33">
        <f>IFERROR(VLOOKUP(A748,'Banco de dados'!$A$6:H944, 8,0),0)</f>
        <v/>
      </c>
      <c r="E748" s="26">
        <f>B748*C748</f>
        <v/>
      </c>
      <c r="F748" s="29">
        <f>E748*I748</f>
        <v/>
      </c>
      <c r="G748" s="23">
        <f>E748*H748</f>
        <v/>
      </c>
      <c r="H748" s="22">
        <f>IFERROR(VLOOKUP(A748,'Banco de dados'!$A$6:F944, 3,0),0)</f>
        <v/>
      </c>
      <c r="I748" s="24">
        <f>IFERROR(VLOOKUP(A748,'Banco de dados'!$A$6:$F$199, 5,0),0)</f>
        <v/>
      </c>
      <c r="J748" s="19" t="n"/>
    </row>
    <row r="749">
      <c r="B749" s="18" t="n"/>
      <c r="C749" s="17" t="n"/>
      <c r="D749" s="33">
        <f>IFERROR(VLOOKUP(A749,'Banco de dados'!$A$6:H945, 8,0),0)</f>
        <v/>
      </c>
      <c r="E749" s="26">
        <f>B749*C749</f>
        <v/>
      </c>
      <c r="F749" s="29">
        <f>E749*I749</f>
        <v/>
      </c>
      <c r="G749" s="23">
        <f>E749*H749</f>
        <v/>
      </c>
      <c r="H749" s="22">
        <f>IFERROR(VLOOKUP(A749,'Banco de dados'!$A$6:F945, 3,0),0)</f>
        <v/>
      </c>
      <c r="I749" s="24">
        <f>IFERROR(VLOOKUP(A749,'Banco de dados'!$A$6:$F$199, 5,0),0)</f>
        <v/>
      </c>
      <c r="J749" s="19" t="n"/>
    </row>
    <row r="750">
      <c r="B750" s="18" t="n"/>
      <c r="C750" s="17" t="n"/>
      <c r="D750" s="33">
        <f>IFERROR(VLOOKUP(A750,'Banco de dados'!$A$6:H946, 8,0),0)</f>
        <v/>
      </c>
      <c r="E750" s="26">
        <f>B750*C750</f>
        <v/>
      </c>
      <c r="F750" s="29">
        <f>E750*I750</f>
        <v/>
      </c>
      <c r="G750" s="23">
        <f>E750*H750</f>
        <v/>
      </c>
      <c r="H750" s="22">
        <f>IFERROR(VLOOKUP(A750,'Banco de dados'!$A$6:F946, 3,0),0)</f>
        <v/>
      </c>
      <c r="I750" s="24">
        <f>IFERROR(VLOOKUP(A750,'Banco de dados'!$A$6:$F$199, 5,0),0)</f>
        <v/>
      </c>
      <c r="J750" s="19" t="n"/>
    </row>
    <row r="751">
      <c r="B751" s="18" t="n"/>
      <c r="C751" s="17" t="n"/>
      <c r="D751" s="33">
        <f>IFERROR(VLOOKUP(A751,'Banco de dados'!$A$6:H947, 8,0),0)</f>
        <v/>
      </c>
      <c r="E751" s="26">
        <f>B751*C751</f>
        <v/>
      </c>
      <c r="F751" s="29">
        <f>E751*I751</f>
        <v/>
      </c>
      <c r="G751" s="23">
        <f>E751*H751</f>
        <v/>
      </c>
      <c r="H751" s="22">
        <f>IFERROR(VLOOKUP(A751,'Banco de dados'!$A$6:F947, 3,0),0)</f>
        <v/>
      </c>
      <c r="I751" s="24">
        <f>IFERROR(VLOOKUP(A751,'Banco de dados'!$A$6:$F$199, 5,0),0)</f>
        <v/>
      </c>
      <c r="J751" s="19" t="n"/>
    </row>
    <row r="752">
      <c r="B752" s="18" t="n"/>
      <c r="C752" s="17" t="n"/>
      <c r="D752" s="33">
        <f>IFERROR(VLOOKUP(A752,'Banco de dados'!$A$6:H948, 8,0),0)</f>
        <v/>
      </c>
      <c r="E752" s="26">
        <f>B752*C752</f>
        <v/>
      </c>
      <c r="F752" s="29">
        <f>E752*I752</f>
        <v/>
      </c>
      <c r="G752" s="23">
        <f>E752*H752</f>
        <v/>
      </c>
      <c r="H752" s="22">
        <f>IFERROR(VLOOKUP(A752,'Banco de dados'!$A$6:F948, 3,0),0)</f>
        <v/>
      </c>
      <c r="I752" s="24">
        <f>IFERROR(VLOOKUP(A752,'Banco de dados'!$A$6:$F$199, 5,0),0)</f>
        <v/>
      </c>
      <c r="J752" s="19" t="n"/>
    </row>
    <row r="753">
      <c r="B753" s="18" t="n"/>
      <c r="C753" s="17" t="n"/>
      <c r="D753" s="33">
        <f>IFERROR(VLOOKUP(A753,'Banco de dados'!$A$6:H949, 8,0),0)</f>
        <v/>
      </c>
      <c r="E753" s="26">
        <f>B753*C753</f>
        <v/>
      </c>
      <c r="F753" s="29">
        <f>E753*I753</f>
        <v/>
      </c>
      <c r="G753" s="23">
        <f>E753*H753</f>
        <v/>
      </c>
      <c r="H753" s="22">
        <f>IFERROR(VLOOKUP(A753,'Banco de dados'!$A$6:F949, 3,0),0)</f>
        <v/>
      </c>
      <c r="I753" s="24">
        <f>IFERROR(VLOOKUP(A753,'Banco de dados'!$A$6:$F$199, 5,0),0)</f>
        <v/>
      </c>
      <c r="J753" s="19" t="n"/>
    </row>
    <row r="754">
      <c r="B754" s="18" t="n"/>
      <c r="C754" s="17" t="n"/>
      <c r="D754" s="33">
        <f>IFERROR(VLOOKUP(A754,'Banco de dados'!$A$6:H950, 8,0),0)</f>
        <v/>
      </c>
      <c r="E754" s="26">
        <f>B754*C754</f>
        <v/>
      </c>
      <c r="F754" s="29">
        <f>E754*I754</f>
        <v/>
      </c>
      <c r="G754" s="23">
        <f>E754*H754</f>
        <v/>
      </c>
      <c r="H754" s="22">
        <f>IFERROR(VLOOKUP(A754,'Banco de dados'!$A$6:F950, 3,0),0)</f>
        <v/>
      </c>
      <c r="I754" s="24">
        <f>IFERROR(VLOOKUP(A754,'Banco de dados'!$A$6:$F$199, 5,0),0)</f>
        <v/>
      </c>
      <c r="J754" s="19" t="n"/>
    </row>
    <row r="755">
      <c r="B755" s="18" t="n"/>
      <c r="C755" s="17" t="n"/>
      <c r="D755" s="33">
        <f>IFERROR(VLOOKUP(A755,'Banco de dados'!$A$6:H951, 8,0),0)</f>
        <v/>
      </c>
      <c r="E755" s="26">
        <f>B755*C755</f>
        <v/>
      </c>
      <c r="F755" s="29">
        <f>E755*I755</f>
        <v/>
      </c>
      <c r="G755" s="23">
        <f>E755*H755</f>
        <v/>
      </c>
      <c r="H755" s="22">
        <f>IFERROR(VLOOKUP(A755,'Banco de dados'!$A$6:F951, 3,0),0)</f>
        <v/>
      </c>
      <c r="I755" s="24">
        <f>IFERROR(VLOOKUP(A755,'Banco de dados'!$A$6:$F$199, 5,0),0)</f>
        <v/>
      </c>
      <c r="J755" s="19" t="n"/>
    </row>
    <row r="756">
      <c r="B756" s="18" t="n"/>
      <c r="C756" s="17" t="n"/>
      <c r="D756" s="33">
        <f>IFERROR(VLOOKUP(A756,'Banco de dados'!$A$6:H952, 8,0),0)</f>
        <v/>
      </c>
      <c r="E756" s="26">
        <f>B756*C756</f>
        <v/>
      </c>
      <c r="F756" s="29">
        <f>E756*I756</f>
        <v/>
      </c>
      <c r="G756" s="23">
        <f>E756*H756</f>
        <v/>
      </c>
      <c r="H756" s="22">
        <f>IFERROR(VLOOKUP(A756,'Banco de dados'!$A$6:F952, 3,0),0)</f>
        <v/>
      </c>
      <c r="I756" s="24">
        <f>IFERROR(VLOOKUP(A756,'Banco de dados'!$A$6:$F$199, 5,0),0)</f>
        <v/>
      </c>
      <c r="J756" s="19" t="n"/>
    </row>
    <row r="757">
      <c r="B757" s="18" t="n"/>
      <c r="C757" s="17" t="n"/>
      <c r="D757" s="33">
        <f>IFERROR(VLOOKUP(A757,'Banco de dados'!$A$6:H953, 8,0),0)</f>
        <v/>
      </c>
      <c r="E757" s="26">
        <f>B757*C757</f>
        <v/>
      </c>
      <c r="F757" s="29">
        <f>E757*I757</f>
        <v/>
      </c>
      <c r="G757" s="23">
        <f>E757*H757</f>
        <v/>
      </c>
      <c r="H757" s="22">
        <f>IFERROR(VLOOKUP(A757,'Banco de dados'!$A$6:F953, 3,0),0)</f>
        <v/>
      </c>
      <c r="I757" s="24">
        <f>IFERROR(VLOOKUP(A757,'Banco de dados'!$A$6:$F$199, 5,0),0)</f>
        <v/>
      </c>
      <c r="J757" s="19" t="n"/>
    </row>
    <row r="758">
      <c r="B758" s="18" t="n"/>
      <c r="C758" s="17" t="n"/>
      <c r="D758" s="33">
        <f>IFERROR(VLOOKUP(A758,'Banco de dados'!$A$6:H954, 8,0),0)</f>
        <v/>
      </c>
      <c r="E758" s="26">
        <f>B758*C758</f>
        <v/>
      </c>
      <c r="F758" s="29">
        <f>E758*I758</f>
        <v/>
      </c>
      <c r="G758" s="23">
        <f>E758*H758</f>
        <v/>
      </c>
      <c r="H758" s="22">
        <f>IFERROR(VLOOKUP(A758,'Banco de dados'!$A$6:F954, 3,0),0)</f>
        <v/>
      </c>
      <c r="I758" s="24">
        <f>IFERROR(VLOOKUP(A758,'Banco de dados'!$A$6:$F$199, 5,0),0)</f>
        <v/>
      </c>
      <c r="J758" s="19" t="n"/>
    </row>
    <row r="759">
      <c r="B759" s="18" t="n"/>
      <c r="C759" s="17" t="n"/>
      <c r="D759" s="33">
        <f>IFERROR(VLOOKUP(A759,'Banco de dados'!$A$6:H955, 8,0),0)</f>
        <v/>
      </c>
      <c r="E759" s="26">
        <f>B759*C759</f>
        <v/>
      </c>
      <c r="F759" s="29">
        <f>E759*I759</f>
        <v/>
      </c>
      <c r="G759" s="23">
        <f>E759*H759</f>
        <v/>
      </c>
      <c r="H759" s="22">
        <f>IFERROR(VLOOKUP(A759,'Banco de dados'!$A$6:F955, 3,0),0)</f>
        <v/>
      </c>
      <c r="I759" s="24">
        <f>IFERROR(VLOOKUP(A759,'Banco de dados'!$A$6:$F$199, 5,0),0)</f>
        <v/>
      </c>
      <c r="J759" s="19" t="n"/>
    </row>
    <row r="760">
      <c r="B760" s="18" t="n"/>
      <c r="C760" s="17" t="n"/>
      <c r="D760" s="33">
        <f>IFERROR(VLOOKUP(A760,'Banco de dados'!$A$6:H956, 8,0),0)</f>
        <v/>
      </c>
      <c r="E760" s="26">
        <f>B760*C760</f>
        <v/>
      </c>
      <c r="F760" s="29">
        <f>E760*I760</f>
        <v/>
      </c>
      <c r="G760" s="23">
        <f>E760*H760</f>
        <v/>
      </c>
      <c r="H760" s="22">
        <f>IFERROR(VLOOKUP(A760,'Banco de dados'!$A$6:F956, 3,0),0)</f>
        <v/>
      </c>
      <c r="I760" s="24">
        <f>IFERROR(VLOOKUP(A760,'Banco de dados'!$A$6:$F$199, 5,0),0)</f>
        <v/>
      </c>
      <c r="J760" s="19" t="n"/>
    </row>
    <row r="761">
      <c r="B761" s="18" t="n"/>
      <c r="C761" s="17" t="n"/>
      <c r="D761" s="33">
        <f>IFERROR(VLOOKUP(A761,'Banco de dados'!$A$6:H957, 8,0),0)</f>
        <v/>
      </c>
      <c r="E761" s="26">
        <f>B761*C761</f>
        <v/>
      </c>
      <c r="F761" s="29">
        <f>E761*I761</f>
        <v/>
      </c>
      <c r="G761" s="23">
        <f>E761*H761</f>
        <v/>
      </c>
      <c r="H761" s="22">
        <f>IFERROR(VLOOKUP(A761,'Banco de dados'!$A$6:F957, 3,0),0)</f>
        <v/>
      </c>
      <c r="I761" s="24">
        <f>IFERROR(VLOOKUP(A761,'Banco de dados'!$A$6:$F$199, 5,0),0)</f>
        <v/>
      </c>
      <c r="J761" s="19" t="n"/>
    </row>
    <row r="762">
      <c r="B762" s="18" t="n"/>
      <c r="C762" s="17" t="n"/>
      <c r="D762" s="33">
        <f>IFERROR(VLOOKUP(A762,'Banco de dados'!$A$6:H958, 8,0),0)</f>
        <v/>
      </c>
      <c r="E762" s="26">
        <f>B762*C762</f>
        <v/>
      </c>
      <c r="F762" s="29">
        <f>E762*I762</f>
        <v/>
      </c>
      <c r="G762" s="23">
        <f>E762*H762</f>
        <v/>
      </c>
      <c r="H762" s="22">
        <f>IFERROR(VLOOKUP(A762,'Banco de dados'!$A$6:F958, 3,0),0)</f>
        <v/>
      </c>
      <c r="I762" s="24">
        <f>IFERROR(VLOOKUP(A762,'Banco de dados'!$A$6:$F$199, 5,0),0)</f>
        <v/>
      </c>
      <c r="J762" s="19" t="n"/>
    </row>
    <row r="763">
      <c r="B763" s="18" t="n"/>
      <c r="C763" s="17" t="n"/>
      <c r="D763" s="33">
        <f>IFERROR(VLOOKUP(A763,'Banco de dados'!$A$6:H959, 8,0),0)</f>
        <v/>
      </c>
      <c r="E763" s="26">
        <f>B763*C763</f>
        <v/>
      </c>
      <c r="F763" s="29">
        <f>E763*I763</f>
        <v/>
      </c>
      <c r="G763" s="23">
        <f>E763*H763</f>
        <v/>
      </c>
      <c r="H763" s="22">
        <f>IFERROR(VLOOKUP(A763,'Banco de dados'!$A$6:F959, 3,0),0)</f>
        <v/>
      </c>
      <c r="I763" s="24">
        <f>IFERROR(VLOOKUP(A763,'Banco de dados'!$A$6:$F$199, 5,0),0)</f>
        <v/>
      </c>
      <c r="J763" s="19" t="n"/>
    </row>
    <row r="764">
      <c r="B764" s="18" t="n"/>
      <c r="C764" s="17" t="n"/>
      <c r="D764" s="33">
        <f>IFERROR(VLOOKUP(A764,'Banco de dados'!$A$6:H960, 8,0),0)</f>
        <v/>
      </c>
      <c r="E764" s="26">
        <f>B764*C764</f>
        <v/>
      </c>
      <c r="F764" s="29">
        <f>E764*I764</f>
        <v/>
      </c>
      <c r="G764" s="23">
        <f>E764*H764</f>
        <v/>
      </c>
      <c r="H764" s="22">
        <f>IFERROR(VLOOKUP(A764,'Banco de dados'!$A$6:F960, 3,0),0)</f>
        <v/>
      </c>
      <c r="I764" s="24">
        <f>IFERROR(VLOOKUP(A764,'Banco de dados'!$A$6:$F$199, 5,0),0)</f>
        <v/>
      </c>
      <c r="J764" s="19" t="n"/>
    </row>
    <row r="765">
      <c r="B765" s="18" t="n"/>
      <c r="C765" s="17" t="n"/>
      <c r="D765" s="33">
        <f>IFERROR(VLOOKUP(A765,'Banco de dados'!$A$6:H961, 8,0),0)</f>
        <v/>
      </c>
      <c r="E765" s="26">
        <f>B765*C765</f>
        <v/>
      </c>
      <c r="F765" s="29">
        <f>E765*I765</f>
        <v/>
      </c>
      <c r="G765" s="23">
        <f>E765*H765</f>
        <v/>
      </c>
      <c r="H765" s="22">
        <f>IFERROR(VLOOKUP(A765,'Banco de dados'!$A$6:F961, 3,0),0)</f>
        <v/>
      </c>
      <c r="I765" s="24">
        <f>IFERROR(VLOOKUP(A765,'Banco de dados'!$A$6:$F$199, 5,0),0)</f>
        <v/>
      </c>
      <c r="J765" s="19" t="n"/>
    </row>
    <row r="766">
      <c r="B766" s="18" t="n"/>
      <c r="C766" s="17" t="n"/>
      <c r="D766" s="33">
        <f>IFERROR(VLOOKUP(A766,'Banco de dados'!$A$6:H962, 8,0),0)</f>
        <v/>
      </c>
      <c r="E766" s="26">
        <f>B766*C766</f>
        <v/>
      </c>
      <c r="F766" s="29">
        <f>E766*I766</f>
        <v/>
      </c>
      <c r="G766" s="23">
        <f>E766*H766</f>
        <v/>
      </c>
      <c r="H766" s="22">
        <f>IFERROR(VLOOKUP(A766,'Banco de dados'!$A$6:F962, 3,0),0)</f>
        <v/>
      </c>
      <c r="I766" s="24">
        <f>IFERROR(VLOOKUP(A766,'Banco de dados'!$A$6:$F$199, 5,0),0)</f>
        <v/>
      </c>
      <c r="J766" s="19" t="n"/>
    </row>
    <row r="767">
      <c r="B767" s="18" t="n"/>
      <c r="C767" s="17" t="n"/>
      <c r="D767" s="33">
        <f>IFERROR(VLOOKUP(A767,'Banco de dados'!$A$6:H963, 8,0),0)</f>
        <v/>
      </c>
      <c r="E767" s="26">
        <f>B767*C767</f>
        <v/>
      </c>
      <c r="F767" s="29">
        <f>E767*I767</f>
        <v/>
      </c>
      <c r="G767" s="23">
        <f>E767*H767</f>
        <v/>
      </c>
      <c r="H767" s="22">
        <f>IFERROR(VLOOKUP(A767,'Banco de dados'!$A$6:F963, 3,0),0)</f>
        <v/>
      </c>
      <c r="I767" s="24">
        <f>IFERROR(VLOOKUP(A767,'Banco de dados'!$A$6:$F$199, 5,0),0)</f>
        <v/>
      </c>
      <c r="J767" s="19" t="n"/>
    </row>
    <row r="768">
      <c r="B768" s="18" t="n"/>
      <c r="C768" s="17" t="n"/>
      <c r="D768" s="33">
        <f>IFERROR(VLOOKUP(A768,'Banco de dados'!$A$6:H964, 8,0),0)</f>
        <v/>
      </c>
      <c r="E768" s="26">
        <f>B768*C768</f>
        <v/>
      </c>
      <c r="F768" s="29">
        <f>E768*I768</f>
        <v/>
      </c>
      <c r="G768" s="23">
        <f>E768*H768</f>
        <v/>
      </c>
      <c r="H768" s="22">
        <f>IFERROR(VLOOKUP(A768,'Banco de dados'!$A$6:F964, 3,0),0)</f>
        <v/>
      </c>
      <c r="I768" s="24">
        <f>IFERROR(VLOOKUP(A768,'Banco de dados'!$A$6:$F$199, 5,0),0)</f>
        <v/>
      </c>
      <c r="J768" s="19" t="n"/>
    </row>
    <row r="769">
      <c r="B769" s="18" t="n"/>
      <c r="C769" s="17" t="n"/>
      <c r="D769" s="33">
        <f>IFERROR(VLOOKUP(A769,'Banco de dados'!$A$6:H965, 8,0),0)</f>
        <v/>
      </c>
      <c r="E769" s="26">
        <f>B769*C769</f>
        <v/>
      </c>
      <c r="F769" s="29">
        <f>E769*I769</f>
        <v/>
      </c>
      <c r="G769" s="23">
        <f>E769*H769</f>
        <v/>
      </c>
      <c r="H769" s="22">
        <f>IFERROR(VLOOKUP(A769,'Banco de dados'!$A$6:F965, 3,0),0)</f>
        <v/>
      </c>
      <c r="I769" s="24">
        <f>IFERROR(VLOOKUP(A769,'Banco de dados'!$A$6:$F$199, 5,0),0)</f>
        <v/>
      </c>
      <c r="J769" s="19" t="n"/>
    </row>
    <row r="770">
      <c r="B770" s="18" t="n"/>
      <c r="C770" s="17" t="n"/>
      <c r="D770" s="33">
        <f>IFERROR(VLOOKUP(A770,'Banco de dados'!$A$6:H966, 8,0),0)</f>
        <v/>
      </c>
      <c r="E770" s="26">
        <f>B770*C770</f>
        <v/>
      </c>
      <c r="F770" s="29">
        <f>E770*I770</f>
        <v/>
      </c>
      <c r="G770" s="23">
        <f>E770*H770</f>
        <v/>
      </c>
      <c r="H770" s="22">
        <f>IFERROR(VLOOKUP(A770,'Banco de dados'!$A$6:F966, 3,0),0)</f>
        <v/>
      </c>
      <c r="I770" s="24">
        <f>IFERROR(VLOOKUP(A770,'Banco de dados'!$A$6:$F$199, 5,0),0)</f>
        <v/>
      </c>
      <c r="J770" s="19" t="n"/>
    </row>
    <row r="771">
      <c r="B771" s="18" t="n"/>
      <c r="C771" s="17" t="n"/>
      <c r="D771" s="33">
        <f>IFERROR(VLOOKUP(A771,'Banco de dados'!$A$6:H967, 8,0),0)</f>
        <v/>
      </c>
      <c r="E771" s="26">
        <f>B771*C771</f>
        <v/>
      </c>
      <c r="F771" s="29">
        <f>E771*I771</f>
        <v/>
      </c>
      <c r="G771" s="23">
        <f>E771*H771</f>
        <v/>
      </c>
      <c r="H771" s="22">
        <f>IFERROR(VLOOKUP(A771,'Banco de dados'!$A$6:F967, 3,0),0)</f>
        <v/>
      </c>
      <c r="I771" s="24">
        <f>IFERROR(VLOOKUP(A771,'Banco de dados'!$A$6:$F$199, 5,0),0)</f>
        <v/>
      </c>
      <c r="J771" s="19" t="n"/>
    </row>
    <row r="772">
      <c r="B772" s="18" t="n"/>
      <c r="C772" s="17" t="n"/>
      <c r="D772" s="33">
        <f>IFERROR(VLOOKUP(A772,'Banco de dados'!$A$6:H968, 8,0),0)</f>
        <v/>
      </c>
      <c r="E772" s="26">
        <f>B772*C772</f>
        <v/>
      </c>
      <c r="F772" s="29">
        <f>E772*I772</f>
        <v/>
      </c>
      <c r="G772" s="23">
        <f>E772*H772</f>
        <v/>
      </c>
      <c r="H772" s="22">
        <f>IFERROR(VLOOKUP(A772,'Banco de dados'!$A$6:F968, 3,0),0)</f>
        <v/>
      </c>
      <c r="I772" s="24">
        <f>IFERROR(VLOOKUP(A772,'Banco de dados'!$A$6:$F$199, 5,0),0)</f>
        <v/>
      </c>
      <c r="J772" s="19" t="n"/>
    </row>
    <row r="773">
      <c r="B773" s="18" t="n"/>
      <c r="C773" s="17" t="n"/>
      <c r="D773" s="33">
        <f>IFERROR(VLOOKUP(A773,'Banco de dados'!$A$6:H969, 8,0),0)</f>
        <v/>
      </c>
      <c r="E773" s="26">
        <f>B773*C773</f>
        <v/>
      </c>
      <c r="F773" s="29">
        <f>E773*I773</f>
        <v/>
      </c>
      <c r="G773" s="23">
        <f>E773*H773</f>
        <v/>
      </c>
      <c r="H773" s="22">
        <f>IFERROR(VLOOKUP(A773,'Banco de dados'!$A$6:F969, 3,0),0)</f>
        <v/>
      </c>
      <c r="I773" s="24">
        <f>IFERROR(VLOOKUP(A773,'Banco de dados'!$A$6:$F$199, 5,0),0)</f>
        <v/>
      </c>
      <c r="J773" s="19" t="n"/>
    </row>
    <row r="774">
      <c r="B774" s="18" t="n"/>
      <c r="C774" s="17" t="n"/>
      <c r="D774" s="33">
        <f>IFERROR(VLOOKUP(A774,'Banco de dados'!$A$6:H970, 8,0),0)</f>
        <v/>
      </c>
      <c r="E774" s="26">
        <f>B774*C774</f>
        <v/>
      </c>
      <c r="F774" s="29">
        <f>E774*I774</f>
        <v/>
      </c>
      <c r="G774" s="23">
        <f>E774*H774</f>
        <v/>
      </c>
      <c r="H774" s="22">
        <f>IFERROR(VLOOKUP(A774,'Banco de dados'!$A$6:F970, 3,0),0)</f>
        <v/>
      </c>
      <c r="I774" s="24">
        <f>IFERROR(VLOOKUP(A774,'Banco de dados'!$A$6:$F$199, 5,0),0)</f>
        <v/>
      </c>
      <c r="J774" s="19" t="n"/>
    </row>
    <row r="775">
      <c r="B775" s="18" t="n"/>
      <c r="C775" s="17" t="n"/>
      <c r="D775" s="33">
        <f>IFERROR(VLOOKUP(A775,'Banco de dados'!$A$6:H971, 8,0),0)</f>
        <v/>
      </c>
      <c r="E775" s="26">
        <f>B775*C775</f>
        <v/>
      </c>
      <c r="F775" s="29">
        <f>E775*I775</f>
        <v/>
      </c>
      <c r="G775" s="23">
        <f>E775*H775</f>
        <v/>
      </c>
      <c r="H775" s="22">
        <f>IFERROR(VLOOKUP(A775,'Banco de dados'!$A$6:F971, 3,0),0)</f>
        <v/>
      </c>
      <c r="I775" s="24">
        <f>IFERROR(VLOOKUP(A775,'Banco de dados'!$A$6:$F$199, 5,0),0)</f>
        <v/>
      </c>
      <c r="J775" s="19" t="n"/>
    </row>
    <row r="776">
      <c r="B776" s="18" t="n"/>
      <c r="C776" s="17" t="n"/>
      <c r="D776" s="33">
        <f>IFERROR(VLOOKUP(A776,'Banco de dados'!$A$6:H972, 8,0),0)</f>
        <v/>
      </c>
      <c r="E776" s="26">
        <f>B776*C776</f>
        <v/>
      </c>
      <c r="F776" s="29">
        <f>E776*I776</f>
        <v/>
      </c>
      <c r="G776" s="23">
        <f>E776*H776</f>
        <v/>
      </c>
      <c r="H776" s="22">
        <f>IFERROR(VLOOKUP(A776,'Banco de dados'!$A$6:F972, 3,0),0)</f>
        <v/>
      </c>
      <c r="I776" s="24">
        <f>IFERROR(VLOOKUP(A776,'Banco de dados'!$A$6:$F$199, 5,0),0)</f>
        <v/>
      </c>
      <c r="J776" s="19" t="n"/>
    </row>
    <row r="777">
      <c r="B777" s="18" t="n"/>
      <c r="C777" s="17" t="n"/>
      <c r="D777" s="33">
        <f>IFERROR(VLOOKUP(A777,'Banco de dados'!$A$6:H973, 8,0),0)</f>
        <v/>
      </c>
      <c r="E777" s="26">
        <f>B777*C777</f>
        <v/>
      </c>
      <c r="F777" s="29">
        <f>E777*I777</f>
        <v/>
      </c>
      <c r="G777" s="23">
        <f>E777*H777</f>
        <v/>
      </c>
      <c r="H777" s="22">
        <f>IFERROR(VLOOKUP(A777,'Banco de dados'!$A$6:F973, 3,0),0)</f>
        <v/>
      </c>
      <c r="I777" s="24">
        <f>IFERROR(VLOOKUP(A777,'Banco de dados'!$A$6:$F$199, 5,0),0)</f>
        <v/>
      </c>
      <c r="J777" s="19" t="n"/>
    </row>
    <row r="778">
      <c r="B778" s="18" t="n"/>
      <c r="C778" s="17" t="n"/>
      <c r="D778" s="33">
        <f>IFERROR(VLOOKUP(A778,'Banco de dados'!$A$6:H974, 8,0),0)</f>
        <v/>
      </c>
      <c r="E778" s="26">
        <f>B778*C778</f>
        <v/>
      </c>
      <c r="F778" s="29">
        <f>E778*I778</f>
        <v/>
      </c>
      <c r="G778" s="23">
        <f>E778*H778</f>
        <v/>
      </c>
      <c r="H778" s="22">
        <f>IFERROR(VLOOKUP(A778,'Banco de dados'!$A$6:F974, 3,0),0)</f>
        <v/>
      </c>
      <c r="I778" s="24">
        <f>IFERROR(VLOOKUP(A778,'Banco de dados'!$A$6:$F$199, 5,0),0)</f>
        <v/>
      </c>
      <c r="J778" s="19" t="n"/>
    </row>
    <row r="779">
      <c r="B779" s="18" t="n"/>
      <c r="C779" s="17" t="n"/>
      <c r="D779" s="33">
        <f>IFERROR(VLOOKUP(A779,'Banco de dados'!$A$6:H975, 8,0),0)</f>
        <v/>
      </c>
      <c r="E779" s="26">
        <f>B779*C779</f>
        <v/>
      </c>
      <c r="F779" s="29">
        <f>E779*I779</f>
        <v/>
      </c>
      <c r="G779" s="23">
        <f>E779*H779</f>
        <v/>
      </c>
      <c r="H779" s="22">
        <f>IFERROR(VLOOKUP(A779,'Banco de dados'!$A$6:F975, 3,0),0)</f>
        <v/>
      </c>
      <c r="I779" s="24">
        <f>IFERROR(VLOOKUP(A779,'Banco de dados'!$A$6:$F$199, 5,0),0)</f>
        <v/>
      </c>
      <c r="J779" s="19" t="n"/>
    </row>
    <row r="780">
      <c r="B780" s="18" t="n"/>
      <c r="C780" s="17" t="n"/>
      <c r="D780" s="33">
        <f>IFERROR(VLOOKUP(A780,'Banco de dados'!$A$6:H976, 8,0),0)</f>
        <v/>
      </c>
      <c r="E780" s="26">
        <f>B780*C780</f>
        <v/>
      </c>
      <c r="F780" s="29">
        <f>E780*I780</f>
        <v/>
      </c>
      <c r="G780" s="23">
        <f>E780*H780</f>
        <v/>
      </c>
      <c r="H780" s="22">
        <f>IFERROR(VLOOKUP(A780,'Banco de dados'!$A$6:F976, 3,0),0)</f>
        <v/>
      </c>
      <c r="I780" s="24">
        <f>IFERROR(VLOOKUP(A780,'Banco de dados'!$A$6:$F$199, 5,0),0)</f>
        <v/>
      </c>
      <c r="J780" s="19" t="n"/>
    </row>
    <row r="781">
      <c r="B781" s="18" t="n"/>
      <c r="C781" s="17" t="n"/>
      <c r="D781" s="33">
        <f>IFERROR(VLOOKUP(A781,'Banco de dados'!$A$6:H977, 8,0),0)</f>
        <v/>
      </c>
      <c r="E781" s="26">
        <f>B781*C781</f>
        <v/>
      </c>
      <c r="F781" s="29">
        <f>E781*I781</f>
        <v/>
      </c>
      <c r="G781" s="23">
        <f>E781*H781</f>
        <v/>
      </c>
      <c r="H781" s="22">
        <f>IFERROR(VLOOKUP(A781,'Banco de dados'!$A$6:F977, 3,0),0)</f>
        <v/>
      </c>
      <c r="I781" s="24">
        <f>IFERROR(VLOOKUP(A781,'Banco de dados'!$A$6:$F$199, 5,0),0)</f>
        <v/>
      </c>
      <c r="J781" s="19" t="n"/>
    </row>
    <row r="782">
      <c r="B782" s="18" t="n"/>
      <c r="C782" s="17" t="n"/>
      <c r="D782" s="33">
        <f>IFERROR(VLOOKUP(A782,'Banco de dados'!$A$6:H978, 8,0),0)</f>
        <v/>
      </c>
      <c r="E782" s="26">
        <f>B782*C782</f>
        <v/>
      </c>
      <c r="F782" s="29">
        <f>E782*I782</f>
        <v/>
      </c>
      <c r="G782" s="23">
        <f>E782*H782</f>
        <v/>
      </c>
      <c r="H782" s="22">
        <f>IFERROR(VLOOKUP(A782,'Banco de dados'!$A$6:F978, 3,0),0)</f>
        <v/>
      </c>
      <c r="I782" s="24">
        <f>IFERROR(VLOOKUP(A782,'Banco de dados'!$A$6:$F$199, 5,0),0)</f>
        <v/>
      </c>
      <c r="J782" s="19" t="n"/>
    </row>
    <row r="783">
      <c r="B783" s="18" t="n"/>
      <c r="C783" s="17" t="n"/>
      <c r="D783" s="33">
        <f>IFERROR(VLOOKUP(A783,'Banco de dados'!$A$6:H979, 8,0),0)</f>
        <v/>
      </c>
      <c r="E783" s="26">
        <f>B783*C783</f>
        <v/>
      </c>
      <c r="F783" s="29">
        <f>E783*I783</f>
        <v/>
      </c>
      <c r="G783" s="23">
        <f>E783*H783</f>
        <v/>
      </c>
      <c r="H783" s="22">
        <f>IFERROR(VLOOKUP(A783,'Banco de dados'!$A$6:F979, 3,0),0)</f>
        <v/>
      </c>
      <c r="I783" s="24">
        <f>IFERROR(VLOOKUP(A783,'Banco de dados'!$A$6:$F$199, 5,0),0)</f>
        <v/>
      </c>
      <c r="J783" s="19" t="n"/>
    </row>
    <row r="784">
      <c r="B784" s="18" t="n"/>
      <c r="C784" s="17" t="n"/>
      <c r="D784" s="33">
        <f>IFERROR(VLOOKUP(A784,'Banco de dados'!$A$6:H980, 8,0),0)</f>
        <v/>
      </c>
      <c r="E784" s="26">
        <f>B784*C784</f>
        <v/>
      </c>
      <c r="F784" s="29">
        <f>E784*I784</f>
        <v/>
      </c>
      <c r="G784" s="23">
        <f>E784*H784</f>
        <v/>
      </c>
      <c r="H784" s="22">
        <f>IFERROR(VLOOKUP(A784,'Banco de dados'!$A$6:F980, 3,0),0)</f>
        <v/>
      </c>
      <c r="I784" s="24">
        <f>IFERROR(VLOOKUP(A784,'Banco de dados'!$A$6:$F$199, 5,0),0)</f>
        <v/>
      </c>
      <c r="J784" s="19" t="n"/>
    </row>
    <row r="785">
      <c r="B785" s="18" t="n"/>
      <c r="C785" s="17" t="n"/>
      <c r="D785" s="33">
        <f>IFERROR(VLOOKUP(A785,'Banco de dados'!$A$6:H981, 8,0),0)</f>
        <v/>
      </c>
      <c r="E785" s="26">
        <f>B785*C785</f>
        <v/>
      </c>
      <c r="F785" s="29">
        <f>E785*I785</f>
        <v/>
      </c>
      <c r="G785" s="23">
        <f>E785*H785</f>
        <v/>
      </c>
      <c r="H785" s="22">
        <f>IFERROR(VLOOKUP(A785,'Banco de dados'!$A$6:F981, 3,0),0)</f>
        <v/>
      </c>
      <c r="I785" s="24">
        <f>IFERROR(VLOOKUP(A785,'Banco de dados'!$A$6:$F$199, 5,0),0)</f>
        <v/>
      </c>
      <c r="J785" s="19" t="n"/>
    </row>
    <row r="786">
      <c r="B786" s="18" t="n"/>
      <c r="C786" s="17" t="n"/>
      <c r="D786" s="33">
        <f>IFERROR(VLOOKUP(A786,'Banco de dados'!$A$6:H982, 8,0),0)</f>
        <v/>
      </c>
      <c r="E786" s="26">
        <f>B786*C786</f>
        <v/>
      </c>
      <c r="F786" s="29">
        <f>E786*I786</f>
        <v/>
      </c>
      <c r="G786" s="23">
        <f>E786*H786</f>
        <v/>
      </c>
      <c r="H786" s="22">
        <f>IFERROR(VLOOKUP(A786,'Banco de dados'!$A$6:F982, 3,0),0)</f>
        <v/>
      </c>
      <c r="I786" s="24">
        <f>IFERROR(VLOOKUP(A786,'Banco de dados'!$A$6:$F$199, 5,0),0)</f>
        <v/>
      </c>
      <c r="J786" s="19" t="n"/>
    </row>
    <row r="787">
      <c r="B787" s="18" t="n"/>
      <c r="C787" s="17" t="n"/>
      <c r="D787" s="33">
        <f>IFERROR(VLOOKUP(A787,'Banco de dados'!$A$6:H983, 8,0),0)</f>
        <v/>
      </c>
      <c r="E787" s="26">
        <f>B787*C787</f>
        <v/>
      </c>
      <c r="F787" s="29">
        <f>E787*I787</f>
        <v/>
      </c>
      <c r="G787" s="23">
        <f>E787*H787</f>
        <v/>
      </c>
      <c r="H787" s="22">
        <f>IFERROR(VLOOKUP(A787,'Banco de dados'!$A$6:F983, 3,0),0)</f>
        <v/>
      </c>
      <c r="I787" s="24">
        <f>IFERROR(VLOOKUP(A787,'Banco de dados'!$A$6:$F$199, 5,0),0)</f>
        <v/>
      </c>
      <c r="J787" s="19" t="n"/>
    </row>
    <row r="788">
      <c r="B788" s="18" t="n"/>
      <c r="C788" s="17" t="n"/>
      <c r="D788" s="33">
        <f>IFERROR(VLOOKUP(A788,'Banco de dados'!$A$6:H984, 8,0),0)</f>
        <v/>
      </c>
      <c r="E788" s="26">
        <f>B788*C788</f>
        <v/>
      </c>
      <c r="F788" s="29">
        <f>E788*I788</f>
        <v/>
      </c>
      <c r="G788" s="23">
        <f>E788*H788</f>
        <v/>
      </c>
      <c r="H788" s="22">
        <f>IFERROR(VLOOKUP(A788,'Banco de dados'!$A$6:F984, 3,0),0)</f>
        <v/>
      </c>
      <c r="I788" s="24">
        <f>IFERROR(VLOOKUP(A788,'Banco de dados'!$A$6:$F$199, 5,0),0)</f>
        <v/>
      </c>
      <c r="J788" s="19" t="n"/>
    </row>
    <row r="789">
      <c r="B789" s="18" t="n"/>
      <c r="C789" s="17" t="n"/>
      <c r="D789" s="33">
        <f>IFERROR(VLOOKUP(A789,'Banco de dados'!$A$6:H985, 8,0),0)</f>
        <v/>
      </c>
      <c r="E789" s="26">
        <f>B789*C789</f>
        <v/>
      </c>
      <c r="F789" s="29">
        <f>E789*I789</f>
        <v/>
      </c>
      <c r="G789" s="23">
        <f>E789*H789</f>
        <v/>
      </c>
      <c r="H789" s="22">
        <f>IFERROR(VLOOKUP(A789,'Banco de dados'!$A$6:F985, 3,0),0)</f>
        <v/>
      </c>
      <c r="I789" s="24">
        <f>IFERROR(VLOOKUP(A789,'Banco de dados'!$A$6:$F$199, 5,0),0)</f>
        <v/>
      </c>
      <c r="J789" s="19" t="n"/>
    </row>
    <row r="790">
      <c r="B790" s="18" t="n"/>
      <c r="C790" s="17" t="n"/>
      <c r="D790" s="33">
        <f>IFERROR(VLOOKUP(A790,'Banco de dados'!$A$6:H986, 8,0),0)</f>
        <v/>
      </c>
      <c r="E790" s="26">
        <f>B790*C790</f>
        <v/>
      </c>
      <c r="F790" s="29">
        <f>E790*I790</f>
        <v/>
      </c>
      <c r="G790" s="23">
        <f>E790*H790</f>
        <v/>
      </c>
      <c r="H790" s="22">
        <f>IFERROR(VLOOKUP(A790,'Banco de dados'!$A$6:F986, 3,0),0)</f>
        <v/>
      </c>
      <c r="I790" s="24">
        <f>IFERROR(VLOOKUP(A790,'Banco de dados'!$A$6:$F$199, 5,0),0)</f>
        <v/>
      </c>
      <c r="J790" s="19" t="n"/>
    </row>
    <row r="791">
      <c r="B791" s="18" t="n"/>
      <c r="C791" s="17" t="n"/>
      <c r="D791" s="33">
        <f>IFERROR(VLOOKUP(A791,'Banco de dados'!$A$6:H987, 8,0),0)</f>
        <v/>
      </c>
      <c r="E791" s="26">
        <f>B791*C791</f>
        <v/>
      </c>
      <c r="F791" s="29">
        <f>E791*I791</f>
        <v/>
      </c>
      <c r="G791" s="23">
        <f>E791*H791</f>
        <v/>
      </c>
      <c r="H791" s="22">
        <f>IFERROR(VLOOKUP(A791,'Banco de dados'!$A$6:F987, 3,0),0)</f>
        <v/>
      </c>
      <c r="I791" s="24">
        <f>IFERROR(VLOOKUP(A791,'Banco de dados'!$A$6:$F$199, 5,0),0)</f>
        <v/>
      </c>
      <c r="J791" s="19" t="n"/>
    </row>
    <row r="792">
      <c r="B792" s="18" t="n"/>
      <c r="C792" s="17" t="n"/>
      <c r="D792" s="33">
        <f>IFERROR(VLOOKUP(A792,'Banco de dados'!$A$6:H988, 8,0),0)</f>
        <v/>
      </c>
      <c r="E792" s="26">
        <f>B792*C792</f>
        <v/>
      </c>
      <c r="F792" s="29">
        <f>E792*I792</f>
        <v/>
      </c>
      <c r="G792" s="23">
        <f>E792*H792</f>
        <v/>
      </c>
      <c r="H792" s="22">
        <f>IFERROR(VLOOKUP(A792,'Banco de dados'!$A$6:F988, 3,0),0)</f>
        <v/>
      </c>
      <c r="I792" s="24">
        <f>IFERROR(VLOOKUP(A792,'Banco de dados'!$A$6:$F$199, 5,0),0)</f>
        <v/>
      </c>
      <c r="J792" s="19" t="n"/>
    </row>
    <row r="793">
      <c r="B793" s="18" t="n"/>
      <c r="C793" s="17" t="n"/>
      <c r="D793" s="33">
        <f>IFERROR(VLOOKUP(A793,'Banco de dados'!$A$6:H989, 8,0),0)</f>
        <v/>
      </c>
      <c r="E793" s="26">
        <f>B793*C793</f>
        <v/>
      </c>
      <c r="F793" s="29">
        <f>E793*I793</f>
        <v/>
      </c>
      <c r="G793" s="23">
        <f>E793*H793</f>
        <v/>
      </c>
      <c r="H793" s="22">
        <f>IFERROR(VLOOKUP(A793,'Banco de dados'!$A$6:F989, 3,0),0)</f>
        <v/>
      </c>
      <c r="I793" s="24">
        <f>IFERROR(VLOOKUP(A793,'Banco de dados'!$A$6:$F$199, 5,0),0)</f>
        <v/>
      </c>
      <c r="J793" s="19" t="n"/>
    </row>
    <row r="794">
      <c r="B794" s="18" t="n"/>
      <c r="C794" s="17" t="n"/>
      <c r="D794" s="33">
        <f>IFERROR(VLOOKUP(A794,'Banco de dados'!$A$6:H990, 8,0),0)</f>
        <v/>
      </c>
      <c r="E794" s="26">
        <f>B794*C794</f>
        <v/>
      </c>
      <c r="F794" s="29">
        <f>E794*I794</f>
        <v/>
      </c>
      <c r="G794" s="23">
        <f>E794*H794</f>
        <v/>
      </c>
      <c r="H794" s="22">
        <f>IFERROR(VLOOKUP(A794,'Banco de dados'!$A$6:F990, 3,0),0)</f>
        <v/>
      </c>
      <c r="I794" s="24">
        <f>IFERROR(VLOOKUP(A794,'Banco de dados'!$A$6:$F$199, 5,0),0)</f>
        <v/>
      </c>
      <c r="J794" s="19" t="n"/>
    </row>
    <row r="795">
      <c r="B795" s="18" t="n"/>
      <c r="C795" s="17" t="n"/>
      <c r="D795" s="33">
        <f>IFERROR(VLOOKUP(A795,'Banco de dados'!$A$6:H991, 8,0),0)</f>
        <v/>
      </c>
      <c r="E795" s="26">
        <f>B795*C795</f>
        <v/>
      </c>
      <c r="F795" s="29">
        <f>E795*I795</f>
        <v/>
      </c>
      <c r="G795" s="23">
        <f>E795*H795</f>
        <v/>
      </c>
      <c r="H795" s="22">
        <f>IFERROR(VLOOKUP(A795,'Banco de dados'!$A$6:F991, 3,0),0)</f>
        <v/>
      </c>
      <c r="I795" s="24">
        <f>IFERROR(VLOOKUP(A795,'Banco de dados'!$A$6:$F$199, 5,0),0)</f>
        <v/>
      </c>
      <c r="J795" s="19" t="n"/>
    </row>
    <row r="796">
      <c r="B796" s="18" t="n"/>
      <c r="C796" s="17" t="n"/>
      <c r="D796" s="33">
        <f>IFERROR(VLOOKUP(A796,'Banco de dados'!$A$6:H992, 8,0),0)</f>
        <v/>
      </c>
      <c r="E796" s="26">
        <f>B796*C796</f>
        <v/>
      </c>
      <c r="F796" s="29">
        <f>E796*I796</f>
        <v/>
      </c>
      <c r="G796" s="23">
        <f>E796*H796</f>
        <v/>
      </c>
      <c r="H796" s="22">
        <f>IFERROR(VLOOKUP(A796,'Banco de dados'!$A$6:F992, 3,0),0)</f>
        <v/>
      </c>
      <c r="I796" s="24">
        <f>IFERROR(VLOOKUP(A796,'Banco de dados'!$A$6:$F$199, 5,0),0)</f>
        <v/>
      </c>
      <c r="J796" s="19" t="n"/>
    </row>
    <row r="797">
      <c r="B797" s="18" t="n"/>
      <c r="C797" s="17" t="n"/>
      <c r="D797" s="33">
        <f>IFERROR(VLOOKUP(A797,'Banco de dados'!$A$6:H993, 8,0),0)</f>
        <v/>
      </c>
      <c r="E797" s="26">
        <f>B797*C797</f>
        <v/>
      </c>
      <c r="F797" s="29">
        <f>E797*I797</f>
        <v/>
      </c>
      <c r="G797" s="23">
        <f>E797*H797</f>
        <v/>
      </c>
      <c r="H797" s="22">
        <f>IFERROR(VLOOKUP(A797,'Banco de dados'!$A$6:F993, 3,0),0)</f>
        <v/>
      </c>
      <c r="I797" s="24">
        <f>IFERROR(VLOOKUP(A797,'Banco de dados'!$A$6:$F$199, 5,0),0)</f>
        <v/>
      </c>
      <c r="J797" s="19" t="n"/>
    </row>
    <row r="798">
      <c r="B798" s="18" t="n"/>
      <c r="C798" s="17" t="n"/>
      <c r="D798" s="33">
        <f>IFERROR(VLOOKUP(A798,'Banco de dados'!$A$6:H994, 8,0),0)</f>
        <v/>
      </c>
      <c r="E798" s="26">
        <f>B798*C798</f>
        <v/>
      </c>
      <c r="F798" s="29">
        <f>E798*I798</f>
        <v/>
      </c>
      <c r="G798" s="23">
        <f>E798*H798</f>
        <v/>
      </c>
      <c r="H798" s="22">
        <f>IFERROR(VLOOKUP(A798,'Banco de dados'!$A$6:F994, 3,0),0)</f>
        <v/>
      </c>
      <c r="I798" s="24">
        <f>IFERROR(VLOOKUP(A798,'Banco de dados'!$A$6:$F$199, 5,0),0)</f>
        <v/>
      </c>
      <c r="J798" s="19" t="n"/>
    </row>
    <row r="799">
      <c r="B799" s="18" t="n"/>
      <c r="C799" s="17" t="n"/>
      <c r="D799" s="33">
        <f>IFERROR(VLOOKUP(A799,'Banco de dados'!$A$6:H995, 8,0),0)</f>
        <v/>
      </c>
      <c r="E799" s="26">
        <f>B799*C799</f>
        <v/>
      </c>
      <c r="F799" s="29">
        <f>E799*I799</f>
        <v/>
      </c>
      <c r="G799" s="23">
        <f>E799*H799</f>
        <v/>
      </c>
      <c r="H799" s="22">
        <f>IFERROR(VLOOKUP(A799,'Banco de dados'!$A$6:F995, 3,0),0)</f>
        <v/>
      </c>
      <c r="I799" s="24">
        <f>IFERROR(VLOOKUP(A799,'Banco de dados'!$A$6:$F$199, 5,0),0)</f>
        <v/>
      </c>
      <c r="J799" s="19" t="n"/>
    </row>
    <row r="800">
      <c r="B800" s="18" t="n"/>
      <c r="C800" s="17" t="n"/>
      <c r="D800" s="33">
        <f>IFERROR(VLOOKUP(A800,'Banco de dados'!$A$6:H996, 8,0),0)</f>
        <v/>
      </c>
      <c r="E800" s="26">
        <f>B800*C800</f>
        <v/>
      </c>
      <c r="F800" s="29">
        <f>E800*I800</f>
        <v/>
      </c>
      <c r="G800" s="23">
        <f>E800*H800</f>
        <v/>
      </c>
      <c r="H800" s="22">
        <f>IFERROR(VLOOKUP(A800,'Banco de dados'!$A$6:F996, 3,0),0)</f>
        <v/>
      </c>
      <c r="I800" s="24">
        <f>IFERROR(VLOOKUP(A800,'Banco de dados'!$A$6:$F$199, 5,0),0)</f>
        <v/>
      </c>
      <c r="J800" s="19" t="n"/>
    </row>
    <row r="801">
      <c r="B801" s="18" t="n"/>
      <c r="C801" s="17" t="n"/>
      <c r="D801" s="33">
        <f>IFERROR(VLOOKUP(A801,'Banco de dados'!$A$6:H997, 8,0),0)</f>
        <v/>
      </c>
      <c r="E801" s="26">
        <f>B801*C801</f>
        <v/>
      </c>
      <c r="F801" s="29">
        <f>E801*I801</f>
        <v/>
      </c>
      <c r="G801" s="23">
        <f>E801*H801</f>
        <v/>
      </c>
      <c r="H801" s="22">
        <f>IFERROR(VLOOKUP(A801,'Banco de dados'!$A$6:F997, 3,0),0)</f>
        <v/>
      </c>
      <c r="I801" s="24">
        <f>IFERROR(VLOOKUP(A801,'Banco de dados'!$A$6:$F$199, 5,0),0)</f>
        <v/>
      </c>
      <c r="J801" s="19" t="n"/>
    </row>
    <row r="802">
      <c r="B802" s="18" t="n"/>
      <c r="C802" s="17" t="n"/>
      <c r="D802" s="33">
        <f>IFERROR(VLOOKUP(A802,'Banco de dados'!$A$6:H998, 8,0),0)</f>
        <v/>
      </c>
      <c r="E802" s="26">
        <f>B802*C802</f>
        <v/>
      </c>
      <c r="F802" s="29">
        <f>E802*I802</f>
        <v/>
      </c>
      <c r="G802" s="23">
        <f>E802*H802</f>
        <v/>
      </c>
      <c r="H802" s="22">
        <f>IFERROR(VLOOKUP(A802,'Banco de dados'!$A$6:F998, 3,0),0)</f>
        <v/>
      </c>
      <c r="I802" s="24">
        <f>IFERROR(VLOOKUP(A802,'Banco de dados'!$A$6:$F$199, 5,0),0)</f>
        <v/>
      </c>
      <c r="J802" s="19" t="n"/>
    </row>
    <row r="803">
      <c r="B803" s="18" t="n"/>
      <c r="C803" s="17" t="n"/>
      <c r="D803" s="33">
        <f>IFERROR(VLOOKUP(A803,'Banco de dados'!$A$6:H999, 8,0),0)</f>
        <v/>
      </c>
      <c r="E803" s="26">
        <f>B803*C803</f>
        <v/>
      </c>
      <c r="F803" s="29">
        <f>E803*I803</f>
        <v/>
      </c>
      <c r="G803" s="23">
        <f>E803*H803</f>
        <v/>
      </c>
      <c r="H803" s="22">
        <f>IFERROR(VLOOKUP(A803,'Banco de dados'!$A$6:F999, 3,0),0)</f>
        <v/>
      </c>
      <c r="I803" s="24">
        <f>IFERROR(VLOOKUP(A803,'Banco de dados'!$A$6:$F$199, 5,0),0)</f>
        <v/>
      </c>
      <c r="J803" s="19" t="n"/>
    </row>
    <row r="804">
      <c r="B804" s="18" t="n"/>
      <c r="C804" s="17" t="n"/>
      <c r="D804" s="33">
        <f>IFERROR(VLOOKUP(A804,'Banco de dados'!$A$6:H1000, 8,0),0)</f>
        <v/>
      </c>
      <c r="E804" s="26">
        <f>B804*C804</f>
        <v/>
      </c>
      <c r="F804" s="29">
        <f>E804*I804</f>
        <v/>
      </c>
      <c r="G804" s="23">
        <f>E804*H804</f>
        <v/>
      </c>
      <c r="H804" s="22">
        <f>IFERROR(VLOOKUP(A804,'Banco de dados'!$A$6:F1000, 3,0),0)</f>
        <v/>
      </c>
      <c r="I804" s="24">
        <f>IFERROR(VLOOKUP(A804,'Banco de dados'!$A$6:$F$199, 5,0),0)</f>
        <v/>
      </c>
      <c r="J804" s="19" t="n"/>
    </row>
    <row r="805">
      <c r="B805" s="18" t="n"/>
      <c r="C805" s="17" t="n"/>
      <c r="D805" s="33">
        <f>IFERROR(VLOOKUP(A805,'Banco de dados'!$A$6:H1001, 8,0),0)</f>
        <v/>
      </c>
      <c r="E805" s="26">
        <f>B805*C805</f>
        <v/>
      </c>
      <c r="F805" s="29">
        <f>E805*I805</f>
        <v/>
      </c>
      <c r="G805" s="23">
        <f>E805*H805</f>
        <v/>
      </c>
      <c r="H805" s="22">
        <f>IFERROR(VLOOKUP(A805,'Banco de dados'!$A$6:F1001, 3,0),0)</f>
        <v/>
      </c>
      <c r="I805" s="24">
        <f>IFERROR(VLOOKUP(A805,'Banco de dados'!$A$6:$F$199, 5,0),0)</f>
        <v/>
      </c>
      <c r="J805" s="19" t="n"/>
    </row>
    <row r="806">
      <c r="B806" s="18" t="n"/>
      <c r="C806" s="17" t="n"/>
      <c r="D806" s="33">
        <f>IFERROR(VLOOKUP(A806,'Banco de dados'!$A$6:H1002, 8,0),0)</f>
        <v/>
      </c>
      <c r="E806" s="26">
        <f>B806*C806</f>
        <v/>
      </c>
      <c r="F806" s="29">
        <f>E806*I806</f>
        <v/>
      </c>
      <c r="G806" s="23">
        <f>E806*H806</f>
        <v/>
      </c>
      <c r="H806" s="22">
        <f>IFERROR(VLOOKUP(A806,'Banco de dados'!$A$6:F1002, 3,0),0)</f>
        <v/>
      </c>
      <c r="I806" s="24">
        <f>IFERROR(VLOOKUP(A806,'Banco de dados'!$A$6:$F$199, 5,0),0)</f>
        <v/>
      </c>
      <c r="J806" s="19" t="n"/>
    </row>
    <row r="807">
      <c r="B807" s="18" t="n"/>
      <c r="C807" s="17" t="n"/>
      <c r="D807" s="33">
        <f>IFERROR(VLOOKUP(A807,'Banco de dados'!$A$6:H1003, 8,0),0)</f>
        <v/>
      </c>
      <c r="E807" s="26">
        <f>B807*C807</f>
        <v/>
      </c>
      <c r="F807" s="29">
        <f>E807*I807</f>
        <v/>
      </c>
      <c r="G807" s="23">
        <f>E807*H807</f>
        <v/>
      </c>
      <c r="H807" s="22">
        <f>IFERROR(VLOOKUP(A807,'Banco de dados'!$A$6:F1003, 3,0),0)</f>
        <v/>
      </c>
      <c r="I807" s="24">
        <f>IFERROR(VLOOKUP(A807,'Banco de dados'!$A$6:$F$199, 5,0),0)</f>
        <v/>
      </c>
      <c r="J807" s="19" t="n"/>
    </row>
    <row r="808">
      <c r="B808" s="18" t="n"/>
      <c r="C808" s="17" t="n"/>
      <c r="D808" s="33">
        <f>IFERROR(VLOOKUP(A808,'Banco de dados'!$A$6:H1004, 8,0),0)</f>
        <v/>
      </c>
      <c r="E808" s="26">
        <f>B808*C808</f>
        <v/>
      </c>
      <c r="F808" s="29">
        <f>E808*I808</f>
        <v/>
      </c>
      <c r="G808" s="23">
        <f>E808*H808</f>
        <v/>
      </c>
      <c r="H808" s="22">
        <f>IFERROR(VLOOKUP(A808,'Banco de dados'!$A$6:F1004, 3,0),0)</f>
        <v/>
      </c>
      <c r="I808" s="24">
        <f>IFERROR(VLOOKUP(A808,'Banco de dados'!$A$6:$F$199, 5,0),0)</f>
        <v/>
      </c>
      <c r="J808" s="19" t="n"/>
    </row>
    <row r="809">
      <c r="B809" s="18" t="n"/>
      <c r="C809" s="17" t="n"/>
      <c r="D809" s="33">
        <f>IFERROR(VLOOKUP(A809,'Banco de dados'!$A$6:H1005, 8,0),0)</f>
        <v/>
      </c>
      <c r="E809" s="26">
        <f>B809*C809</f>
        <v/>
      </c>
      <c r="F809" s="29">
        <f>E809*I809</f>
        <v/>
      </c>
      <c r="G809" s="23">
        <f>E809*H809</f>
        <v/>
      </c>
      <c r="H809" s="22">
        <f>IFERROR(VLOOKUP(A809,'Banco de dados'!$A$6:F1005, 3,0),0)</f>
        <v/>
      </c>
      <c r="I809" s="24">
        <f>IFERROR(VLOOKUP(A809,'Banco de dados'!$A$6:$F$199, 5,0),0)</f>
        <v/>
      </c>
      <c r="J809" s="19" t="n"/>
    </row>
    <row r="810">
      <c r="B810" s="18" t="n"/>
      <c r="C810" s="17" t="n"/>
      <c r="D810" s="33">
        <f>IFERROR(VLOOKUP(A810,'Banco de dados'!$A$6:H1006, 8,0),0)</f>
        <v/>
      </c>
      <c r="E810" s="26">
        <f>B810*C810</f>
        <v/>
      </c>
      <c r="F810" s="29">
        <f>E810*I810</f>
        <v/>
      </c>
      <c r="G810" s="23">
        <f>E810*H810</f>
        <v/>
      </c>
      <c r="H810" s="22">
        <f>IFERROR(VLOOKUP(A810,'Banco de dados'!$A$6:F1006, 3,0),0)</f>
        <v/>
      </c>
      <c r="I810" s="24">
        <f>IFERROR(VLOOKUP(A810,'Banco de dados'!$A$6:$F$199, 5,0),0)</f>
        <v/>
      </c>
      <c r="J810" s="19" t="n"/>
    </row>
    <row r="811">
      <c r="B811" s="18" t="n"/>
      <c r="C811" s="17" t="n"/>
      <c r="D811" s="33">
        <f>IFERROR(VLOOKUP(A811,'Banco de dados'!$A$6:H1007, 8,0),0)</f>
        <v/>
      </c>
      <c r="E811" s="26">
        <f>B811*C811</f>
        <v/>
      </c>
      <c r="F811" s="29">
        <f>E811*I811</f>
        <v/>
      </c>
      <c r="G811" s="23">
        <f>E811*H811</f>
        <v/>
      </c>
      <c r="H811" s="22">
        <f>IFERROR(VLOOKUP(A811,'Banco de dados'!$A$6:F1007, 3,0),0)</f>
        <v/>
      </c>
      <c r="I811" s="24">
        <f>IFERROR(VLOOKUP(A811,'Banco de dados'!$A$6:$F$199, 5,0),0)</f>
        <v/>
      </c>
      <c r="J811" s="19" t="n"/>
    </row>
    <row r="812">
      <c r="B812" s="18" t="n"/>
      <c r="C812" s="17" t="n"/>
      <c r="D812" s="33">
        <f>IFERROR(VLOOKUP(A812,'Banco de dados'!$A$6:H1008, 8,0),0)</f>
        <v/>
      </c>
      <c r="E812" s="26">
        <f>B812*C812</f>
        <v/>
      </c>
      <c r="F812" s="29">
        <f>E812*I812</f>
        <v/>
      </c>
      <c r="G812" s="23">
        <f>E812*H812</f>
        <v/>
      </c>
      <c r="H812" s="22">
        <f>IFERROR(VLOOKUP(A812,'Banco de dados'!$A$6:F1008, 3,0),0)</f>
        <v/>
      </c>
      <c r="I812" s="24">
        <f>IFERROR(VLOOKUP(A812,'Banco de dados'!$A$6:$F$199, 5,0),0)</f>
        <v/>
      </c>
      <c r="J812" s="19" t="n"/>
    </row>
    <row r="813">
      <c r="B813" s="18" t="n"/>
      <c r="C813" s="17" t="n"/>
      <c r="D813" s="33">
        <f>IFERROR(VLOOKUP(A813,'Banco de dados'!$A$6:H1009, 8,0),0)</f>
        <v/>
      </c>
      <c r="E813" s="26">
        <f>B813*C813</f>
        <v/>
      </c>
      <c r="F813" s="29">
        <f>E813*I813</f>
        <v/>
      </c>
      <c r="G813" s="23">
        <f>E813*H813</f>
        <v/>
      </c>
      <c r="H813" s="22">
        <f>IFERROR(VLOOKUP(A813,'Banco de dados'!$A$6:F1009, 3,0),0)</f>
        <v/>
      </c>
      <c r="I813" s="24">
        <f>IFERROR(VLOOKUP(A813,'Banco de dados'!$A$6:$F$199, 5,0),0)</f>
        <v/>
      </c>
      <c r="J813" s="19" t="n"/>
    </row>
    <row r="814">
      <c r="B814" s="18" t="n"/>
      <c r="C814" s="17" t="n"/>
      <c r="D814" s="33">
        <f>IFERROR(VLOOKUP(A814,'Banco de dados'!$A$6:H1010, 8,0),0)</f>
        <v/>
      </c>
      <c r="E814" s="26">
        <f>B814*C814</f>
        <v/>
      </c>
      <c r="F814" s="29">
        <f>E814*I814</f>
        <v/>
      </c>
      <c r="G814" s="23">
        <f>E814*H814</f>
        <v/>
      </c>
      <c r="H814" s="22">
        <f>IFERROR(VLOOKUP(A814,'Banco de dados'!$A$6:F1010, 3,0),0)</f>
        <v/>
      </c>
      <c r="I814" s="24">
        <f>IFERROR(VLOOKUP(A814,'Banco de dados'!$A$6:$F$199, 5,0),0)</f>
        <v/>
      </c>
      <c r="J814" s="19" t="n"/>
    </row>
    <row r="815">
      <c r="B815" s="18" t="n"/>
      <c r="C815" s="17" t="n"/>
      <c r="D815" s="33">
        <f>IFERROR(VLOOKUP(A815,'Banco de dados'!$A$6:H1011, 8,0),0)</f>
        <v/>
      </c>
      <c r="E815" s="26">
        <f>B815*C815</f>
        <v/>
      </c>
      <c r="F815" s="29">
        <f>E815*I815</f>
        <v/>
      </c>
      <c r="G815" s="23">
        <f>E815*H815</f>
        <v/>
      </c>
      <c r="H815" s="22">
        <f>IFERROR(VLOOKUP(A815,'Banco de dados'!$A$6:F1011, 3,0),0)</f>
        <v/>
      </c>
      <c r="I815" s="24">
        <f>IFERROR(VLOOKUP(A815,'Banco de dados'!$A$6:$F$199, 5,0),0)</f>
        <v/>
      </c>
      <c r="J815" s="19" t="n"/>
    </row>
    <row r="816">
      <c r="B816" s="18" t="n"/>
      <c r="C816" s="17" t="n"/>
      <c r="D816" s="33">
        <f>IFERROR(VLOOKUP(A816,'Banco de dados'!$A$6:H1012, 8,0),0)</f>
        <v/>
      </c>
      <c r="E816" s="26">
        <f>B816*C816</f>
        <v/>
      </c>
      <c r="F816" s="29">
        <f>E816*I816</f>
        <v/>
      </c>
      <c r="G816" s="23">
        <f>E816*H816</f>
        <v/>
      </c>
      <c r="H816" s="22">
        <f>IFERROR(VLOOKUP(A816,'Banco de dados'!$A$6:F1012, 3,0),0)</f>
        <v/>
      </c>
      <c r="I816" s="24">
        <f>IFERROR(VLOOKUP(A816,'Banco de dados'!$A$6:$F$199, 5,0),0)</f>
        <v/>
      </c>
      <c r="J816" s="19" t="n"/>
    </row>
    <row r="817">
      <c r="B817" s="18" t="n"/>
      <c r="C817" s="17" t="n"/>
      <c r="D817" s="33">
        <f>IFERROR(VLOOKUP(A817,'Banco de dados'!$A$6:H1013, 8,0),0)</f>
        <v/>
      </c>
      <c r="E817" s="26">
        <f>B817*C817</f>
        <v/>
      </c>
      <c r="F817" s="29">
        <f>E817*I817</f>
        <v/>
      </c>
      <c r="G817" s="23">
        <f>E817*H817</f>
        <v/>
      </c>
      <c r="H817" s="22">
        <f>IFERROR(VLOOKUP(A817,'Banco de dados'!$A$6:F1013, 3,0),0)</f>
        <v/>
      </c>
      <c r="I817" s="24">
        <f>IFERROR(VLOOKUP(A817,'Banco de dados'!$A$6:$F$199, 5,0),0)</f>
        <v/>
      </c>
      <c r="J817" s="19" t="n"/>
    </row>
    <row r="818">
      <c r="B818" s="18" t="n"/>
      <c r="C818" s="17" t="n"/>
      <c r="D818" s="33">
        <f>IFERROR(VLOOKUP(A818,'Banco de dados'!$A$6:H1014, 8,0),0)</f>
        <v/>
      </c>
      <c r="E818" s="26">
        <f>B818*C818</f>
        <v/>
      </c>
      <c r="F818" s="29">
        <f>E818*I818</f>
        <v/>
      </c>
      <c r="G818" s="23">
        <f>E818*H818</f>
        <v/>
      </c>
      <c r="H818" s="22">
        <f>IFERROR(VLOOKUP(A818,'Banco de dados'!$A$6:F1014, 3,0),0)</f>
        <v/>
      </c>
      <c r="I818" s="24">
        <f>IFERROR(VLOOKUP(A818,'Banco de dados'!$A$6:$F$199, 5,0),0)</f>
        <v/>
      </c>
      <c r="J818" s="19" t="n"/>
    </row>
    <row r="819">
      <c r="B819" s="18" t="n"/>
      <c r="C819" s="17" t="n"/>
      <c r="D819" s="33">
        <f>IFERROR(VLOOKUP(A819,'Banco de dados'!$A$6:H1015, 8,0),0)</f>
        <v/>
      </c>
      <c r="E819" s="26">
        <f>B819*C819</f>
        <v/>
      </c>
      <c r="F819" s="29">
        <f>E819*I819</f>
        <v/>
      </c>
      <c r="G819" s="23">
        <f>E819*H819</f>
        <v/>
      </c>
      <c r="H819" s="22">
        <f>IFERROR(VLOOKUP(A819,'Banco de dados'!$A$6:F1015, 3,0),0)</f>
        <v/>
      </c>
      <c r="I819" s="24">
        <f>IFERROR(VLOOKUP(A819,'Banco de dados'!$A$6:$F$199, 5,0),0)</f>
        <v/>
      </c>
      <c r="J819" s="19" t="n"/>
    </row>
    <row r="820">
      <c r="B820" s="18" t="n"/>
      <c r="C820" s="17" t="n"/>
      <c r="D820" s="33">
        <f>IFERROR(VLOOKUP(A820,'Banco de dados'!$A$6:H1016, 8,0),0)</f>
        <v/>
      </c>
      <c r="E820" s="26">
        <f>B820*C820</f>
        <v/>
      </c>
      <c r="F820" s="29">
        <f>E820*I820</f>
        <v/>
      </c>
      <c r="G820" s="23">
        <f>E820*H820</f>
        <v/>
      </c>
      <c r="H820" s="22">
        <f>IFERROR(VLOOKUP(A820,'Banco de dados'!$A$6:F1016, 3,0),0)</f>
        <v/>
      </c>
      <c r="I820" s="24">
        <f>IFERROR(VLOOKUP(A820,'Banco de dados'!$A$6:$F$199, 5,0),0)</f>
        <v/>
      </c>
      <c r="J820" s="19" t="n"/>
    </row>
    <row r="821">
      <c r="B821" s="18" t="n"/>
      <c r="C821" s="17" t="n"/>
      <c r="D821" s="33">
        <f>IFERROR(VLOOKUP(A821,'Banco de dados'!$A$6:H1017, 8,0),0)</f>
        <v/>
      </c>
      <c r="E821" s="26">
        <f>B821*C821</f>
        <v/>
      </c>
      <c r="F821" s="29">
        <f>E821*I821</f>
        <v/>
      </c>
      <c r="G821" s="23">
        <f>E821*H821</f>
        <v/>
      </c>
      <c r="H821" s="22">
        <f>IFERROR(VLOOKUP(A821,'Banco de dados'!$A$6:F1017, 3,0),0)</f>
        <v/>
      </c>
      <c r="I821" s="24">
        <f>IFERROR(VLOOKUP(A821,'Banco de dados'!$A$6:$F$199, 5,0),0)</f>
        <v/>
      </c>
      <c r="J821" s="19" t="n"/>
    </row>
    <row r="822">
      <c r="B822" s="18" t="n"/>
      <c r="C822" s="17" t="n"/>
      <c r="D822" s="33">
        <f>IFERROR(VLOOKUP(A822,'Banco de dados'!$A$6:H1018, 8,0),0)</f>
        <v/>
      </c>
      <c r="E822" s="26">
        <f>B822*C822</f>
        <v/>
      </c>
      <c r="F822" s="29">
        <f>E822*I822</f>
        <v/>
      </c>
      <c r="G822" s="23">
        <f>E822*H822</f>
        <v/>
      </c>
      <c r="H822" s="22">
        <f>IFERROR(VLOOKUP(A822,'Banco de dados'!$A$6:F1018, 3,0),0)</f>
        <v/>
      </c>
      <c r="I822" s="24">
        <f>IFERROR(VLOOKUP(A822,'Banco de dados'!$A$6:$F$199, 5,0),0)</f>
        <v/>
      </c>
      <c r="J822" s="19" t="n"/>
    </row>
    <row r="823">
      <c r="B823" s="18" t="n"/>
      <c r="C823" s="17" t="n"/>
      <c r="D823" s="33">
        <f>IFERROR(VLOOKUP(A823,'Banco de dados'!$A$6:H1019, 8,0),0)</f>
        <v/>
      </c>
      <c r="E823" s="26">
        <f>B823*C823</f>
        <v/>
      </c>
      <c r="F823" s="29">
        <f>E823*I823</f>
        <v/>
      </c>
      <c r="G823" s="23">
        <f>E823*H823</f>
        <v/>
      </c>
      <c r="H823" s="22">
        <f>IFERROR(VLOOKUP(A823,'Banco de dados'!$A$6:F1019, 3,0),0)</f>
        <v/>
      </c>
      <c r="I823" s="24">
        <f>IFERROR(VLOOKUP(A823,'Banco de dados'!$A$6:$F$199, 5,0),0)</f>
        <v/>
      </c>
      <c r="J823" s="19" t="n"/>
    </row>
    <row r="824">
      <c r="B824" s="18" t="n"/>
      <c r="C824" s="17" t="n"/>
      <c r="D824" s="33">
        <f>IFERROR(VLOOKUP(A824,'Banco de dados'!$A$6:H1020, 8,0),0)</f>
        <v/>
      </c>
      <c r="E824" s="26">
        <f>B824*C824</f>
        <v/>
      </c>
      <c r="F824" s="29">
        <f>E824*I824</f>
        <v/>
      </c>
      <c r="G824" s="23">
        <f>E824*H824</f>
        <v/>
      </c>
      <c r="H824" s="22">
        <f>IFERROR(VLOOKUP(A824,'Banco de dados'!$A$6:F1020, 3,0),0)</f>
        <v/>
      </c>
      <c r="I824" s="24">
        <f>IFERROR(VLOOKUP(A824,'Banco de dados'!$A$6:$F$199, 5,0),0)</f>
        <v/>
      </c>
      <c r="J824" s="19" t="n"/>
    </row>
    <row r="825">
      <c r="B825" s="18" t="n"/>
      <c r="C825" s="17" t="n"/>
      <c r="D825" s="33">
        <f>IFERROR(VLOOKUP(A825,'Banco de dados'!$A$6:H1021, 8,0),0)</f>
        <v/>
      </c>
      <c r="E825" s="26">
        <f>B825*C825</f>
        <v/>
      </c>
      <c r="F825" s="29">
        <f>E825*I825</f>
        <v/>
      </c>
      <c r="G825" s="23">
        <f>E825*H825</f>
        <v/>
      </c>
      <c r="H825" s="22">
        <f>IFERROR(VLOOKUP(A825,'Banco de dados'!$A$6:F1021, 3,0),0)</f>
        <v/>
      </c>
      <c r="I825" s="24">
        <f>IFERROR(VLOOKUP(A825,'Banco de dados'!$A$6:$F$199, 5,0),0)</f>
        <v/>
      </c>
      <c r="J825" s="19" t="n"/>
    </row>
    <row r="826">
      <c r="B826" s="18" t="n"/>
      <c r="C826" s="17" t="n"/>
      <c r="D826" s="33">
        <f>IFERROR(VLOOKUP(A826,'Banco de dados'!$A$6:H1022, 8,0),0)</f>
        <v/>
      </c>
      <c r="E826" s="26">
        <f>B826*C826</f>
        <v/>
      </c>
      <c r="F826" s="29">
        <f>E826*I826</f>
        <v/>
      </c>
      <c r="G826" s="23">
        <f>E826*H826</f>
        <v/>
      </c>
      <c r="H826" s="22">
        <f>IFERROR(VLOOKUP(A826,'Banco de dados'!$A$6:F1022, 3,0),0)</f>
        <v/>
      </c>
      <c r="I826" s="24">
        <f>IFERROR(VLOOKUP(A826,'Banco de dados'!$A$6:$F$199, 5,0),0)</f>
        <v/>
      </c>
      <c r="J826" s="19" t="n"/>
    </row>
    <row r="827">
      <c r="B827" s="18" t="n"/>
      <c r="C827" s="17" t="n"/>
      <c r="D827" s="33">
        <f>IFERROR(VLOOKUP(A827,'Banco de dados'!$A$6:H1023, 8,0),0)</f>
        <v/>
      </c>
      <c r="E827" s="26">
        <f>B827*C827</f>
        <v/>
      </c>
      <c r="F827" s="29">
        <f>E827*I827</f>
        <v/>
      </c>
      <c r="G827" s="23">
        <f>E827*H827</f>
        <v/>
      </c>
      <c r="H827" s="22">
        <f>IFERROR(VLOOKUP(A827,'Banco de dados'!$A$6:F1023, 3,0),0)</f>
        <v/>
      </c>
      <c r="I827" s="24">
        <f>IFERROR(VLOOKUP(A827,'Banco de dados'!$A$6:$F$199, 5,0),0)</f>
        <v/>
      </c>
      <c r="J827" s="19" t="n"/>
    </row>
    <row r="828">
      <c r="B828" s="18" t="n"/>
      <c r="C828" s="17" t="n"/>
      <c r="D828" s="33">
        <f>IFERROR(VLOOKUP(A828,'Banco de dados'!$A$6:H1024, 8,0),0)</f>
        <v/>
      </c>
      <c r="E828" s="26">
        <f>B828*C828</f>
        <v/>
      </c>
      <c r="F828" s="29">
        <f>E828*I828</f>
        <v/>
      </c>
      <c r="G828" s="23">
        <f>E828*H828</f>
        <v/>
      </c>
      <c r="H828" s="22">
        <f>IFERROR(VLOOKUP(A828,'Banco de dados'!$A$6:F1024, 3,0),0)</f>
        <v/>
      </c>
      <c r="I828" s="24">
        <f>IFERROR(VLOOKUP(A828,'Banco de dados'!$A$6:$F$199, 5,0),0)</f>
        <v/>
      </c>
      <c r="J828" s="19" t="n"/>
    </row>
    <row r="829">
      <c r="B829" s="18" t="n"/>
      <c r="C829" s="17" t="n"/>
      <c r="D829" s="33">
        <f>IFERROR(VLOOKUP(A829,'Banco de dados'!$A$6:H1025, 8,0),0)</f>
        <v/>
      </c>
      <c r="E829" s="26">
        <f>B829*C829</f>
        <v/>
      </c>
      <c r="F829" s="29">
        <f>E829*I829</f>
        <v/>
      </c>
      <c r="G829" s="23">
        <f>E829*H829</f>
        <v/>
      </c>
      <c r="H829" s="22">
        <f>IFERROR(VLOOKUP(A829,'Banco de dados'!$A$6:F1025, 3,0),0)</f>
        <v/>
      </c>
      <c r="I829" s="24">
        <f>IFERROR(VLOOKUP(A829,'Banco de dados'!$A$6:$F$199, 5,0),0)</f>
        <v/>
      </c>
      <c r="J829" s="19" t="n"/>
    </row>
    <row r="830">
      <c r="B830" s="18" t="n"/>
      <c r="C830" s="17" t="n"/>
      <c r="D830" s="33">
        <f>IFERROR(VLOOKUP(A830,'Banco de dados'!$A$6:H1026, 8,0),0)</f>
        <v/>
      </c>
      <c r="E830" s="26">
        <f>B830*C830</f>
        <v/>
      </c>
      <c r="F830" s="29">
        <f>E830*I830</f>
        <v/>
      </c>
      <c r="G830" s="23">
        <f>E830*H830</f>
        <v/>
      </c>
      <c r="H830" s="22">
        <f>IFERROR(VLOOKUP(A830,'Banco de dados'!$A$6:F1026, 3,0),0)</f>
        <v/>
      </c>
      <c r="I830" s="24">
        <f>IFERROR(VLOOKUP(A830,'Banco de dados'!$A$6:$F$199, 5,0),0)</f>
        <v/>
      </c>
      <c r="J830" s="19" t="n"/>
    </row>
    <row r="831">
      <c r="B831" s="18" t="n"/>
      <c r="C831" s="17" t="n"/>
      <c r="D831" s="33">
        <f>IFERROR(VLOOKUP(A831,'Banco de dados'!$A$6:H1027, 8,0),0)</f>
        <v/>
      </c>
      <c r="E831" s="26">
        <f>B831*C831</f>
        <v/>
      </c>
      <c r="F831" s="29">
        <f>E831*I831</f>
        <v/>
      </c>
      <c r="G831" s="23">
        <f>E831*H831</f>
        <v/>
      </c>
      <c r="H831" s="22">
        <f>IFERROR(VLOOKUP(A831,'Banco de dados'!$A$6:F1027, 3,0),0)</f>
        <v/>
      </c>
      <c r="I831" s="24">
        <f>IFERROR(VLOOKUP(A831,'Banco de dados'!$A$6:$F$199, 5,0),0)</f>
        <v/>
      </c>
      <c r="J831" s="19" t="n"/>
    </row>
    <row r="832">
      <c r="B832" s="18" t="n"/>
      <c r="C832" s="17" t="n"/>
      <c r="D832" s="33">
        <f>IFERROR(VLOOKUP(A832,'Banco de dados'!$A$6:H1028, 8,0),0)</f>
        <v/>
      </c>
      <c r="E832" s="26">
        <f>B832*C832</f>
        <v/>
      </c>
      <c r="F832" s="29">
        <f>E832*I832</f>
        <v/>
      </c>
      <c r="G832" s="23">
        <f>E832*H832</f>
        <v/>
      </c>
      <c r="H832" s="22">
        <f>IFERROR(VLOOKUP(A832,'Banco de dados'!$A$6:F1028, 3,0),0)</f>
        <v/>
      </c>
      <c r="I832" s="24">
        <f>IFERROR(VLOOKUP(A832,'Banco de dados'!$A$6:$F$199, 5,0),0)</f>
        <v/>
      </c>
      <c r="J832" s="19" t="n"/>
    </row>
    <row r="833">
      <c r="B833" s="18" t="n"/>
      <c r="C833" s="17" t="n"/>
      <c r="D833" s="33">
        <f>IFERROR(VLOOKUP(A833,'Banco de dados'!$A$6:H1029, 8,0),0)</f>
        <v/>
      </c>
      <c r="E833" s="26">
        <f>B833*C833</f>
        <v/>
      </c>
      <c r="F833" s="29">
        <f>E833*I833</f>
        <v/>
      </c>
      <c r="G833" s="23">
        <f>E833*H833</f>
        <v/>
      </c>
      <c r="H833" s="22">
        <f>IFERROR(VLOOKUP(A833,'Banco de dados'!$A$6:F1029, 3,0),0)</f>
        <v/>
      </c>
      <c r="I833" s="24">
        <f>IFERROR(VLOOKUP(A833,'Banco de dados'!$A$6:$F$199, 5,0),0)</f>
        <v/>
      </c>
      <c r="J833" s="19" t="n"/>
    </row>
    <row r="834">
      <c r="B834" s="18" t="n"/>
      <c r="C834" s="17" t="n"/>
      <c r="D834" s="33">
        <f>IFERROR(VLOOKUP(A834,'Banco de dados'!$A$6:H1030, 8,0),0)</f>
        <v/>
      </c>
      <c r="E834" s="26">
        <f>B834*C834</f>
        <v/>
      </c>
      <c r="F834" s="29">
        <f>E834*I834</f>
        <v/>
      </c>
      <c r="G834" s="23">
        <f>E834*H834</f>
        <v/>
      </c>
      <c r="H834" s="22">
        <f>IFERROR(VLOOKUP(A834,'Banco de dados'!$A$6:F1030, 3,0),0)</f>
        <v/>
      </c>
      <c r="I834" s="24">
        <f>IFERROR(VLOOKUP(A834,'Banco de dados'!$A$6:$F$199, 5,0),0)</f>
        <v/>
      </c>
      <c r="J834" s="19" t="n"/>
    </row>
    <row r="835">
      <c r="B835" s="18" t="n"/>
      <c r="C835" s="17" t="n"/>
      <c r="D835" s="33">
        <f>IFERROR(VLOOKUP(A835,'Banco de dados'!$A$6:H1031, 8,0),0)</f>
        <v/>
      </c>
      <c r="E835" s="26">
        <f>B835*C835</f>
        <v/>
      </c>
      <c r="F835" s="29">
        <f>E835*I835</f>
        <v/>
      </c>
      <c r="G835" s="23">
        <f>E835*H835</f>
        <v/>
      </c>
      <c r="H835" s="22">
        <f>IFERROR(VLOOKUP(A835,'Banco de dados'!$A$6:F1031, 3,0),0)</f>
        <v/>
      </c>
      <c r="I835" s="24">
        <f>IFERROR(VLOOKUP(A835,'Banco de dados'!$A$6:$F$199, 5,0),0)</f>
        <v/>
      </c>
      <c r="J835" s="19" t="n"/>
    </row>
    <row r="836">
      <c r="B836" s="18" t="n"/>
      <c r="C836" s="17" t="n"/>
      <c r="D836" s="33">
        <f>IFERROR(VLOOKUP(A836,'Banco de dados'!$A$6:H1032, 8,0),0)</f>
        <v/>
      </c>
      <c r="E836" s="26">
        <f>B836*C836</f>
        <v/>
      </c>
      <c r="F836" s="29">
        <f>E836*I836</f>
        <v/>
      </c>
      <c r="G836" s="23">
        <f>E836*H836</f>
        <v/>
      </c>
      <c r="H836" s="22">
        <f>IFERROR(VLOOKUP(A836,'Banco de dados'!$A$6:F1032, 3,0),0)</f>
        <v/>
      </c>
      <c r="I836" s="24">
        <f>IFERROR(VLOOKUP(A836,'Banco de dados'!$A$6:$F$199, 5,0),0)</f>
        <v/>
      </c>
      <c r="J836" s="19" t="n"/>
    </row>
    <row r="837">
      <c r="B837" s="18" t="n"/>
      <c r="C837" s="17" t="n"/>
      <c r="D837" s="33">
        <f>IFERROR(VLOOKUP(A837,'Banco de dados'!$A$6:H1033, 8,0),0)</f>
        <v/>
      </c>
      <c r="E837" s="26">
        <f>B837*C837</f>
        <v/>
      </c>
      <c r="F837" s="29">
        <f>E837*I837</f>
        <v/>
      </c>
      <c r="G837" s="23">
        <f>E837*H837</f>
        <v/>
      </c>
      <c r="H837" s="22">
        <f>IFERROR(VLOOKUP(A837,'Banco de dados'!$A$6:F1033, 3,0),0)</f>
        <v/>
      </c>
      <c r="I837" s="24">
        <f>IFERROR(VLOOKUP(A837,'Banco de dados'!$A$6:$F$199, 5,0),0)</f>
        <v/>
      </c>
      <c r="J837" s="19" t="n"/>
    </row>
    <row r="838">
      <c r="B838" s="18" t="n"/>
      <c r="C838" s="17" t="n"/>
      <c r="D838" s="33">
        <f>IFERROR(VLOOKUP(A838,'Banco de dados'!$A$6:H1034, 8,0),0)</f>
        <v/>
      </c>
      <c r="E838" s="26">
        <f>B838*C838</f>
        <v/>
      </c>
      <c r="F838" s="29">
        <f>E838*I838</f>
        <v/>
      </c>
      <c r="G838" s="23">
        <f>E838*H838</f>
        <v/>
      </c>
      <c r="H838" s="22">
        <f>IFERROR(VLOOKUP(A838,'Banco de dados'!$A$6:F1034, 3,0),0)</f>
        <v/>
      </c>
      <c r="I838" s="24">
        <f>IFERROR(VLOOKUP(A838,'Banco de dados'!$A$6:$F$199, 5,0),0)</f>
        <v/>
      </c>
      <c r="J838" s="19" t="n"/>
    </row>
    <row r="839">
      <c r="B839" s="18" t="n"/>
      <c r="C839" s="17" t="n"/>
      <c r="D839" s="33">
        <f>IFERROR(VLOOKUP(A839,'Banco de dados'!$A$6:H1035, 8,0),0)</f>
        <v/>
      </c>
      <c r="E839" s="26">
        <f>B839*C839</f>
        <v/>
      </c>
      <c r="F839" s="29">
        <f>E839*I839</f>
        <v/>
      </c>
      <c r="G839" s="23">
        <f>E839*H839</f>
        <v/>
      </c>
      <c r="H839" s="22">
        <f>IFERROR(VLOOKUP(A839,'Banco de dados'!$A$6:F1035, 3,0),0)</f>
        <v/>
      </c>
      <c r="I839" s="24">
        <f>IFERROR(VLOOKUP(A839,'Banco de dados'!$A$6:$F$199, 5,0),0)</f>
        <v/>
      </c>
      <c r="J839" s="19" t="n"/>
    </row>
    <row r="840">
      <c r="B840" s="18" t="n"/>
      <c r="C840" s="17" t="n"/>
      <c r="D840" s="33">
        <f>IFERROR(VLOOKUP(A840,'Banco de dados'!$A$6:H1036, 8,0),0)</f>
        <v/>
      </c>
      <c r="E840" s="26">
        <f>B840*C840</f>
        <v/>
      </c>
      <c r="F840" s="29">
        <f>E840*I840</f>
        <v/>
      </c>
      <c r="G840" s="23">
        <f>E840*H840</f>
        <v/>
      </c>
      <c r="H840" s="22">
        <f>IFERROR(VLOOKUP(A840,'Banco de dados'!$A$6:F1036, 3,0),0)</f>
        <v/>
      </c>
      <c r="I840" s="24">
        <f>IFERROR(VLOOKUP(A840,'Banco de dados'!$A$6:$F$199, 5,0),0)</f>
        <v/>
      </c>
      <c r="J840" s="19" t="n"/>
    </row>
    <row r="841">
      <c r="B841" s="18" t="n"/>
      <c r="C841" s="17" t="n"/>
      <c r="D841" s="33">
        <f>IFERROR(VLOOKUP(A841,'Banco de dados'!$A$6:H1037, 8,0),0)</f>
        <v/>
      </c>
      <c r="E841" s="26">
        <f>B841*C841</f>
        <v/>
      </c>
      <c r="F841" s="29">
        <f>E841*I841</f>
        <v/>
      </c>
      <c r="G841" s="23">
        <f>E841*H841</f>
        <v/>
      </c>
      <c r="H841" s="22">
        <f>IFERROR(VLOOKUP(A841,'Banco de dados'!$A$6:F1037, 3,0),0)</f>
        <v/>
      </c>
      <c r="I841" s="24">
        <f>IFERROR(VLOOKUP(A841,'Banco de dados'!$A$6:$F$199, 5,0),0)</f>
        <v/>
      </c>
      <c r="J841" s="19" t="n"/>
    </row>
    <row r="842">
      <c r="B842" s="18" t="n"/>
      <c r="C842" s="17" t="n"/>
      <c r="D842" s="33">
        <f>IFERROR(VLOOKUP(A842,'Banco de dados'!$A$6:H1038, 8,0),0)</f>
        <v/>
      </c>
      <c r="E842" s="26">
        <f>B842*C842</f>
        <v/>
      </c>
      <c r="F842" s="29">
        <f>E842*I842</f>
        <v/>
      </c>
      <c r="G842" s="23">
        <f>E842*H842</f>
        <v/>
      </c>
      <c r="H842" s="22">
        <f>IFERROR(VLOOKUP(A842,'Banco de dados'!$A$6:F1038, 3,0),0)</f>
        <v/>
      </c>
      <c r="I842" s="24">
        <f>IFERROR(VLOOKUP(A842,'Banco de dados'!$A$6:$F$199, 5,0),0)</f>
        <v/>
      </c>
      <c r="J842" s="19" t="n"/>
    </row>
    <row r="843">
      <c r="B843" s="18" t="n"/>
      <c r="C843" s="17" t="n"/>
      <c r="D843" s="33">
        <f>IFERROR(VLOOKUP(A843,'Banco de dados'!$A$6:H1039, 8,0),0)</f>
        <v/>
      </c>
      <c r="E843" s="26">
        <f>B843*C843</f>
        <v/>
      </c>
      <c r="F843" s="29">
        <f>E843*I843</f>
        <v/>
      </c>
      <c r="G843" s="23">
        <f>E843*H843</f>
        <v/>
      </c>
      <c r="H843" s="22">
        <f>IFERROR(VLOOKUP(A843,'Banco de dados'!$A$6:F1039, 3,0),0)</f>
        <v/>
      </c>
      <c r="I843" s="24">
        <f>IFERROR(VLOOKUP(A843,'Banco de dados'!$A$6:$F$199, 5,0),0)</f>
        <v/>
      </c>
      <c r="J843" s="19" t="n"/>
    </row>
    <row r="844">
      <c r="B844" s="18" t="n"/>
      <c r="C844" s="17" t="n"/>
      <c r="D844" s="33">
        <f>IFERROR(VLOOKUP(A844,'Banco de dados'!$A$6:H1040, 8,0),0)</f>
        <v/>
      </c>
      <c r="E844" s="26">
        <f>B844*C844</f>
        <v/>
      </c>
      <c r="F844" s="29">
        <f>E844*I844</f>
        <v/>
      </c>
      <c r="G844" s="23">
        <f>E844*H844</f>
        <v/>
      </c>
      <c r="H844" s="22">
        <f>IFERROR(VLOOKUP(A844,'Banco de dados'!$A$6:F1040, 3,0),0)</f>
        <v/>
      </c>
      <c r="I844" s="24">
        <f>IFERROR(VLOOKUP(A844,'Banco de dados'!$A$6:$F$199, 5,0),0)</f>
        <v/>
      </c>
      <c r="J844" s="19" t="n"/>
    </row>
    <row r="845">
      <c r="B845" s="18" t="n"/>
      <c r="C845" s="17" t="n"/>
      <c r="D845" s="33">
        <f>IFERROR(VLOOKUP(A845,'Banco de dados'!$A$6:H1041, 8,0),0)</f>
        <v/>
      </c>
      <c r="E845" s="26">
        <f>B845*C845</f>
        <v/>
      </c>
      <c r="F845" s="29">
        <f>E845*I845</f>
        <v/>
      </c>
      <c r="G845" s="23">
        <f>E845*H845</f>
        <v/>
      </c>
      <c r="H845" s="22">
        <f>IFERROR(VLOOKUP(A845,'Banco de dados'!$A$6:F1041, 3,0),0)</f>
        <v/>
      </c>
      <c r="I845" s="24">
        <f>IFERROR(VLOOKUP(A845,'Banco de dados'!$A$6:$F$199, 5,0),0)</f>
        <v/>
      </c>
      <c r="J845" s="19" t="n"/>
    </row>
    <row r="846">
      <c r="B846" s="18" t="n"/>
      <c r="C846" s="17" t="n"/>
      <c r="D846" s="33">
        <f>IFERROR(VLOOKUP(A846,'Banco de dados'!$A$6:H1042, 8,0),0)</f>
        <v/>
      </c>
      <c r="E846" s="26">
        <f>B846*C846</f>
        <v/>
      </c>
      <c r="F846" s="29">
        <f>E846*I846</f>
        <v/>
      </c>
      <c r="G846" s="23">
        <f>E846*H846</f>
        <v/>
      </c>
      <c r="H846" s="22">
        <f>IFERROR(VLOOKUP(A846,'Banco de dados'!$A$6:F1042, 3,0),0)</f>
        <v/>
      </c>
      <c r="I846" s="24">
        <f>IFERROR(VLOOKUP(A846,'Banco de dados'!$A$6:$F$199, 5,0),0)</f>
        <v/>
      </c>
      <c r="J846" s="19" t="n"/>
    </row>
    <row r="847">
      <c r="B847" s="18" t="n"/>
      <c r="C847" s="17" t="n"/>
      <c r="D847" s="33">
        <f>IFERROR(VLOOKUP(A847,'Banco de dados'!$A$6:H1043, 8,0),0)</f>
        <v/>
      </c>
      <c r="E847" s="26">
        <f>B847*C847</f>
        <v/>
      </c>
      <c r="F847" s="29">
        <f>E847*I847</f>
        <v/>
      </c>
      <c r="G847" s="23">
        <f>E847*H847</f>
        <v/>
      </c>
      <c r="H847" s="22">
        <f>IFERROR(VLOOKUP(A847,'Banco de dados'!$A$6:F1043, 3,0),0)</f>
        <v/>
      </c>
      <c r="I847" s="24">
        <f>IFERROR(VLOOKUP(A847,'Banco de dados'!$A$6:$F$199, 5,0),0)</f>
        <v/>
      </c>
      <c r="J847" s="19" t="n"/>
    </row>
    <row r="848">
      <c r="B848" s="18" t="n"/>
      <c r="C848" s="17" t="n"/>
      <c r="D848" s="33">
        <f>IFERROR(VLOOKUP(A848,'Banco de dados'!$A$6:H1044, 8,0),0)</f>
        <v/>
      </c>
      <c r="E848" s="26">
        <f>B848*C848</f>
        <v/>
      </c>
      <c r="F848" s="29">
        <f>E848*I848</f>
        <v/>
      </c>
      <c r="G848" s="23">
        <f>E848*H848</f>
        <v/>
      </c>
      <c r="H848" s="22">
        <f>IFERROR(VLOOKUP(A848,'Banco de dados'!$A$6:F1044, 3,0),0)</f>
        <v/>
      </c>
      <c r="I848" s="24">
        <f>IFERROR(VLOOKUP(A848,'Banco de dados'!$A$6:$F$199, 5,0),0)</f>
        <v/>
      </c>
      <c r="J848" s="19" t="n"/>
    </row>
    <row r="849">
      <c r="B849" s="18" t="n"/>
      <c r="C849" s="17" t="n"/>
      <c r="D849" s="33">
        <f>IFERROR(VLOOKUP(A849,'Banco de dados'!$A$6:H1045, 8,0),0)</f>
        <v/>
      </c>
      <c r="E849" s="26">
        <f>B849*C849</f>
        <v/>
      </c>
      <c r="F849" s="29">
        <f>E849*I849</f>
        <v/>
      </c>
      <c r="G849" s="23">
        <f>E849*H849</f>
        <v/>
      </c>
      <c r="H849" s="22">
        <f>IFERROR(VLOOKUP(A849,'Banco de dados'!$A$6:F1045, 3,0),0)</f>
        <v/>
      </c>
      <c r="I849" s="24">
        <f>IFERROR(VLOOKUP(A849,'Banco de dados'!$A$6:$F$199, 5,0),0)</f>
        <v/>
      </c>
      <c r="J849" s="19" t="n"/>
    </row>
    <row r="850">
      <c r="B850" s="18" t="n"/>
      <c r="C850" s="17" t="n"/>
      <c r="D850" s="33">
        <f>IFERROR(VLOOKUP(A850,'Banco de dados'!$A$6:H1046, 8,0),0)</f>
        <v/>
      </c>
      <c r="E850" s="26">
        <f>B850*C850</f>
        <v/>
      </c>
      <c r="F850" s="29">
        <f>E850*I850</f>
        <v/>
      </c>
      <c r="G850" s="23">
        <f>E850*H850</f>
        <v/>
      </c>
      <c r="H850" s="22">
        <f>IFERROR(VLOOKUP(A850,'Banco de dados'!$A$6:F1046, 3,0),0)</f>
        <v/>
      </c>
      <c r="I850" s="24">
        <f>IFERROR(VLOOKUP(A850,'Banco de dados'!$A$6:$F$199, 5,0),0)</f>
        <v/>
      </c>
      <c r="J850" s="19" t="n"/>
    </row>
    <row r="851">
      <c r="B851" s="18" t="n"/>
      <c r="C851" s="17" t="n"/>
      <c r="D851" s="33">
        <f>IFERROR(VLOOKUP(A851,'Banco de dados'!$A$6:H1047, 8,0),0)</f>
        <v/>
      </c>
      <c r="E851" s="26">
        <f>B851*C851</f>
        <v/>
      </c>
      <c r="F851" s="29">
        <f>E851*I851</f>
        <v/>
      </c>
      <c r="G851" s="23">
        <f>E851*H851</f>
        <v/>
      </c>
      <c r="H851" s="22">
        <f>IFERROR(VLOOKUP(A851,'Banco de dados'!$A$6:F1047, 3,0),0)</f>
        <v/>
      </c>
      <c r="I851" s="24">
        <f>IFERROR(VLOOKUP(A851,'Banco de dados'!$A$6:$F$199, 5,0),0)</f>
        <v/>
      </c>
      <c r="J851" s="19" t="n"/>
    </row>
    <row r="852">
      <c r="B852" s="18" t="n"/>
      <c r="C852" s="17" t="n"/>
      <c r="D852" s="33">
        <f>IFERROR(VLOOKUP(A852,'Banco de dados'!$A$6:H1048, 8,0),0)</f>
        <v/>
      </c>
      <c r="E852" s="26">
        <f>B852*C852</f>
        <v/>
      </c>
      <c r="F852" s="29">
        <f>E852*I852</f>
        <v/>
      </c>
      <c r="G852" s="23">
        <f>E852*H852</f>
        <v/>
      </c>
      <c r="H852" s="22">
        <f>IFERROR(VLOOKUP(A852,'Banco de dados'!$A$6:F1048, 3,0),0)</f>
        <v/>
      </c>
      <c r="I852" s="24">
        <f>IFERROR(VLOOKUP(A852,'Banco de dados'!$A$6:$F$199, 5,0),0)</f>
        <v/>
      </c>
      <c r="J852" s="19" t="n"/>
    </row>
    <row r="853">
      <c r="B853" s="18" t="n"/>
      <c r="C853" s="17" t="n"/>
      <c r="D853" s="33">
        <f>IFERROR(VLOOKUP(A853,'Banco de dados'!$A$6:H1049, 8,0),0)</f>
        <v/>
      </c>
      <c r="E853" s="26">
        <f>B853*C853</f>
        <v/>
      </c>
      <c r="F853" s="29">
        <f>E853*I853</f>
        <v/>
      </c>
      <c r="G853" s="23">
        <f>E853*H853</f>
        <v/>
      </c>
      <c r="H853" s="22">
        <f>IFERROR(VLOOKUP(A853,'Banco de dados'!$A$6:F1049, 3,0),0)</f>
        <v/>
      </c>
      <c r="I853" s="24">
        <f>IFERROR(VLOOKUP(A853,'Banco de dados'!$A$6:$F$199, 5,0),0)</f>
        <v/>
      </c>
      <c r="J853" s="19" t="n"/>
    </row>
    <row r="854">
      <c r="B854" s="18" t="n"/>
      <c r="C854" s="17" t="n"/>
      <c r="D854" s="33">
        <f>IFERROR(VLOOKUP(A854,'Banco de dados'!$A$6:H1050, 8,0),0)</f>
        <v/>
      </c>
      <c r="E854" s="26">
        <f>B854*C854</f>
        <v/>
      </c>
      <c r="F854" s="29">
        <f>E854*I854</f>
        <v/>
      </c>
      <c r="G854" s="23">
        <f>E854*H854</f>
        <v/>
      </c>
      <c r="H854" s="22">
        <f>IFERROR(VLOOKUP(A854,'Banco de dados'!$A$6:F1050, 3,0),0)</f>
        <v/>
      </c>
      <c r="I854" s="24">
        <f>IFERROR(VLOOKUP(A854,'Banco de dados'!$A$6:$F$199, 5,0),0)</f>
        <v/>
      </c>
      <c r="J854" s="19" t="n"/>
    </row>
    <row r="855">
      <c r="B855" s="18" t="n"/>
      <c r="C855" s="17" t="n"/>
      <c r="D855" s="33">
        <f>IFERROR(VLOOKUP(A855,'Banco de dados'!$A$6:H1051, 8,0),0)</f>
        <v/>
      </c>
      <c r="E855" s="26">
        <f>B855*C855</f>
        <v/>
      </c>
      <c r="F855" s="29">
        <f>E855*I855</f>
        <v/>
      </c>
      <c r="G855" s="23">
        <f>E855*H855</f>
        <v/>
      </c>
      <c r="H855" s="22">
        <f>IFERROR(VLOOKUP(A855,'Banco de dados'!$A$6:F1051, 3,0),0)</f>
        <v/>
      </c>
      <c r="I855" s="24">
        <f>IFERROR(VLOOKUP(A855,'Banco de dados'!$A$6:$F$199, 5,0),0)</f>
        <v/>
      </c>
      <c r="J855" s="19" t="n"/>
    </row>
    <row r="856">
      <c r="B856" s="18" t="n"/>
      <c r="C856" s="17" t="n"/>
      <c r="D856" s="33">
        <f>IFERROR(VLOOKUP(A856,'Banco de dados'!$A$6:H1052, 8,0),0)</f>
        <v/>
      </c>
      <c r="E856" s="26">
        <f>B856*C856</f>
        <v/>
      </c>
      <c r="F856" s="29">
        <f>E856*I856</f>
        <v/>
      </c>
      <c r="G856" s="23">
        <f>E856*H856</f>
        <v/>
      </c>
      <c r="H856" s="22">
        <f>IFERROR(VLOOKUP(A856,'Banco de dados'!$A$6:F1052, 3,0),0)</f>
        <v/>
      </c>
      <c r="I856" s="24">
        <f>IFERROR(VLOOKUP(A856,'Banco de dados'!$A$6:$F$199, 5,0),0)</f>
        <v/>
      </c>
      <c r="J856" s="19" t="n"/>
    </row>
    <row r="857">
      <c r="B857" s="18" t="n"/>
      <c r="C857" s="17" t="n"/>
      <c r="D857" s="33">
        <f>IFERROR(VLOOKUP(A857,'Banco de dados'!$A$6:H1053, 8,0),0)</f>
        <v/>
      </c>
      <c r="E857" s="26">
        <f>B857*C857</f>
        <v/>
      </c>
      <c r="F857" s="29">
        <f>E857*I857</f>
        <v/>
      </c>
      <c r="G857" s="23">
        <f>E857*H857</f>
        <v/>
      </c>
      <c r="H857" s="22">
        <f>IFERROR(VLOOKUP(A857,'Banco de dados'!$A$6:F1053, 3,0),0)</f>
        <v/>
      </c>
      <c r="I857" s="24">
        <f>IFERROR(VLOOKUP(A857,'Banco de dados'!$A$6:$F$199, 5,0),0)</f>
        <v/>
      </c>
      <c r="J857" s="19" t="n"/>
    </row>
    <row r="858">
      <c r="B858" s="18" t="n"/>
      <c r="C858" s="17" t="n"/>
      <c r="D858" s="33">
        <f>IFERROR(VLOOKUP(A858,'Banco de dados'!$A$6:H1054, 8,0),0)</f>
        <v/>
      </c>
      <c r="E858" s="26">
        <f>B858*C858</f>
        <v/>
      </c>
      <c r="F858" s="29">
        <f>E858*I858</f>
        <v/>
      </c>
      <c r="G858" s="23">
        <f>E858*H858</f>
        <v/>
      </c>
      <c r="H858" s="22">
        <f>IFERROR(VLOOKUP(A858,'Banco de dados'!$A$6:F1054, 3,0),0)</f>
        <v/>
      </c>
      <c r="I858" s="24">
        <f>IFERROR(VLOOKUP(A858,'Banco de dados'!$A$6:$F$199, 5,0),0)</f>
        <v/>
      </c>
      <c r="J858" s="19" t="n"/>
    </row>
    <row r="859">
      <c r="B859" s="18" t="n"/>
      <c r="C859" s="17" t="n"/>
      <c r="D859" s="33">
        <f>IFERROR(VLOOKUP(A859,'Banco de dados'!$A$6:H1055, 8,0),0)</f>
        <v/>
      </c>
      <c r="E859" s="26">
        <f>B859*C859</f>
        <v/>
      </c>
      <c r="F859" s="29">
        <f>E859*I859</f>
        <v/>
      </c>
      <c r="G859" s="23">
        <f>E859*H859</f>
        <v/>
      </c>
      <c r="H859" s="22">
        <f>IFERROR(VLOOKUP(A859,'Banco de dados'!$A$6:F1055, 3,0),0)</f>
        <v/>
      </c>
      <c r="I859" s="24">
        <f>IFERROR(VLOOKUP(A859,'Banco de dados'!$A$6:$F$199, 5,0),0)</f>
        <v/>
      </c>
      <c r="J859" s="19" t="n"/>
    </row>
    <row r="860">
      <c r="B860" s="18" t="n"/>
      <c r="C860" s="17" t="n"/>
      <c r="D860" s="33">
        <f>IFERROR(VLOOKUP(A860,'Banco de dados'!$A$6:H1056, 8,0),0)</f>
        <v/>
      </c>
      <c r="E860" s="26">
        <f>B860*C860</f>
        <v/>
      </c>
      <c r="F860" s="29">
        <f>E860*I860</f>
        <v/>
      </c>
      <c r="G860" s="23">
        <f>E860*H860</f>
        <v/>
      </c>
      <c r="H860" s="22">
        <f>IFERROR(VLOOKUP(A860,'Banco de dados'!$A$6:F1056, 3,0),0)</f>
        <v/>
      </c>
      <c r="I860" s="24">
        <f>IFERROR(VLOOKUP(A860,'Banco de dados'!$A$6:$F$199, 5,0),0)</f>
        <v/>
      </c>
      <c r="J860" s="19" t="n"/>
    </row>
    <row r="861">
      <c r="B861" s="18" t="n"/>
      <c r="C861" s="17" t="n"/>
      <c r="D861" s="33">
        <f>IFERROR(VLOOKUP(A861,'Banco de dados'!$A$6:H1057, 8,0),0)</f>
        <v/>
      </c>
      <c r="E861" s="26">
        <f>B861*C861</f>
        <v/>
      </c>
      <c r="F861" s="29">
        <f>E861*I861</f>
        <v/>
      </c>
      <c r="G861" s="23">
        <f>E861*H861</f>
        <v/>
      </c>
      <c r="H861" s="22">
        <f>IFERROR(VLOOKUP(A861,'Banco de dados'!$A$6:F1057, 3,0),0)</f>
        <v/>
      </c>
      <c r="I861" s="24">
        <f>IFERROR(VLOOKUP(A861,'Banco de dados'!$A$6:$F$199, 5,0),0)</f>
        <v/>
      </c>
      <c r="J861" s="19" t="n"/>
    </row>
    <row r="862">
      <c r="B862" s="18" t="n"/>
      <c r="C862" s="17" t="n"/>
      <c r="D862" s="33">
        <f>IFERROR(VLOOKUP(A862,'Banco de dados'!$A$6:H1058, 8,0),0)</f>
        <v/>
      </c>
      <c r="E862" s="26">
        <f>B862*C862</f>
        <v/>
      </c>
      <c r="F862" s="29">
        <f>E862*I862</f>
        <v/>
      </c>
      <c r="G862" s="23">
        <f>E862*H862</f>
        <v/>
      </c>
      <c r="H862" s="22">
        <f>IFERROR(VLOOKUP(A862,'Banco de dados'!$A$6:F1058, 3,0),0)</f>
        <v/>
      </c>
      <c r="I862" s="24">
        <f>IFERROR(VLOOKUP(A862,'Banco de dados'!$A$6:$F$199, 5,0),0)</f>
        <v/>
      </c>
      <c r="J862" s="19" t="n"/>
    </row>
    <row r="863">
      <c r="B863" s="18" t="n"/>
      <c r="C863" s="17" t="n"/>
      <c r="D863" s="33">
        <f>IFERROR(VLOOKUP(A863,'Banco de dados'!$A$6:H1059, 8,0),0)</f>
        <v/>
      </c>
      <c r="E863" s="26">
        <f>B863*C863</f>
        <v/>
      </c>
      <c r="F863" s="29">
        <f>E863*I863</f>
        <v/>
      </c>
      <c r="G863" s="23">
        <f>E863*H863</f>
        <v/>
      </c>
      <c r="H863" s="22">
        <f>IFERROR(VLOOKUP(A863,'Banco de dados'!$A$6:F1059, 3,0),0)</f>
        <v/>
      </c>
      <c r="I863" s="24">
        <f>IFERROR(VLOOKUP(A863,'Banco de dados'!$A$6:$F$199, 5,0),0)</f>
        <v/>
      </c>
      <c r="J863" s="19" t="n"/>
    </row>
    <row r="864">
      <c r="B864" s="18" t="n"/>
      <c r="C864" s="17" t="n"/>
      <c r="D864" s="33">
        <f>IFERROR(VLOOKUP(A864,'Banco de dados'!$A$6:H1060, 8,0),0)</f>
        <v/>
      </c>
      <c r="E864" s="26">
        <f>B864*C864</f>
        <v/>
      </c>
      <c r="F864" s="29">
        <f>E864*I864</f>
        <v/>
      </c>
      <c r="G864" s="23">
        <f>E864*H864</f>
        <v/>
      </c>
      <c r="H864" s="22">
        <f>IFERROR(VLOOKUP(A864,'Banco de dados'!$A$6:F1060, 3,0),0)</f>
        <v/>
      </c>
      <c r="I864" s="24">
        <f>IFERROR(VLOOKUP(A864,'Banco de dados'!$A$6:$F$199, 5,0),0)</f>
        <v/>
      </c>
      <c r="J864" s="19" t="n"/>
    </row>
    <row r="865">
      <c r="B865" s="18" t="n"/>
      <c r="C865" s="17" t="n"/>
      <c r="D865" s="33">
        <f>IFERROR(VLOOKUP(A865,'Banco de dados'!$A$6:H1061, 8,0),0)</f>
        <v/>
      </c>
      <c r="E865" s="26">
        <f>B865*C865</f>
        <v/>
      </c>
      <c r="F865" s="29">
        <f>E865*I865</f>
        <v/>
      </c>
      <c r="G865" s="23">
        <f>E865*H865</f>
        <v/>
      </c>
      <c r="H865" s="22">
        <f>IFERROR(VLOOKUP(A865,'Banco de dados'!$A$6:F1061, 3,0),0)</f>
        <v/>
      </c>
      <c r="I865" s="24">
        <f>IFERROR(VLOOKUP(A865,'Banco de dados'!$A$6:$F$199, 5,0),0)</f>
        <v/>
      </c>
      <c r="J865" s="19" t="n"/>
    </row>
    <row r="866">
      <c r="B866" s="18" t="n"/>
      <c r="C866" s="17" t="n"/>
      <c r="D866" s="33">
        <f>IFERROR(VLOOKUP(A866,'Banco de dados'!$A$6:H1062, 8,0),0)</f>
        <v/>
      </c>
      <c r="E866" s="26">
        <f>B866*C866</f>
        <v/>
      </c>
      <c r="F866" s="29">
        <f>E866*I866</f>
        <v/>
      </c>
      <c r="G866" s="23">
        <f>E866*H866</f>
        <v/>
      </c>
      <c r="H866" s="22">
        <f>IFERROR(VLOOKUP(A866,'Banco de dados'!$A$6:F1062, 3,0),0)</f>
        <v/>
      </c>
      <c r="I866" s="24">
        <f>IFERROR(VLOOKUP(A866,'Banco de dados'!$A$6:$F$199, 5,0),0)</f>
        <v/>
      </c>
      <c r="J866" s="19" t="n"/>
    </row>
    <row r="867">
      <c r="B867" s="18" t="n"/>
      <c r="C867" s="17" t="n"/>
      <c r="D867" s="33">
        <f>IFERROR(VLOOKUP(A867,'Banco de dados'!$A$6:H1063, 8,0),0)</f>
        <v/>
      </c>
      <c r="E867" s="26">
        <f>B867*C867</f>
        <v/>
      </c>
      <c r="F867" s="29">
        <f>E867*I867</f>
        <v/>
      </c>
      <c r="G867" s="23">
        <f>E867*H867</f>
        <v/>
      </c>
      <c r="H867" s="22">
        <f>IFERROR(VLOOKUP(A867,'Banco de dados'!$A$6:F1063, 3,0),0)</f>
        <v/>
      </c>
      <c r="I867" s="24">
        <f>IFERROR(VLOOKUP(A867,'Banco de dados'!$A$6:$F$199, 5,0),0)</f>
        <v/>
      </c>
      <c r="J867" s="19" t="n"/>
    </row>
    <row r="868">
      <c r="B868" s="18" t="n"/>
      <c r="C868" s="17" t="n"/>
      <c r="D868" s="33">
        <f>IFERROR(VLOOKUP(A868,'Banco de dados'!$A$6:H1064, 8,0),0)</f>
        <v/>
      </c>
      <c r="E868" s="26">
        <f>B868*C868</f>
        <v/>
      </c>
      <c r="F868" s="29">
        <f>E868*I868</f>
        <v/>
      </c>
      <c r="G868" s="23">
        <f>E868*H868</f>
        <v/>
      </c>
      <c r="H868" s="22">
        <f>IFERROR(VLOOKUP(A868,'Banco de dados'!$A$6:F1064, 3,0),0)</f>
        <v/>
      </c>
      <c r="I868" s="24">
        <f>IFERROR(VLOOKUP(A868,'Banco de dados'!$A$6:$F$199, 5,0),0)</f>
        <v/>
      </c>
      <c r="J868" s="19" t="n"/>
    </row>
    <row r="869">
      <c r="B869" s="18" t="n"/>
      <c r="C869" s="17" t="n"/>
      <c r="D869" s="33">
        <f>IFERROR(VLOOKUP(A869,'Banco de dados'!$A$6:H1065, 8,0),0)</f>
        <v/>
      </c>
      <c r="E869" s="26">
        <f>B869*C869</f>
        <v/>
      </c>
      <c r="F869" s="29">
        <f>E869*I869</f>
        <v/>
      </c>
      <c r="G869" s="23">
        <f>E869*H869</f>
        <v/>
      </c>
      <c r="H869" s="22">
        <f>IFERROR(VLOOKUP(A869,'Banco de dados'!$A$6:F1065, 3,0),0)</f>
        <v/>
      </c>
      <c r="I869" s="24">
        <f>IFERROR(VLOOKUP(A869,'Banco de dados'!$A$6:$F$199, 5,0),0)</f>
        <v/>
      </c>
      <c r="J869" s="19" t="n"/>
    </row>
    <row r="870">
      <c r="B870" s="18" t="n"/>
      <c r="C870" s="17" t="n"/>
      <c r="D870" s="33">
        <f>IFERROR(VLOOKUP(A870,'Banco de dados'!$A$6:H1066, 8,0),0)</f>
        <v/>
      </c>
      <c r="E870" s="26">
        <f>B870*C870</f>
        <v/>
      </c>
      <c r="F870" s="29">
        <f>E870*I870</f>
        <v/>
      </c>
      <c r="G870" s="23">
        <f>E870*H870</f>
        <v/>
      </c>
      <c r="H870" s="22">
        <f>IFERROR(VLOOKUP(A870,'Banco de dados'!$A$6:F1066, 3,0),0)</f>
        <v/>
      </c>
      <c r="I870" s="24">
        <f>IFERROR(VLOOKUP(A870,'Banco de dados'!$A$6:$F$199, 5,0),0)</f>
        <v/>
      </c>
      <c r="J870" s="19" t="n"/>
    </row>
    <row r="871">
      <c r="B871" s="18" t="n"/>
      <c r="C871" s="17" t="n"/>
      <c r="D871" s="33">
        <f>IFERROR(VLOOKUP(A871,'Banco de dados'!$A$6:H1067, 8,0),0)</f>
        <v/>
      </c>
      <c r="E871" s="26">
        <f>B871*C871</f>
        <v/>
      </c>
      <c r="F871" s="29">
        <f>E871*I871</f>
        <v/>
      </c>
      <c r="G871" s="23">
        <f>E871*H871</f>
        <v/>
      </c>
      <c r="H871" s="22">
        <f>IFERROR(VLOOKUP(A871,'Banco de dados'!$A$6:F1067, 3,0),0)</f>
        <v/>
      </c>
      <c r="I871" s="24">
        <f>IFERROR(VLOOKUP(A871,'Banco de dados'!$A$6:$F$199, 5,0),0)</f>
        <v/>
      </c>
      <c r="J871" s="19" t="n"/>
    </row>
    <row r="872">
      <c r="B872" s="18" t="n"/>
      <c r="C872" s="17" t="n"/>
      <c r="D872" s="33">
        <f>IFERROR(VLOOKUP(A872,'Banco de dados'!$A$6:H1068, 8,0),0)</f>
        <v/>
      </c>
      <c r="E872" s="26">
        <f>B872*C872</f>
        <v/>
      </c>
      <c r="F872" s="29">
        <f>E872*I872</f>
        <v/>
      </c>
      <c r="G872" s="23">
        <f>E872*H872</f>
        <v/>
      </c>
      <c r="H872" s="22">
        <f>IFERROR(VLOOKUP(A872,'Banco de dados'!$A$6:F1068, 3,0),0)</f>
        <v/>
      </c>
      <c r="I872" s="24">
        <f>IFERROR(VLOOKUP(A872,'Banco de dados'!$A$6:$F$199, 5,0),0)</f>
        <v/>
      </c>
      <c r="J872" s="19" t="n"/>
    </row>
    <row r="873">
      <c r="B873" s="18" t="n"/>
      <c r="C873" s="17" t="n"/>
      <c r="D873" s="33">
        <f>IFERROR(VLOOKUP(A873,'Banco de dados'!$A$6:H1069, 8,0),0)</f>
        <v/>
      </c>
      <c r="E873" s="26">
        <f>B873*C873</f>
        <v/>
      </c>
      <c r="F873" s="29">
        <f>E873*I873</f>
        <v/>
      </c>
      <c r="G873" s="23">
        <f>E873*H873</f>
        <v/>
      </c>
      <c r="H873" s="22">
        <f>IFERROR(VLOOKUP(A873,'Banco de dados'!$A$6:F1069, 3,0),0)</f>
        <v/>
      </c>
      <c r="I873" s="24">
        <f>IFERROR(VLOOKUP(A873,'Banco de dados'!$A$6:$F$199, 5,0),0)</f>
        <v/>
      </c>
      <c r="J873" s="19" t="n"/>
    </row>
    <row r="874">
      <c r="B874" s="18" t="n"/>
      <c r="C874" s="17" t="n"/>
      <c r="D874" s="33">
        <f>IFERROR(VLOOKUP(A874,'Banco de dados'!$A$6:H1070, 8,0),0)</f>
        <v/>
      </c>
      <c r="E874" s="26">
        <f>B874*C874</f>
        <v/>
      </c>
      <c r="F874" s="29">
        <f>E874*I874</f>
        <v/>
      </c>
      <c r="G874" s="23">
        <f>E874*H874</f>
        <v/>
      </c>
      <c r="H874" s="22">
        <f>IFERROR(VLOOKUP(A874,'Banco de dados'!$A$6:F1070, 3,0),0)</f>
        <v/>
      </c>
      <c r="I874" s="24">
        <f>IFERROR(VLOOKUP(A874,'Banco de dados'!$A$6:$F$199, 5,0),0)</f>
        <v/>
      </c>
      <c r="J874" s="19" t="n"/>
    </row>
    <row r="875">
      <c r="B875" s="18" t="n"/>
      <c r="C875" s="17" t="n"/>
      <c r="D875" s="33">
        <f>IFERROR(VLOOKUP(A875,'Banco de dados'!$A$6:H1071, 8,0),0)</f>
        <v/>
      </c>
      <c r="E875" s="26">
        <f>B875*C875</f>
        <v/>
      </c>
      <c r="F875" s="29">
        <f>E875*I875</f>
        <v/>
      </c>
      <c r="G875" s="23">
        <f>E875*H875</f>
        <v/>
      </c>
      <c r="H875" s="22">
        <f>IFERROR(VLOOKUP(A875,'Banco de dados'!$A$6:F1071, 3,0),0)</f>
        <v/>
      </c>
      <c r="I875" s="24">
        <f>IFERROR(VLOOKUP(A875,'Banco de dados'!$A$6:$F$199, 5,0),0)</f>
        <v/>
      </c>
      <c r="J875" s="19" t="n"/>
    </row>
    <row r="876">
      <c r="B876" s="18" t="n"/>
      <c r="C876" s="17" t="n"/>
      <c r="D876" s="33">
        <f>IFERROR(VLOOKUP(A876,'Banco de dados'!$A$6:H1072, 8,0),0)</f>
        <v/>
      </c>
      <c r="E876" s="26">
        <f>B876*C876</f>
        <v/>
      </c>
      <c r="F876" s="29">
        <f>E876*I876</f>
        <v/>
      </c>
      <c r="G876" s="23">
        <f>E876*H876</f>
        <v/>
      </c>
      <c r="H876" s="22">
        <f>IFERROR(VLOOKUP(A876,'Banco de dados'!$A$6:F1072, 3,0),0)</f>
        <v/>
      </c>
      <c r="I876" s="24">
        <f>IFERROR(VLOOKUP(A876,'Banco de dados'!$A$6:$F$199, 5,0),0)</f>
        <v/>
      </c>
      <c r="J876" s="19" t="n"/>
    </row>
    <row r="877">
      <c r="B877" s="18" t="n"/>
      <c r="C877" s="17" t="n"/>
      <c r="D877" s="33">
        <f>IFERROR(VLOOKUP(A877,'Banco de dados'!$A$6:H1073, 8,0),0)</f>
        <v/>
      </c>
      <c r="E877" s="26">
        <f>B877*C877</f>
        <v/>
      </c>
      <c r="F877" s="29">
        <f>E877*I877</f>
        <v/>
      </c>
      <c r="G877" s="23">
        <f>E877*H877</f>
        <v/>
      </c>
      <c r="H877" s="22">
        <f>IFERROR(VLOOKUP(A877,'Banco de dados'!$A$6:F1073, 3,0),0)</f>
        <v/>
      </c>
      <c r="I877" s="24">
        <f>IFERROR(VLOOKUP(A877,'Banco de dados'!$A$6:$F$199, 5,0),0)</f>
        <v/>
      </c>
      <c r="J877" s="19" t="n"/>
    </row>
    <row r="878">
      <c r="B878" s="18" t="n"/>
      <c r="C878" s="17" t="n"/>
      <c r="D878" s="33">
        <f>IFERROR(VLOOKUP(A878,'Banco de dados'!$A$6:H1074, 8,0),0)</f>
        <v/>
      </c>
      <c r="E878" s="26">
        <f>B878*C878</f>
        <v/>
      </c>
      <c r="F878" s="29">
        <f>E878*I878</f>
        <v/>
      </c>
      <c r="G878" s="23">
        <f>E878*H878</f>
        <v/>
      </c>
      <c r="H878" s="22">
        <f>IFERROR(VLOOKUP(A878,'Banco de dados'!$A$6:F1074, 3,0),0)</f>
        <v/>
      </c>
      <c r="I878" s="24">
        <f>IFERROR(VLOOKUP(A878,'Banco de dados'!$A$6:$F$199, 5,0),0)</f>
        <v/>
      </c>
      <c r="J878" s="19" t="n"/>
    </row>
    <row r="879">
      <c r="B879" s="18" t="n"/>
      <c r="C879" s="17" t="n"/>
      <c r="D879" s="33">
        <f>IFERROR(VLOOKUP(A879,'Banco de dados'!$A$6:H1075, 8,0),0)</f>
        <v/>
      </c>
      <c r="E879" s="26">
        <f>B879*C879</f>
        <v/>
      </c>
      <c r="F879" s="29">
        <f>E879*I879</f>
        <v/>
      </c>
      <c r="G879" s="23">
        <f>E879*H879</f>
        <v/>
      </c>
      <c r="H879" s="22">
        <f>IFERROR(VLOOKUP(A879,'Banco de dados'!$A$6:F1075, 3,0),0)</f>
        <v/>
      </c>
      <c r="I879" s="24">
        <f>IFERROR(VLOOKUP(A879,'Banco de dados'!$A$6:$F$199, 5,0),0)</f>
        <v/>
      </c>
      <c r="J879" s="19" t="n"/>
    </row>
    <row r="880">
      <c r="B880" s="18" t="n"/>
      <c r="C880" s="17" t="n"/>
      <c r="D880" s="33">
        <f>IFERROR(VLOOKUP(A880,'Banco de dados'!$A$6:H1076, 8,0),0)</f>
        <v/>
      </c>
      <c r="E880" s="26">
        <f>B880*C880</f>
        <v/>
      </c>
      <c r="F880" s="29">
        <f>E880*I880</f>
        <v/>
      </c>
      <c r="G880" s="23">
        <f>E880*H880</f>
        <v/>
      </c>
      <c r="H880" s="22">
        <f>IFERROR(VLOOKUP(A880,'Banco de dados'!$A$6:F1076, 3,0),0)</f>
        <v/>
      </c>
      <c r="I880" s="24">
        <f>IFERROR(VLOOKUP(A880,'Banco de dados'!$A$6:$F$199, 5,0),0)</f>
        <v/>
      </c>
      <c r="J880" s="19" t="n"/>
    </row>
    <row r="881">
      <c r="B881" s="18" t="n"/>
      <c r="C881" s="17" t="n"/>
      <c r="D881" s="33">
        <f>IFERROR(VLOOKUP(A881,'Banco de dados'!$A$6:H1077, 8,0),0)</f>
        <v/>
      </c>
      <c r="E881" s="26">
        <f>B881*C881</f>
        <v/>
      </c>
      <c r="F881" s="29">
        <f>E881*I881</f>
        <v/>
      </c>
      <c r="G881" s="23">
        <f>E881*H881</f>
        <v/>
      </c>
      <c r="H881" s="22">
        <f>IFERROR(VLOOKUP(A881,'Banco de dados'!$A$6:F1077, 3,0),0)</f>
        <v/>
      </c>
      <c r="I881" s="24">
        <f>IFERROR(VLOOKUP(A881,'Banco de dados'!$A$6:$F$199, 5,0),0)</f>
        <v/>
      </c>
      <c r="J881" s="19" t="n"/>
    </row>
    <row r="882">
      <c r="B882" s="18" t="n"/>
      <c r="C882" s="17" t="n"/>
      <c r="D882" s="33">
        <f>IFERROR(VLOOKUP(A882,'Banco de dados'!$A$6:H1078, 8,0),0)</f>
        <v/>
      </c>
      <c r="E882" s="26">
        <f>B882*C882</f>
        <v/>
      </c>
      <c r="F882" s="29">
        <f>E882*I882</f>
        <v/>
      </c>
      <c r="G882" s="23">
        <f>E882*H882</f>
        <v/>
      </c>
      <c r="H882" s="22">
        <f>IFERROR(VLOOKUP(A882,'Banco de dados'!$A$6:F1078, 3,0),0)</f>
        <v/>
      </c>
      <c r="I882" s="24">
        <f>IFERROR(VLOOKUP(A882,'Banco de dados'!$A$6:$F$199, 5,0),0)</f>
        <v/>
      </c>
      <c r="J882" s="19" t="n"/>
    </row>
    <row r="883">
      <c r="B883" s="18" t="n"/>
      <c r="C883" s="17" t="n"/>
      <c r="D883" s="33">
        <f>IFERROR(VLOOKUP(A883,'Banco de dados'!$A$6:H1079, 8,0),0)</f>
        <v/>
      </c>
      <c r="E883" s="26">
        <f>B883*C883</f>
        <v/>
      </c>
      <c r="F883" s="29">
        <f>E883*I883</f>
        <v/>
      </c>
      <c r="G883" s="23">
        <f>E883*H883</f>
        <v/>
      </c>
      <c r="H883" s="22">
        <f>IFERROR(VLOOKUP(A883,'Banco de dados'!$A$6:F1079, 3,0),0)</f>
        <v/>
      </c>
      <c r="I883" s="24">
        <f>IFERROR(VLOOKUP(A883,'Banco de dados'!$A$6:$F$199, 5,0),0)</f>
        <v/>
      </c>
      <c r="J883" s="19" t="n"/>
    </row>
    <row r="884">
      <c r="B884" s="18" t="n"/>
      <c r="C884" s="17" t="n"/>
      <c r="D884" s="33">
        <f>IFERROR(VLOOKUP(A884,'Banco de dados'!$A$6:H1080, 8,0),0)</f>
        <v/>
      </c>
      <c r="E884" s="26">
        <f>B884*C884</f>
        <v/>
      </c>
      <c r="F884" s="29">
        <f>E884*I884</f>
        <v/>
      </c>
      <c r="G884" s="23">
        <f>E884*H884</f>
        <v/>
      </c>
      <c r="H884" s="22">
        <f>IFERROR(VLOOKUP(A884,'Banco de dados'!$A$6:F1080, 3,0),0)</f>
        <v/>
      </c>
      <c r="I884" s="24">
        <f>IFERROR(VLOOKUP(A884,'Banco de dados'!$A$6:$F$199, 5,0),0)</f>
        <v/>
      </c>
      <c r="J884" s="19" t="n"/>
    </row>
    <row r="885">
      <c r="B885" s="18" t="n"/>
      <c r="C885" s="17" t="n"/>
      <c r="D885" s="33">
        <f>IFERROR(VLOOKUP(A885,'Banco de dados'!$A$6:H1081, 8,0),0)</f>
        <v/>
      </c>
      <c r="E885" s="26">
        <f>B885*C885</f>
        <v/>
      </c>
      <c r="F885" s="29">
        <f>E885*I885</f>
        <v/>
      </c>
      <c r="G885" s="23">
        <f>E885*H885</f>
        <v/>
      </c>
      <c r="H885" s="22">
        <f>IFERROR(VLOOKUP(A885,'Banco de dados'!$A$6:F1081, 3,0),0)</f>
        <v/>
      </c>
      <c r="I885" s="24">
        <f>IFERROR(VLOOKUP(A885,'Banco de dados'!$A$6:$F$199, 5,0),0)</f>
        <v/>
      </c>
      <c r="J885" s="19" t="n"/>
    </row>
    <row r="886">
      <c r="B886" s="18" t="n"/>
      <c r="C886" s="17" t="n"/>
      <c r="D886" s="33">
        <f>IFERROR(VLOOKUP(A886,'Banco de dados'!$A$6:H1082, 8,0),0)</f>
        <v/>
      </c>
      <c r="E886" s="26">
        <f>B886*C886</f>
        <v/>
      </c>
      <c r="F886" s="29">
        <f>E886*I886</f>
        <v/>
      </c>
      <c r="G886" s="23">
        <f>E886*H886</f>
        <v/>
      </c>
      <c r="H886" s="22">
        <f>IFERROR(VLOOKUP(A886,'Banco de dados'!$A$6:F1082, 3,0),0)</f>
        <v/>
      </c>
      <c r="I886" s="24">
        <f>IFERROR(VLOOKUP(A886,'Banco de dados'!$A$6:$F$199, 5,0),0)</f>
        <v/>
      </c>
      <c r="J886" s="19" t="n"/>
    </row>
    <row r="887">
      <c r="B887" s="18" t="n"/>
      <c r="C887" s="17" t="n"/>
      <c r="D887" s="33">
        <f>IFERROR(VLOOKUP(A887,'Banco de dados'!$A$6:H1083, 8,0),0)</f>
        <v/>
      </c>
      <c r="E887" s="26">
        <f>B887*C887</f>
        <v/>
      </c>
      <c r="F887" s="29">
        <f>E887*I887</f>
        <v/>
      </c>
      <c r="G887" s="23">
        <f>E887*H887</f>
        <v/>
      </c>
      <c r="H887" s="22">
        <f>IFERROR(VLOOKUP(A887,'Banco de dados'!$A$6:F1083, 3,0),0)</f>
        <v/>
      </c>
      <c r="I887" s="24">
        <f>IFERROR(VLOOKUP(A887,'Banco de dados'!$A$6:$F$199, 5,0),0)</f>
        <v/>
      </c>
      <c r="J887" s="19" t="n"/>
    </row>
    <row r="888">
      <c r="B888" s="18" t="n"/>
      <c r="C888" s="17" t="n"/>
      <c r="D888" s="33">
        <f>IFERROR(VLOOKUP(A888,'Banco de dados'!$A$6:H1084, 8,0),0)</f>
        <v/>
      </c>
      <c r="E888" s="26">
        <f>B888*C888</f>
        <v/>
      </c>
      <c r="F888" s="29">
        <f>E888*I888</f>
        <v/>
      </c>
      <c r="G888" s="23">
        <f>E888*H888</f>
        <v/>
      </c>
      <c r="H888" s="22">
        <f>IFERROR(VLOOKUP(A888,'Banco de dados'!$A$6:F1084, 3,0),0)</f>
        <v/>
      </c>
      <c r="I888" s="24">
        <f>IFERROR(VLOOKUP(A888,'Banco de dados'!$A$6:$F$199, 5,0),0)</f>
        <v/>
      </c>
      <c r="J888" s="19" t="n"/>
    </row>
    <row r="889">
      <c r="B889" s="18" t="n"/>
      <c r="C889" s="17" t="n"/>
      <c r="D889" s="33">
        <f>IFERROR(VLOOKUP(A889,'Banco de dados'!$A$6:H1085, 8,0),0)</f>
        <v/>
      </c>
      <c r="E889" s="26">
        <f>B889*C889</f>
        <v/>
      </c>
      <c r="F889" s="29">
        <f>E889*I889</f>
        <v/>
      </c>
      <c r="G889" s="23">
        <f>E889*H889</f>
        <v/>
      </c>
      <c r="H889" s="22">
        <f>IFERROR(VLOOKUP(A889,'Banco de dados'!$A$6:F1085, 3,0),0)</f>
        <v/>
      </c>
      <c r="I889" s="24">
        <f>IFERROR(VLOOKUP(A889,'Banco de dados'!$A$6:$F$199, 5,0),0)</f>
        <v/>
      </c>
      <c r="J889" s="19" t="n"/>
    </row>
    <row r="890">
      <c r="B890" s="18" t="n"/>
      <c r="C890" s="17" t="n"/>
      <c r="D890" s="33">
        <f>IFERROR(VLOOKUP(A890,'Banco de dados'!$A$6:H1086, 8,0),0)</f>
        <v/>
      </c>
      <c r="E890" s="26">
        <f>B890*C890</f>
        <v/>
      </c>
      <c r="F890" s="29">
        <f>E890*I890</f>
        <v/>
      </c>
      <c r="G890" s="23">
        <f>E890*H890</f>
        <v/>
      </c>
      <c r="H890" s="22">
        <f>IFERROR(VLOOKUP(A890,'Banco de dados'!$A$6:F1086, 3,0),0)</f>
        <v/>
      </c>
      <c r="I890" s="24">
        <f>IFERROR(VLOOKUP(A890,'Banco de dados'!$A$6:$F$199, 5,0),0)</f>
        <v/>
      </c>
      <c r="J890" s="19" t="n"/>
    </row>
    <row r="891">
      <c r="B891" s="18" t="n"/>
      <c r="C891" s="17" t="n"/>
      <c r="D891" s="33">
        <f>IFERROR(VLOOKUP(A891,'Banco de dados'!$A$6:H1087, 8,0),0)</f>
        <v/>
      </c>
      <c r="E891" s="26">
        <f>B891*C891</f>
        <v/>
      </c>
      <c r="F891" s="29">
        <f>E891*I891</f>
        <v/>
      </c>
      <c r="G891" s="23">
        <f>E891*H891</f>
        <v/>
      </c>
      <c r="H891" s="22">
        <f>IFERROR(VLOOKUP(A891,'Banco de dados'!$A$6:F1087, 3,0),0)</f>
        <v/>
      </c>
      <c r="I891" s="24">
        <f>IFERROR(VLOOKUP(A891,'Banco de dados'!$A$6:$F$199, 5,0),0)</f>
        <v/>
      </c>
      <c r="J891" s="19" t="n"/>
    </row>
    <row r="892">
      <c r="B892" s="18" t="n"/>
      <c r="C892" s="17" t="n"/>
      <c r="D892" s="33">
        <f>IFERROR(VLOOKUP(A892,'Banco de dados'!$A$6:H1088, 8,0),0)</f>
        <v/>
      </c>
      <c r="E892" s="26">
        <f>B892*C892</f>
        <v/>
      </c>
      <c r="F892" s="29">
        <f>E892*I892</f>
        <v/>
      </c>
      <c r="G892" s="23">
        <f>E892*H892</f>
        <v/>
      </c>
      <c r="H892" s="22">
        <f>IFERROR(VLOOKUP(A892,'Banco de dados'!$A$6:F1088, 3,0),0)</f>
        <v/>
      </c>
      <c r="I892" s="24">
        <f>IFERROR(VLOOKUP(A892,'Banco de dados'!$A$6:$F$199, 5,0),0)</f>
        <v/>
      </c>
      <c r="J892" s="19" t="n"/>
    </row>
    <row r="893">
      <c r="B893" s="18" t="n"/>
      <c r="C893" s="17" t="n"/>
      <c r="D893" s="33">
        <f>IFERROR(VLOOKUP(A893,'Banco de dados'!$A$6:H1089, 8,0),0)</f>
        <v/>
      </c>
      <c r="E893" s="26">
        <f>B893*C893</f>
        <v/>
      </c>
      <c r="F893" s="29">
        <f>E893*I893</f>
        <v/>
      </c>
      <c r="G893" s="23">
        <f>E893*H893</f>
        <v/>
      </c>
      <c r="H893" s="22">
        <f>IFERROR(VLOOKUP(A893,'Banco de dados'!$A$6:F1089, 3,0),0)</f>
        <v/>
      </c>
      <c r="I893" s="24">
        <f>IFERROR(VLOOKUP(A893,'Banco de dados'!$A$6:$F$199, 5,0),0)</f>
        <v/>
      </c>
      <c r="J893" s="19" t="n"/>
    </row>
    <row r="894">
      <c r="B894" s="18" t="n"/>
      <c r="C894" s="17" t="n"/>
      <c r="D894" s="33">
        <f>IFERROR(VLOOKUP(A894,'Banco de dados'!$A$6:H1090, 8,0),0)</f>
        <v/>
      </c>
      <c r="E894" s="26">
        <f>B894*C894</f>
        <v/>
      </c>
      <c r="F894" s="29">
        <f>E894*I894</f>
        <v/>
      </c>
      <c r="G894" s="23">
        <f>E894*H894</f>
        <v/>
      </c>
      <c r="H894" s="22">
        <f>IFERROR(VLOOKUP(A894,'Banco de dados'!$A$6:F1090, 3,0),0)</f>
        <v/>
      </c>
      <c r="I894" s="24">
        <f>IFERROR(VLOOKUP(A894,'Banco de dados'!$A$6:$F$199, 5,0),0)</f>
        <v/>
      </c>
      <c r="J894" s="19" t="n"/>
    </row>
    <row r="895">
      <c r="B895" s="18" t="n"/>
      <c r="C895" s="17" t="n"/>
      <c r="D895" s="33">
        <f>IFERROR(VLOOKUP(A895,'Banco de dados'!$A$6:H1091, 8,0),0)</f>
        <v/>
      </c>
      <c r="E895" s="26">
        <f>B895*C895</f>
        <v/>
      </c>
      <c r="F895" s="29">
        <f>E895*I895</f>
        <v/>
      </c>
      <c r="G895" s="23">
        <f>E895*H895</f>
        <v/>
      </c>
      <c r="H895" s="22">
        <f>IFERROR(VLOOKUP(A895,'Banco de dados'!$A$6:F1091, 3,0),0)</f>
        <v/>
      </c>
      <c r="I895" s="24">
        <f>IFERROR(VLOOKUP(A895,'Banco de dados'!$A$6:$F$199, 5,0),0)</f>
        <v/>
      </c>
      <c r="J895" s="19" t="n"/>
    </row>
    <row r="896">
      <c r="B896" s="18" t="n"/>
      <c r="C896" s="17" t="n"/>
      <c r="D896" s="33">
        <f>IFERROR(VLOOKUP(A896,'Banco de dados'!$A$6:H1092, 8,0),0)</f>
        <v/>
      </c>
      <c r="E896" s="26">
        <f>B896*C896</f>
        <v/>
      </c>
      <c r="F896" s="29">
        <f>E896*I896</f>
        <v/>
      </c>
      <c r="G896" s="23">
        <f>E896*H896</f>
        <v/>
      </c>
      <c r="H896" s="22">
        <f>IFERROR(VLOOKUP(A896,'Banco de dados'!$A$6:F1092, 3,0),0)</f>
        <v/>
      </c>
      <c r="I896" s="24">
        <f>IFERROR(VLOOKUP(A896,'Banco de dados'!$A$6:$F$199, 5,0),0)</f>
        <v/>
      </c>
      <c r="J896" s="19" t="n"/>
    </row>
    <row r="897">
      <c r="B897" s="18" t="n"/>
      <c r="C897" s="17" t="n"/>
      <c r="D897" s="33">
        <f>IFERROR(VLOOKUP(A897,'Banco de dados'!$A$6:H1093, 8,0),0)</f>
        <v/>
      </c>
      <c r="E897" s="26">
        <f>B897*C897</f>
        <v/>
      </c>
      <c r="F897" s="29">
        <f>E897*I897</f>
        <v/>
      </c>
      <c r="G897" s="23">
        <f>E897*H897</f>
        <v/>
      </c>
      <c r="H897" s="22">
        <f>IFERROR(VLOOKUP(A897,'Banco de dados'!$A$6:F1093, 3,0),0)</f>
        <v/>
      </c>
      <c r="I897" s="24">
        <f>IFERROR(VLOOKUP(A897,'Banco de dados'!$A$6:$F$199, 5,0),0)</f>
        <v/>
      </c>
      <c r="J897" s="19" t="n"/>
    </row>
    <row r="898">
      <c r="B898" s="18" t="n"/>
      <c r="C898" s="17" t="n"/>
      <c r="D898" s="33">
        <f>IFERROR(VLOOKUP(A898,'Banco de dados'!$A$6:H1094, 8,0),0)</f>
        <v/>
      </c>
      <c r="E898" s="26">
        <f>B898*C898</f>
        <v/>
      </c>
      <c r="F898" s="29">
        <f>E898*I898</f>
        <v/>
      </c>
      <c r="G898" s="23">
        <f>E898*H898</f>
        <v/>
      </c>
      <c r="H898" s="22">
        <f>IFERROR(VLOOKUP(A898,'Banco de dados'!$A$6:F1094, 3,0),0)</f>
        <v/>
      </c>
      <c r="I898" s="24">
        <f>IFERROR(VLOOKUP(A898,'Banco de dados'!$A$6:$F$199, 5,0),0)</f>
        <v/>
      </c>
      <c r="J898" s="19" t="n"/>
    </row>
    <row r="899">
      <c r="B899" s="18" t="n"/>
      <c r="C899" s="17" t="n"/>
      <c r="D899" s="33">
        <f>IFERROR(VLOOKUP(A899,'Banco de dados'!$A$6:H1095, 8,0),0)</f>
        <v/>
      </c>
      <c r="E899" s="26">
        <f>B899*C899</f>
        <v/>
      </c>
      <c r="F899" s="29">
        <f>E899*I899</f>
        <v/>
      </c>
      <c r="G899" s="23">
        <f>E899*H899</f>
        <v/>
      </c>
      <c r="H899" s="22">
        <f>IFERROR(VLOOKUP(A899,'Banco de dados'!$A$6:F1095, 3,0),0)</f>
        <v/>
      </c>
      <c r="I899" s="24">
        <f>IFERROR(VLOOKUP(A899,'Banco de dados'!$A$6:$F$199, 5,0),0)</f>
        <v/>
      </c>
      <c r="J899" s="19" t="n"/>
    </row>
    <row r="900">
      <c r="B900" s="18" t="n"/>
      <c r="C900" s="17" t="n"/>
      <c r="D900" s="33">
        <f>IFERROR(VLOOKUP(A900,'Banco de dados'!$A$6:H1096, 8,0),0)</f>
        <v/>
      </c>
      <c r="E900" s="26">
        <f>B900*C900</f>
        <v/>
      </c>
      <c r="F900" s="29">
        <f>E900*I900</f>
        <v/>
      </c>
      <c r="G900" s="23">
        <f>E900*H900</f>
        <v/>
      </c>
      <c r="H900" s="22">
        <f>IFERROR(VLOOKUP(A900,'Banco de dados'!$A$6:F1096, 3,0),0)</f>
        <v/>
      </c>
      <c r="I900" s="24">
        <f>IFERROR(VLOOKUP(A900,'Banco de dados'!$A$6:$F$199, 5,0),0)</f>
        <v/>
      </c>
      <c r="J900" s="19" t="n"/>
    </row>
    <row r="901">
      <c r="B901" s="18" t="n"/>
      <c r="C901" s="17" t="n"/>
      <c r="D901" s="33">
        <f>IFERROR(VLOOKUP(A901,'Banco de dados'!$A$6:H1097, 8,0),0)</f>
        <v/>
      </c>
      <c r="E901" s="26">
        <f>B901*C901</f>
        <v/>
      </c>
      <c r="F901" s="29">
        <f>E901*I901</f>
        <v/>
      </c>
      <c r="G901" s="23">
        <f>E901*H901</f>
        <v/>
      </c>
      <c r="H901" s="22">
        <f>IFERROR(VLOOKUP(A901,'Banco de dados'!$A$6:F1097, 3,0),0)</f>
        <v/>
      </c>
      <c r="I901" s="24">
        <f>IFERROR(VLOOKUP(A901,'Banco de dados'!$A$6:$F$199, 5,0),0)</f>
        <v/>
      </c>
      <c r="J901" s="19" t="n"/>
    </row>
    <row r="902">
      <c r="B902" s="18" t="n"/>
      <c r="C902" s="17" t="n"/>
      <c r="D902" s="33">
        <f>IFERROR(VLOOKUP(A902,'Banco de dados'!$A$6:H1098, 8,0),0)</f>
        <v/>
      </c>
      <c r="E902" s="26">
        <f>B902*C902</f>
        <v/>
      </c>
      <c r="F902" s="29">
        <f>E902*I902</f>
        <v/>
      </c>
      <c r="G902" s="23">
        <f>E902*H902</f>
        <v/>
      </c>
      <c r="H902" s="22">
        <f>IFERROR(VLOOKUP(A902,'Banco de dados'!$A$6:F1098, 3,0),0)</f>
        <v/>
      </c>
      <c r="I902" s="24">
        <f>IFERROR(VLOOKUP(A902,'Banco de dados'!$A$6:$F$199, 5,0),0)</f>
        <v/>
      </c>
      <c r="J902" s="19" t="n"/>
    </row>
    <row r="903">
      <c r="B903" s="18" t="n"/>
      <c r="C903" s="17" t="n"/>
      <c r="D903" s="33">
        <f>IFERROR(VLOOKUP(A903,'Banco de dados'!$A$6:H1099, 8,0),0)</f>
        <v/>
      </c>
      <c r="E903" s="26">
        <f>B903*C903</f>
        <v/>
      </c>
      <c r="F903" s="29">
        <f>E903*I903</f>
        <v/>
      </c>
      <c r="G903" s="23">
        <f>E903*H903</f>
        <v/>
      </c>
      <c r="H903" s="22">
        <f>IFERROR(VLOOKUP(A903,'Banco de dados'!$A$6:F1099, 3,0),0)</f>
        <v/>
      </c>
      <c r="I903" s="24">
        <f>IFERROR(VLOOKUP(A903,'Banco de dados'!$A$6:$F$199, 5,0),0)</f>
        <v/>
      </c>
      <c r="J903" s="19" t="n"/>
    </row>
    <row r="904">
      <c r="B904" s="18" t="n"/>
      <c r="C904" s="17" t="n"/>
      <c r="D904" s="33">
        <f>IFERROR(VLOOKUP(A904,'Banco de dados'!$A$6:H1100, 8,0),0)</f>
        <v/>
      </c>
      <c r="E904" s="26">
        <f>B904*C904</f>
        <v/>
      </c>
      <c r="F904" s="29">
        <f>E904*I904</f>
        <v/>
      </c>
      <c r="G904" s="23">
        <f>E904*H904</f>
        <v/>
      </c>
      <c r="H904" s="22">
        <f>IFERROR(VLOOKUP(A904,'Banco de dados'!$A$6:F1100, 3,0),0)</f>
        <v/>
      </c>
      <c r="I904" s="24">
        <f>IFERROR(VLOOKUP(A904,'Banco de dados'!$A$6:$F$199, 5,0),0)</f>
        <v/>
      </c>
      <c r="J904" s="19" t="n"/>
    </row>
    <row r="905">
      <c r="B905" s="18" t="n"/>
      <c r="C905" s="17" t="n"/>
      <c r="D905" s="33">
        <f>IFERROR(VLOOKUP(A905,'Banco de dados'!$A$6:H1101, 8,0),0)</f>
        <v/>
      </c>
      <c r="E905" s="26">
        <f>B905*C905</f>
        <v/>
      </c>
      <c r="F905" s="29">
        <f>E905*I905</f>
        <v/>
      </c>
      <c r="G905" s="23">
        <f>E905*H905</f>
        <v/>
      </c>
      <c r="H905" s="22">
        <f>IFERROR(VLOOKUP(A905,'Banco de dados'!$A$6:F1101, 3,0),0)</f>
        <v/>
      </c>
      <c r="I905" s="24">
        <f>IFERROR(VLOOKUP(A905,'Banco de dados'!$A$6:$F$199, 5,0),0)</f>
        <v/>
      </c>
      <c r="J905" s="19" t="n"/>
    </row>
    <row r="906">
      <c r="B906" s="18" t="n"/>
      <c r="C906" s="17" t="n"/>
      <c r="D906" s="33">
        <f>IFERROR(VLOOKUP(A906,'Banco de dados'!$A$6:H1102, 8,0),0)</f>
        <v/>
      </c>
      <c r="E906" s="26">
        <f>B906*C906</f>
        <v/>
      </c>
      <c r="F906" s="29">
        <f>E906*I906</f>
        <v/>
      </c>
      <c r="G906" s="23">
        <f>E906*H906</f>
        <v/>
      </c>
      <c r="H906" s="22">
        <f>IFERROR(VLOOKUP(A906,'Banco de dados'!$A$6:F1102, 3,0),0)</f>
        <v/>
      </c>
      <c r="I906" s="24">
        <f>IFERROR(VLOOKUP(A906,'Banco de dados'!$A$6:$F$199, 5,0),0)</f>
        <v/>
      </c>
      <c r="J906" s="19" t="n"/>
    </row>
    <row r="907">
      <c r="B907" s="18" t="n"/>
      <c r="C907" s="17" t="n"/>
      <c r="D907" s="33">
        <f>IFERROR(VLOOKUP(A907,'Banco de dados'!$A$6:H1103, 8,0),0)</f>
        <v/>
      </c>
      <c r="E907" s="26">
        <f>B907*C907</f>
        <v/>
      </c>
      <c r="F907" s="29">
        <f>E907*I907</f>
        <v/>
      </c>
      <c r="G907" s="23">
        <f>E907*H907</f>
        <v/>
      </c>
      <c r="H907" s="22">
        <f>IFERROR(VLOOKUP(A907,'Banco de dados'!$A$6:F1103, 3,0),0)</f>
        <v/>
      </c>
      <c r="I907" s="24">
        <f>IFERROR(VLOOKUP(A907,'Banco de dados'!$A$6:$F$199, 5,0),0)</f>
        <v/>
      </c>
      <c r="J907" s="19" t="n"/>
    </row>
    <row r="908">
      <c r="B908" s="18" t="n"/>
      <c r="C908" s="17" t="n"/>
      <c r="D908" s="33">
        <f>IFERROR(VLOOKUP(A908,'Banco de dados'!$A$6:H1104, 8,0),0)</f>
        <v/>
      </c>
      <c r="E908" s="26">
        <f>B908*C908</f>
        <v/>
      </c>
      <c r="F908" s="29">
        <f>E908*I908</f>
        <v/>
      </c>
      <c r="G908" s="23">
        <f>E908*H908</f>
        <v/>
      </c>
      <c r="H908" s="22">
        <f>IFERROR(VLOOKUP(A908,'Banco de dados'!$A$6:F1104, 3,0),0)</f>
        <v/>
      </c>
      <c r="I908" s="24">
        <f>IFERROR(VLOOKUP(A908,'Banco de dados'!$A$6:$F$199, 5,0),0)</f>
        <v/>
      </c>
      <c r="J908" s="19" t="n"/>
    </row>
    <row r="909">
      <c r="B909" s="18" t="n"/>
      <c r="C909" s="17" t="n"/>
      <c r="D909" s="33">
        <f>IFERROR(VLOOKUP(A909,'Banco de dados'!$A$6:H1105, 8,0),0)</f>
        <v/>
      </c>
      <c r="E909" s="26">
        <f>B909*C909</f>
        <v/>
      </c>
      <c r="F909" s="29">
        <f>E909*I909</f>
        <v/>
      </c>
      <c r="G909" s="23">
        <f>E909*H909</f>
        <v/>
      </c>
      <c r="H909" s="22">
        <f>IFERROR(VLOOKUP(A909,'Banco de dados'!$A$6:F1105, 3,0),0)</f>
        <v/>
      </c>
      <c r="I909" s="24">
        <f>IFERROR(VLOOKUP(A909,'Banco de dados'!$A$6:$F$199, 5,0),0)</f>
        <v/>
      </c>
      <c r="J909" s="19" t="n"/>
    </row>
    <row r="910">
      <c r="B910" s="18" t="n"/>
      <c r="C910" s="17" t="n"/>
      <c r="D910" s="33">
        <f>IFERROR(VLOOKUP(A910,'Banco de dados'!$A$6:H1106, 8,0),0)</f>
        <v/>
      </c>
      <c r="E910" s="26">
        <f>B910*C910</f>
        <v/>
      </c>
      <c r="F910" s="29">
        <f>E910*I910</f>
        <v/>
      </c>
      <c r="G910" s="23">
        <f>E910*H910</f>
        <v/>
      </c>
      <c r="H910" s="22">
        <f>IFERROR(VLOOKUP(A910,'Banco de dados'!$A$6:F1106, 3,0),0)</f>
        <v/>
      </c>
      <c r="I910" s="24">
        <f>IFERROR(VLOOKUP(A910,'Banco de dados'!$A$6:$F$199, 5,0),0)</f>
        <v/>
      </c>
      <c r="J910" s="19" t="n"/>
    </row>
    <row r="911">
      <c r="B911" s="18" t="n"/>
      <c r="C911" s="17" t="n"/>
      <c r="D911" s="33">
        <f>IFERROR(VLOOKUP(A911,'Banco de dados'!$A$6:H1107, 8,0),0)</f>
        <v/>
      </c>
      <c r="E911" s="26">
        <f>B911*C911</f>
        <v/>
      </c>
      <c r="F911" s="29">
        <f>E911*I911</f>
        <v/>
      </c>
      <c r="G911" s="23">
        <f>E911*H911</f>
        <v/>
      </c>
      <c r="H911" s="22">
        <f>IFERROR(VLOOKUP(A911,'Banco de dados'!$A$6:F1107, 3,0),0)</f>
        <v/>
      </c>
      <c r="I911" s="24">
        <f>IFERROR(VLOOKUP(A911,'Banco de dados'!$A$6:$F$199, 5,0),0)</f>
        <v/>
      </c>
      <c r="J911" s="19" t="n"/>
    </row>
    <row r="912">
      <c r="B912" s="18" t="n"/>
      <c r="C912" s="17" t="n"/>
      <c r="D912" s="33">
        <f>IFERROR(VLOOKUP(A912,'Banco de dados'!$A$6:H1108, 8,0),0)</f>
        <v/>
      </c>
      <c r="E912" s="26">
        <f>B912*C912</f>
        <v/>
      </c>
      <c r="F912" s="29">
        <f>E912*I912</f>
        <v/>
      </c>
      <c r="G912" s="23">
        <f>E912*H912</f>
        <v/>
      </c>
      <c r="H912" s="22">
        <f>IFERROR(VLOOKUP(A912,'Banco de dados'!$A$6:F1108, 3,0),0)</f>
        <v/>
      </c>
      <c r="I912" s="24">
        <f>IFERROR(VLOOKUP(A912,'Banco de dados'!$A$6:$F$199, 5,0),0)</f>
        <v/>
      </c>
      <c r="J912" s="19" t="n"/>
    </row>
    <row r="913">
      <c r="B913" s="18" t="n"/>
      <c r="C913" s="17" t="n"/>
      <c r="D913" s="33">
        <f>IFERROR(VLOOKUP(A913,'Banco de dados'!$A$6:H1109, 8,0),0)</f>
        <v/>
      </c>
      <c r="E913" s="26">
        <f>B913*C913</f>
        <v/>
      </c>
      <c r="F913" s="29">
        <f>E913*I913</f>
        <v/>
      </c>
      <c r="G913" s="23">
        <f>E913*H913</f>
        <v/>
      </c>
      <c r="H913" s="22">
        <f>IFERROR(VLOOKUP(A913,'Banco de dados'!$A$6:F1109, 3,0),0)</f>
        <v/>
      </c>
      <c r="I913" s="24">
        <f>IFERROR(VLOOKUP(A913,'Banco de dados'!$A$6:$F$199, 5,0),0)</f>
        <v/>
      </c>
      <c r="J913" s="19" t="n"/>
    </row>
    <row r="914">
      <c r="B914" s="18" t="n"/>
      <c r="C914" s="17" t="n"/>
      <c r="D914" s="33">
        <f>IFERROR(VLOOKUP(A914,'Banco de dados'!$A$6:H1110, 8,0),0)</f>
        <v/>
      </c>
      <c r="E914" s="26">
        <f>B914*C914</f>
        <v/>
      </c>
      <c r="F914" s="29">
        <f>E914*I914</f>
        <v/>
      </c>
      <c r="G914" s="23">
        <f>E914*H914</f>
        <v/>
      </c>
      <c r="H914" s="22">
        <f>IFERROR(VLOOKUP(A914,'Banco de dados'!$A$6:F1110, 3,0),0)</f>
        <v/>
      </c>
      <c r="I914" s="24">
        <f>IFERROR(VLOOKUP(A914,'Banco de dados'!$A$6:$F$199, 5,0),0)</f>
        <v/>
      </c>
      <c r="J914" s="19" t="n"/>
    </row>
    <row r="915">
      <c r="B915" s="18" t="n"/>
      <c r="C915" s="17" t="n"/>
      <c r="D915" s="33">
        <f>IFERROR(VLOOKUP(A915,'Banco de dados'!$A$6:H1111, 8,0),0)</f>
        <v/>
      </c>
      <c r="E915" s="26">
        <f>B915*C915</f>
        <v/>
      </c>
      <c r="F915" s="29">
        <f>E915*I915</f>
        <v/>
      </c>
      <c r="G915" s="23">
        <f>E915*H915</f>
        <v/>
      </c>
      <c r="H915" s="22">
        <f>IFERROR(VLOOKUP(A915,'Banco de dados'!$A$6:F1111, 3,0),0)</f>
        <v/>
      </c>
      <c r="I915" s="24">
        <f>IFERROR(VLOOKUP(A915,'Banco de dados'!$A$6:$F$199, 5,0),0)</f>
        <v/>
      </c>
      <c r="J915" s="19" t="n"/>
    </row>
    <row r="916">
      <c r="B916" s="18" t="n"/>
      <c r="C916" s="17" t="n"/>
      <c r="D916" s="33">
        <f>IFERROR(VLOOKUP(A916,'Banco de dados'!$A$6:H1112, 8,0),0)</f>
        <v/>
      </c>
      <c r="E916" s="26">
        <f>B916*C916</f>
        <v/>
      </c>
      <c r="F916" s="29">
        <f>E916*I916</f>
        <v/>
      </c>
      <c r="G916" s="23">
        <f>E916*H916</f>
        <v/>
      </c>
      <c r="H916" s="22">
        <f>IFERROR(VLOOKUP(A916,'Banco de dados'!$A$6:F1112, 3,0),0)</f>
        <v/>
      </c>
      <c r="I916" s="24">
        <f>IFERROR(VLOOKUP(A916,'Banco de dados'!$A$6:$F$199, 5,0),0)</f>
        <v/>
      </c>
      <c r="J916" s="19" t="n"/>
    </row>
    <row r="917">
      <c r="B917" s="18" t="n"/>
      <c r="C917" s="17" t="n"/>
      <c r="D917" s="33">
        <f>IFERROR(VLOOKUP(A917,'Banco de dados'!$A$6:H1113, 8,0),0)</f>
        <v/>
      </c>
      <c r="E917" s="26">
        <f>B917*C917</f>
        <v/>
      </c>
      <c r="F917" s="29">
        <f>E917*I917</f>
        <v/>
      </c>
      <c r="G917" s="23">
        <f>E917*H917</f>
        <v/>
      </c>
      <c r="H917" s="22">
        <f>IFERROR(VLOOKUP(A917,'Banco de dados'!$A$6:F1113, 3,0),0)</f>
        <v/>
      </c>
      <c r="I917" s="24">
        <f>IFERROR(VLOOKUP(A917,'Banco de dados'!$A$6:$F$199, 5,0),0)</f>
        <v/>
      </c>
      <c r="J917" s="19" t="n"/>
    </row>
    <row r="918">
      <c r="B918" s="18" t="n"/>
      <c r="C918" s="17" t="n"/>
      <c r="D918" s="33">
        <f>IFERROR(VLOOKUP(A918,'Banco de dados'!$A$6:H1114, 8,0),0)</f>
        <v/>
      </c>
      <c r="E918" s="26">
        <f>B918*C918</f>
        <v/>
      </c>
      <c r="F918" s="29">
        <f>E918*I918</f>
        <v/>
      </c>
      <c r="G918" s="23">
        <f>E918*H918</f>
        <v/>
      </c>
      <c r="H918" s="22">
        <f>IFERROR(VLOOKUP(A918,'Banco de dados'!$A$6:F1114, 3,0),0)</f>
        <v/>
      </c>
      <c r="I918" s="24">
        <f>IFERROR(VLOOKUP(A918,'Banco de dados'!$A$6:$F$199, 5,0),0)</f>
        <v/>
      </c>
      <c r="J918" s="19" t="n"/>
    </row>
    <row r="919">
      <c r="B919" s="18" t="n"/>
      <c r="C919" s="17" t="n"/>
      <c r="D919" s="33">
        <f>IFERROR(VLOOKUP(A919,'Banco de dados'!$A$6:H1115, 8,0),0)</f>
        <v/>
      </c>
      <c r="E919" s="26">
        <f>B919*C919</f>
        <v/>
      </c>
      <c r="F919" s="29">
        <f>E919*I919</f>
        <v/>
      </c>
      <c r="G919" s="23">
        <f>E919*H919</f>
        <v/>
      </c>
      <c r="H919" s="22">
        <f>IFERROR(VLOOKUP(A919,'Banco de dados'!$A$6:F1115, 3,0),0)</f>
        <v/>
      </c>
      <c r="I919" s="24">
        <f>IFERROR(VLOOKUP(A919,'Banco de dados'!$A$6:$F$199, 5,0),0)</f>
        <v/>
      </c>
      <c r="J919" s="19" t="n"/>
    </row>
    <row r="920">
      <c r="B920" s="18" t="n"/>
      <c r="C920" s="17" t="n"/>
      <c r="D920" s="33">
        <f>IFERROR(VLOOKUP(A920,'Banco de dados'!$A$6:H1116, 8,0),0)</f>
        <v/>
      </c>
      <c r="E920" s="26">
        <f>B920*C920</f>
        <v/>
      </c>
      <c r="F920" s="29">
        <f>E920*I920</f>
        <v/>
      </c>
      <c r="G920" s="23">
        <f>E920*H920</f>
        <v/>
      </c>
      <c r="H920" s="22">
        <f>IFERROR(VLOOKUP(A920,'Banco de dados'!$A$6:F1116, 3,0),0)</f>
        <v/>
      </c>
      <c r="I920" s="24">
        <f>IFERROR(VLOOKUP(A920,'Banco de dados'!$A$6:$F$199, 5,0),0)</f>
        <v/>
      </c>
      <c r="J920" s="19" t="n"/>
    </row>
    <row r="921">
      <c r="B921" s="18" t="n"/>
      <c r="C921" s="17" t="n"/>
      <c r="D921" s="33">
        <f>IFERROR(VLOOKUP(A921,'Banco de dados'!$A$6:H1117, 8,0),0)</f>
        <v/>
      </c>
      <c r="E921" s="26">
        <f>B921*C921</f>
        <v/>
      </c>
      <c r="F921" s="29">
        <f>E921*I921</f>
        <v/>
      </c>
      <c r="G921" s="23">
        <f>E921*H921</f>
        <v/>
      </c>
      <c r="H921" s="22">
        <f>IFERROR(VLOOKUP(A921,'Banco de dados'!$A$6:F1117, 3,0),0)</f>
        <v/>
      </c>
      <c r="I921" s="24">
        <f>IFERROR(VLOOKUP(A921,'Banco de dados'!$A$6:$F$199, 5,0),0)</f>
        <v/>
      </c>
      <c r="J921" s="19" t="n"/>
    </row>
    <row r="922">
      <c r="B922" s="18" t="n"/>
      <c r="C922" s="17" t="n"/>
      <c r="D922" s="33">
        <f>IFERROR(VLOOKUP(A922,'Banco de dados'!$A$6:H1118, 8,0),0)</f>
        <v/>
      </c>
      <c r="E922" s="26">
        <f>B922*C922</f>
        <v/>
      </c>
      <c r="F922" s="29">
        <f>E922*I922</f>
        <v/>
      </c>
      <c r="G922" s="23">
        <f>E922*H922</f>
        <v/>
      </c>
      <c r="H922" s="22">
        <f>IFERROR(VLOOKUP(A922,'Banco de dados'!$A$6:F1118, 3,0),0)</f>
        <v/>
      </c>
      <c r="I922" s="24">
        <f>IFERROR(VLOOKUP(A922,'Banco de dados'!$A$6:$F$199, 5,0),0)</f>
        <v/>
      </c>
      <c r="J922" s="19" t="n"/>
    </row>
    <row r="923">
      <c r="B923" s="18" t="n"/>
      <c r="C923" s="17" t="n"/>
      <c r="D923" s="33">
        <f>IFERROR(VLOOKUP(A923,'Banco de dados'!$A$6:H1119, 8,0),0)</f>
        <v/>
      </c>
      <c r="E923" s="26">
        <f>B923*C923</f>
        <v/>
      </c>
      <c r="F923" s="29">
        <f>E923*I923</f>
        <v/>
      </c>
      <c r="G923" s="23">
        <f>E923*H923</f>
        <v/>
      </c>
      <c r="H923" s="22">
        <f>IFERROR(VLOOKUP(A923,'Banco de dados'!$A$6:F1119, 3,0),0)</f>
        <v/>
      </c>
      <c r="I923" s="24">
        <f>IFERROR(VLOOKUP(A923,'Banco de dados'!$A$6:$F$199, 5,0),0)</f>
        <v/>
      </c>
      <c r="J923" s="19" t="n"/>
    </row>
    <row r="924">
      <c r="B924" s="18" t="n"/>
      <c r="C924" s="17" t="n"/>
      <c r="D924" s="33">
        <f>IFERROR(VLOOKUP(A924,'Banco de dados'!$A$6:H1120, 8,0),0)</f>
        <v/>
      </c>
      <c r="E924" s="26">
        <f>B924*C924</f>
        <v/>
      </c>
      <c r="F924" s="29">
        <f>E924*I924</f>
        <v/>
      </c>
      <c r="G924" s="23">
        <f>E924*H924</f>
        <v/>
      </c>
      <c r="H924" s="22">
        <f>IFERROR(VLOOKUP(A924,'Banco de dados'!$A$6:F1120, 3,0),0)</f>
        <v/>
      </c>
      <c r="I924" s="24">
        <f>IFERROR(VLOOKUP(A924,'Banco de dados'!$A$6:$F$199, 5,0),0)</f>
        <v/>
      </c>
      <c r="J924" s="19" t="n"/>
    </row>
    <row r="925">
      <c r="B925" s="18" t="n"/>
      <c r="C925" s="17" t="n"/>
      <c r="D925" s="33">
        <f>IFERROR(VLOOKUP(A925,'Banco de dados'!$A$6:H1121, 8,0),0)</f>
        <v/>
      </c>
      <c r="E925" s="26">
        <f>B925*C925</f>
        <v/>
      </c>
      <c r="F925" s="29">
        <f>E925*I925</f>
        <v/>
      </c>
      <c r="G925" s="23">
        <f>E925*H925</f>
        <v/>
      </c>
      <c r="H925" s="22">
        <f>IFERROR(VLOOKUP(A925,'Banco de dados'!$A$6:F1121, 3,0),0)</f>
        <v/>
      </c>
      <c r="I925" s="24">
        <f>IFERROR(VLOOKUP(A925,'Banco de dados'!$A$6:$F$199, 5,0),0)</f>
        <v/>
      </c>
      <c r="J925" s="19" t="n"/>
    </row>
    <row r="926">
      <c r="B926" s="18" t="n"/>
      <c r="C926" s="17" t="n"/>
      <c r="D926" s="33">
        <f>IFERROR(VLOOKUP(A926,'Banco de dados'!$A$6:H1122, 8,0),0)</f>
        <v/>
      </c>
      <c r="E926" s="26">
        <f>B926*C926</f>
        <v/>
      </c>
      <c r="F926" s="29">
        <f>E926*I926</f>
        <v/>
      </c>
      <c r="G926" s="23">
        <f>E926*H926</f>
        <v/>
      </c>
      <c r="H926" s="22">
        <f>IFERROR(VLOOKUP(A926,'Banco de dados'!$A$6:F1122, 3,0),0)</f>
        <v/>
      </c>
      <c r="I926" s="24">
        <f>IFERROR(VLOOKUP(A926,'Banco de dados'!$A$6:$F$199, 5,0),0)</f>
        <v/>
      </c>
      <c r="J926" s="19" t="n"/>
    </row>
    <row r="927">
      <c r="B927" s="18" t="n"/>
      <c r="C927" s="17" t="n"/>
      <c r="D927" s="33">
        <f>IFERROR(VLOOKUP(A927,'Banco de dados'!$A$6:H1123, 8,0),0)</f>
        <v/>
      </c>
      <c r="E927" s="26">
        <f>B927*C927</f>
        <v/>
      </c>
      <c r="F927" s="29">
        <f>E927*I927</f>
        <v/>
      </c>
      <c r="G927" s="23">
        <f>E927*H927</f>
        <v/>
      </c>
      <c r="H927" s="22">
        <f>IFERROR(VLOOKUP(A927,'Banco de dados'!$A$6:F1123, 3,0),0)</f>
        <v/>
      </c>
      <c r="I927" s="24">
        <f>IFERROR(VLOOKUP(A927,'Banco de dados'!$A$6:$F$199, 5,0),0)</f>
        <v/>
      </c>
      <c r="J927" s="19" t="n"/>
    </row>
    <row r="928">
      <c r="B928" s="18" t="n"/>
      <c r="C928" s="17" t="n"/>
      <c r="D928" s="33">
        <f>IFERROR(VLOOKUP(A928,'Banco de dados'!$A$6:H1124, 8,0),0)</f>
        <v/>
      </c>
      <c r="E928" s="26">
        <f>B928*C928</f>
        <v/>
      </c>
      <c r="F928" s="29">
        <f>E928*I928</f>
        <v/>
      </c>
      <c r="G928" s="23">
        <f>E928*H928</f>
        <v/>
      </c>
      <c r="H928" s="22">
        <f>IFERROR(VLOOKUP(A928,'Banco de dados'!$A$6:F1124, 3,0),0)</f>
        <v/>
      </c>
      <c r="I928" s="24">
        <f>IFERROR(VLOOKUP(A928,'Banco de dados'!$A$6:$F$199, 5,0),0)</f>
        <v/>
      </c>
      <c r="J928" s="19" t="n"/>
    </row>
    <row r="929">
      <c r="B929" s="18" t="n"/>
      <c r="C929" s="17" t="n"/>
      <c r="D929" s="33">
        <f>IFERROR(VLOOKUP(A929,'Banco de dados'!$A$6:H1125, 8,0),0)</f>
        <v/>
      </c>
      <c r="E929" s="26">
        <f>B929*C929</f>
        <v/>
      </c>
      <c r="F929" s="29">
        <f>E929*I929</f>
        <v/>
      </c>
      <c r="G929" s="23">
        <f>E929*H929</f>
        <v/>
      </c>
      <c r="H929" s="22">
        <f>IFERROR(VLOOKUP(A929,'Banco de dados'!$A$6:F1125, 3,0),0)</f>
        <v/>
      </c>
      <c r="I929" s="24">
        <f>IFERROR(VLOOKUP(A929,'Banco de dados'!$A$6:$F$199, 5,0),0)</f>
        <v/>
      </c>
      <c r="J929" s="19" t="n"/>
    </row>
    <row r="930">
      <c r="B930" s="18" t="n"/>
      <c r="C930" s="17" t="n"/>
      <c r="D930" s="33">
        <f>IFERROR(VLOOKUP(A930,'Banco de dados'!$A$6:H1126, 8,0),0)</f>
        <v/>
      </c>
      <c r="E930" s="26">
        <f>B930*C930</f>
        <v/>
      </c>
      <c r="F930" s="29">
        <f>E930*I930</f>
        <v/>
      </c>
      <c r="G930" s="23">
        <f>E930*H930</f>
        <v/>
      </c>
      <c r="H930" s="22">
        <f>IFERROR(VLOOKUP(A930,'Banco de dados'!$A$6:F1126, 3,0),0)</f>
        <v/>
      </c>
      <c r="I930" s="24">
        <f>IFERROR(VLOOKUP(A930,'Banco de dados'!$A$6:$F$199, 5,0),0)</f>
        <v/>
      </c>
      <c r="J930" s="19" t="n"/>
    </row>
    <row r="931">
      <c r="B931" s="18" t="n"/>
      <c r="C931" s="17" t="n"/>
      <c r="D931" s="33">
        <f>IFERROR(VLOOKUP(A931,'Banco de dados'!$A$6:H1127, 8,0),0)</f>
        <v/>
      </c>
      <c r="E931" s="26">
        <f>B931*C931</f>
        <v/>
      </c>
      <c r="F931" s="29">
        <f>E931*I931</f>
        <v/>
      </c>
      <c r="G931" s="23">
        <f>E931*H931</f>
        <v/>
      </c>
      <c r="H931" s="22">
        <f>IFERROR(VLOOKUP(A931,'Banco de dados'!$A$6:F1127, 3,0),0)</f>
        <v/>
      </c>
      <c r="I931" s="24">
        <f>IFERROR(VLOOKUP(A931,'Banco de dados'!$A$6:$F$199, 5,0),0)</f>
        <v/>
      </c>
      <c r="J931" s="19" t="n"/>
    </row>
    <row r="932">
      <c r="B932" s="18" t="n"/>
      <c r="C932" s="17" t="n"/>
      <c r="D932" s="33">
        <f>IFERROR(VLOOKUP(A932,'Banco de dados'!$A$6:H1128, 8,0),0)</f>
        <v/>
      </c>
      <c r="E932" s="26">
        <f>B932*C932</f>
        <v/>
      </c>
      <c r="F932" s="29">
        <f>E932*I932</f>
        <v/>
      </c>
      <c r="G932" s="23">
        <f>E932*H932</f>
        <v/>
      </c>
      <c r="H932" s="22">
        <f>IFERROR(VLOOKUP(A932,'Banco de dados'!$A$6:F1128, 3,0),0)</f>
        <v/>
      </c>
      <c r="I932" s="24">
        <f>IFERROR(VLOOKUP(A932,'Banco de dados'!$A$6:$F$199, 5,0),0)</f>
        <v/>
      </c>
      <c r="J932" s="19" t="n"/>
    </row>
    <row r="933">
      <c r="B933" s="18" t="n"/>
      <c r="C933" s="17" t="n"/>
      <c r="D933" s="33">
        <f>IFERROR(VLOOKUP(A933,'Banco de dados'!$A$6:H1129, 8,0),0)</f>
        <v/>
      </c>
      <c r="E933" s="26">
        <f>B933*C933</f>
        <v/>
      </c>
      <c r="F933" s="29">
        <f>E933*I933</f>
        <v/>
      </c>
      <c r="G933" s="23">
        <f>E933*H933</f>
        <v/>
      </c>
      <c r="H933" s="22">
        <f>IFERROR(VLOOKUP(A933,'Banco de dados'!$A$6:F1129, 3,0),0)</f>
        <v/>
      </c>
      <c r="I933" s="24">
        <f>IFERROR(VLOOKUP(A933,'Banco de dados'!$A$6:$F$199, 5,0),0)</f>
        <v/>
      </c>
      <c r="J933" s="19" t="n"/>
    </row>
    <row r="934">
      <c r="B934" s="18" t="n"/>
      <c r="C934" s="17" t="n"/>
      <c r="D934" s="33">
        <f>IFERROR(VLOOKUP(A934,'Banco de dados'!$A$6:H1130, 8,0),0)</f>
        <v/>
      </c>
      <c r="E934" s="26">
        <f>B934*C934</f>
        <v/>
      </c>
      <c r="F934" s="29">
        <f>E934*I934</f>
        <v/>
      </c>
      <c r="G934" s="23">
        <f>E934*H934</f>
        <v/>
      </c>
      <c r="H934" s="22">
        <f>IFERROR(VLOOKUP(A934,'Banco de dados'!$A$6:F1130, 3,0),0)</f>
        <v/>
      </c>
      <c r="I934" s="24">
        <f>IFERROR(VLOOKUP(A934,'Banco de dados'!$A$6:$F$199, 5,0),0)</f>
        <v/>
      </c>
      <c r="J934" s="19" t="n"/>
    </row>
    <row r="935">
      <c r="B935" s="18" t="n"/>
      <c r="C935" s="17" t="n"/>
      <c r="D935" s="33">
        <f>IFERROR(VLOOKUP(A935,'Banco de dados'!$A$6:H1131, 8,0),0)</f>
        <v/>
      </c>
      <c r="E935" s="26">
        <f>B935*C935</f>
        <v/>
      </c>
      <c r="F935" s="29">
        <f>E935*I935</f>
        <v/>
      </c>
      <c r="G935" s="23">
        <f>E935*H935</f>
        <v/>
      </c>
      <c r="H935" s="22">
        <f>IFERROR(VLOOKUP(A935,'Banco de dados'!$A$6:F1131, 3,0),0)</f>
        <v/>
      </c>
      <c r="I935" s="24">
        <f>IFERROR(VLOOKUP(A935,'Banco de dados'!$A$6:$F$199, 5,0),0)</f>
        <v/>
      </c>
      <c r="J935" s="19" t="n"/>
    </row>
    <row r="936">
      <c r="B936" s="18" t="n"/>
      <c r="C936" s="17" t="n"/>
      <c r="D936" s="33">
        <f>IFERROR(VLOOKUP(A936,'Banco de dados'!$A$6:H1132, 8,0),0)</f>
        <v/>
      </c>
      <c r="E936" s="26">
        <f>B936*C936</f>
        <v/>
      </c>
      <c r="F936" s="29">
        <f>E936*I936</f>
        <v/>
      </c>
      <c r="G936" s="23">
        <f>E936*H936</f>
        <v/>
      </c>
      <c r="H936" s="22">
        <f>IFERROR(VLOOKUP(A936,'Banco de dados'!$A$6:F1132, 3,0),0)</f>
        <v/>
      </c>
      <c r="I936" s="24">
        <f>IFERROR(VLOOKUP(A936,'Banco de dados'!$A$6:$F$199, 5,0),0)</f>
        <v/>
      </c>
      <c r="J936" s="19" t="n"/>
    </row>
    <row r="937">
      <c r="B937" s="18" t="n"/>
      <c r="C937" s="17" t="n"/>
      <c r="D937" s="33">
        <f>IFERROR(VLOOKUP(A937,'Banco de dados'!$A$6:H1133, 8,0),0)</f>
        <v/>
      </c>
      <c r="E937" s="26">
        <f>B937*C937</f>
        <v/>
      </c>
      <c r="F937" s="29">
        <f>E937*I937</f>
        <v/>
      </c>
      <c r="G937" s="23">
        <f>E937*H937</f>
        <v/>
      </c>
      <c r="H937" s="22">
        <f>IFERROR(VLOOKUP(A937,'Banco de dados'!$A$6:F1133, 3,0),0)</f>
        <v/>
      </c>
      <c r="I937" s="24">
        <f>IFERROR(VLOOKUP(A937,'Banco de dados'!$A$6:$F$199, 5,0),0)</f>
        <v/>
      </c>
      <c r="J937" s="19" t="n"/>
    </row>
    <row r="938">
      <c r="B938" s="18" t="n"/>
      <c r="C938" s="17" t="n"/>
      <c r="D938" s="33">
        <f>IFERROR(VLOOKUP(A938,'Banco de dados'!$A$6:H1134, 8,0),0)</f>
        <v/>
      </c>
      <c r="E938" s="26">
        <f>B938*C938</f>
        <v/>
      </c>
      <c r="F938" s="29">
        <f>E938*I938</f>
        <v/>
      </c>
      <c r="G938" s="23">
        <f>E938*H938</f>
        <v/>
      </c>
      <c r="H938" s="22">
        <f>IFERROR(VLOOKUP(A938,'Banco de dados'!$A$6:F1134, 3,0),0)</f>
        <v/>
      </c>
      <c r="I938" s="24">
        <f>IFERROR(VLOOKUP(A938,'Banco de dados'!$A$6:$F$199, 5,0),0)</f>
        <v/>
      </c>
      <c r="J938" s="19" t="n"/>
    </row>
    <row r="939">
      <c r="B939" s="18" t="n"/>
      <c r="C939" s="17" t="n"/>
      <c r="D939" s="33">
        <f>IFERROR(VLOOKUP(A939,'Banco de dados'!$A$6:H1135, 8,0),0)</f>
        <v/>
      </c>
      <c r="E939" s="26">
        <f>B939*C939</f>
        <v/>
      </c>
      <c r="F939" s="29">
        <f>E939*I939</f>
        <v/>
      </c>
      <c r="G939" s="23">
        <f>E939*H939</f>
        <v/>
      </c>
      <c r="H939" s="22">
        <f>IFERROR(VLOOKUP(A939,'Banco de dados'!$A$6:F1135, 3,0),0)</f>
        <v/>
      </c>
      <c r="I939" s="24">
        <f>IFERROR(VLOOKUP(A939,'Banco de dados'!$A$6:$F$199, 5,0),0)</f>
        <v/>
      </c>
      <c r="J939" s="19" t="n"/>
    </row>
    <row r="940">
      <c r="B940" s="18" t="n"/>
      <c r="C940" s="17" t="n"/>
      <c r="D940" s="33">
        <f>IFERROR(VLOOKUP(A940,'Banco de dados'!$A$6:H1136, 8,0),0)</f>
        <v/>
      </c>
      <c r="E940" s="26">
        <f>B940*C940</f>
        <v/>
      </c>
      <c r="F940" s="29">
        <f>E940*I940</f>
        <v/>
      </c>
      <c r="G940" s="23">
        <f>E940*H940</f>
        <v/>
      </c>
      <c r="H940" s="22">
        <f>IFERROR(VLOOKUP(A940,'Banco de dados'!$A$6:F1136, 3,0),0)</f>
        <v/>
      </c>
      <c r="I940" s="24">
        <f>IFERROR(VLOOKUP(A940,'Banco de dados'!$A$6:$F$199, 5,0),0)</f>
        <v/>
      </c>
      <c r="J940" s="19" t="n"/>
    </row>
    <row r="941">
      <c r="B941" s="18" t="n"/>
      <c r="C941" s="17" t="n"/>
      <c r="D941" s="33">
        <f>IFERROR(VLOOKUP(A941,'Banco de dados'!$A$6:H1137, 8,0),0)</f>
        <v/>
      </c>
      <c r="E941" s="26">
        <f>B941*C941</f>
        <v/>
      </c>
      <c r="F941" s="29">
        <f>E941*I941</f>
        <v/>
      </c>
      <c r="G941" s="23">
        <f>E941*H941</f>
        <v/>
      </c>
      <c r="H941" s="22">
        <f>IFERROR(VLOOKUP(A941,'Banco de dados'!$A$6:F1137, 3,0),0)</f>
        <v/>
      </c>
      <c r="I941" s="24">
        <f>IFERROR(VLOOKUP(A941,'Banco de dados'!$A$6:$F$199, 5,0),0)</f>
        <v/>
      </c>
      <c r="J941" s="19" t="n"/>
    </row>
    <row r="942">
      <c r="B942" s="18" t="n"/>
      <c r="C942" s="17" t="n"/>
      <c r="D942" s="33">
        <f>IFERROR(VLOOKUP(A942,'Banco de dados'!$A$6:H1138, 8,0),0)</f>
        <v/>
      </c>
      <c r="E942" s="26">
        <f>B942*C942</f>
        <v/>
      </c>
      <c r="F942" s="29">
        <f>E942*I942</f>
        <v/>
      </c>
      <c r="G942" s="23">
        <f>E942*H942</f>
        <v/>
      </c>
      <c r="H942" s="22">
        <f>IFERROR(VLOOKUP(A942,'Banco de dados'!$A$6:F1138, 3,0),0)</f>
        <v/>
      </c>
      <c r="I942" s="24">
        <f>IFERROR(VLOOKUP(A942,'Banco de dados'!$A$6:$F$199, 5,0),0)</f>
        <v/>
      </c>
      <c r="J942" s="19" t="n"/>
    </row>
    <row r="943">
      <c r="B943" s="18" t="n"/>
      <c r="C943" s="17" t="n"/>
      <c r="D943" s="33">
        <f>IFERROR(VLOOKUP(A943,'Banco de dados'!$A$6:H1139, 8,0),0)</f>
        <v/>
      </c>
      <c r="E943" s="26">
        <f>B943*C943</f>
        <v/>
      </c>
      <c r="F943" s="29">
        <f>E943*I943</f>
        <v/>
      </c>
      <c r="G943" s="23">
        <f>E943*H943</f>
        <v/>
      </c>
      <c r="H943" s="22">
        <f>IFERROR(VLOOKUP(A943,'Banco de dados'!$A$6:F1139, 3,0),0)</f>
        <v/>
      </c>
      <c r="I943" s="24">
        <f>IFERROR(VLOOKUP(A943,'Banco de dados'!$A$6:$F$199, 5,0),0)</f>
        <v/>
      </c>
      <c r="J943" s="19" t="n"/>
    </row>
    <row r="944">
      <c r="B944" s="18" t="n"/>
      <c r="C944" s="17" t="n"/>
      <c r="D944" s="33">
        <f>IFERROR(VLOOKUP(A944,'Banco de dados'!$A$6:H1140, 8,0),0)</f>
        <v/>
      </c>
      <c r="E944" s="26">
        <f>B944*C944</f>
        <v/>
      </c>
      <c r="F944" s="29">
        <f>E944*I944</f>
        <v/>
      </c>
      <c r="G944" s="23">
        <f>E944*H944</f>
        <v/>
      </c>
      <c r="H944" s="22">
        <f>IFERROR(VLOOKUP(A944,'Banco de dados'!$A$6:F1140, 3,0),0)</f>
        <v/>
      </c>
      <c r="I944" s="24">
        <f>IFERROR(VLOOKUP(A944,'Banco de dados'!$A$6:$F$199, 5,0),0)</f>
        <v/>
      </c>
      <c r="J944" s="19" t="n"/>
    </row>
    <row r="945">
      <c r="B945" s="18" t="n"/>
      <c r="C945" s="17" t="n"/>
      <c r="D945" s="33">
        <f>IFERROR(VLOOKUP(A945,'Banco de dados'!$A$6:H1141, 8,0),0)</f>
        <v/>
      </c>
      <c r="E945" s="26">
        <f>B945*C945</f>
        <v/>
      </c>
      <c r="F945" s="29">
        <f>E945*I945</f>
        <v/>
      </c>
      <c r="G945" s="23">
        <f>E945*H945</f>
        <v/>
      </c>
      <c r="H945" s="22">
        <f>IFERROR(VLOOKUP(A945,'Banco de dados'!$A$6:F1141, 3,0),0)</f>
        <v/>
      </c>
      <c r="I945" s="24">
        <f>IFERROR(VLOOKUP(A945,'Banco de dados'!$A$6:$F$199, 5,0),0)</f>
        <v/>
      </c>
      <c r="J945" s="19" t="n"/>
    </row>
    <row r="946">
      <c r="B946" s="18" t="n"/>
      <c r="C946" s="17" t="n"/>
      <c r="D946" s="33">
        <f>IFERROR(VLOOKUP(A946,'Banco de dados'!$A$6:H1142, 8,0),0)</f>
        <v/>
      </c>
      <c r="E946" s="26">
        <f>B946*C946</f>
        <v/>
      </c>
      <c r="F946" s="29">
        <f>E946*I946</f>
        <v/>
      </c>
      <c r="G946" s="23">
        <f>E946*H946</f>
        <v/>
      </c>
      <c r="H946" s="22">
        <f>IFERROR(VLOOKUP(A946,'Banco de dados'!$A$6:F1142, 3,0),0)</f>
        <v/>
      </c>
      <c r="I946" s="24">
        <f>IFERROR(VLOOKUP(A946,'Banco de dados'!$A$6:$F$199, 5,0),0)</f>
        <v/>
      </c>
      <c r="J946" s="19" t="n"/>
    </row>
    <row r="947">
      <c r="B947" s="18" t="n"/>
      <c r="C947" s="17" t="n"/>
      <c r="D947" s="33">
        <f>IFERROR(VLOOKUP(A947,'Banco de dados'!$A$6:H1143, 8,0),0)</f>
        <v/>
      </c>
      <c r="E947" s="26">
        <f>B947*C947</f>
        <v/>
      </c>
      <c r="F947" s="29">
        <f>E947*I947</f>
        <v/>
      </c>
      <c r="G947" s="23">
        <f>E947*H947</f>
        <v/>
      </c>
      <c r="H947" s="22">
        <f>IFERROR(VLOOKUP(A947,'Banco de dados'!$A$6:F1143, 3,0),0)</f>
        <v/>
      </c>
      <c r="I947" s="24">
        <f>IFERROR(VLOOKUP(A947,'Banco de dados'!$A$6:$F$199, 5,0),0)</f>
        <v/>
      </c>
      <c r="J947" s="19" t="n"/>
    </row>
    <row r="948">
      <c r="B948" s="18" t="n"/>
      <c r="C948" s="17" t="n"/>
      <c r="D948" s="33">
        <f>IFERROR(VLOOKUP(A948,'Banco de dados'!$A$6:H1144, 8,0),0)</f>
        <v/>
      </c>
      <c r="E948" s="26">
        <f>B948*C948</f>
        <v/>
      </c>
      <c r="F948" s="29">
        <f>E948*I948</f>
        <v/>
      </c>
      <c r="G948" s="23">
        <f>E948*H948</f>
        <v/>
      </c>
      <c r="H948" s="22">
        <f>IFERROR(VLOOKUP(A948,'Banco de dados'!$A$6:F1144, 3,0),0)</f>
        <v/>
      </c>
      <c r="I948" s="24">
        <f>IFERROR(VLOOKUP(A948,'Banco de dados'!$A$6:$F$199, 5,0),0)</f>
        <v/>
      </c>
      <c r="J948" s="19" t="n"/>
    </row>
    <row r="949">
      <c r="B949" s="18" t="n"/>
      <c r="C949" s="17" t="n"/>
      <c r="D949" s="33">
        <f>IFERROR(VLOOKUP(A949,'Banco de dados'!$A$6:H1145, 8,0),0)</f>
        <v/>
      </c>
      <c r="E949" s="26">
        <f>B949*C949</f>
        <v/>
      </c>
      <c r="F949" s="29">
        <f>E949*I949</f>
        <v/>
      </c>
      <c r="G949" s="23">
        <f>E949*H949</f>
        <v/>
      </c>
      <c r="H949" s="22">
        <f>IFERROR(VLOOKUP(A949,'Banco de dados'!$A$6:F1145, 3,0),0)</f>
        <v/>
      </c>
      <c r="I949" s="24">
        <f>IFERROR(VLOOKUP(A949,'Banco de dados'!$A$6:$F$199, 5,0),0)</f>
        <v/>
      </c>
      <c r="J949" s="19" t="n"/>
    </row>
    <row r="950">
      <c r="B950" s="18" t="n"/>
      <c r="C950" s="17" t="n"/>
      <c r="D950" s="33">
        <f>IFERROR(VLOOKUP(A950,'Banco de dados'!$A$6:H1146, 8,0),0)</f>
        <v/>
      </c>
      <c r="E950" s="26">
        <f>B950*C950</f>
        <v/>
      </c>
      <c r="F950" s="29">
        <f>E950*I950</f>
        <v/>
      </c>
      <c r="G950" s="23">
        <f>E950*H950</f>
        <v/>
      </c>
      <c r="H950" s="22">
        <f>IFERROR(VLOOKUP(A950,'Banco de dados'!$A$6:F1146, 3,0),0)</f>
        <v/>
      </c>
      <c r="I950" s="24">
        <f>IFERROR(VLOOKUP(A950,'Banco de dados'!$A$6:$F$199, 5,0),0)</f>
        <v/>
      </c>
      <c r="J950" s="19" t="n"/>
    </row>
    <row r="951">
      <c r="B951" s="18" t="n"/>
      <c r="C951" s="17" t="n"/>
      <c r="D951" s="33">
        <f>IFERROR(VLOOKUP(A951,'Banco de dados'!$A$6:H1147, 8,0),0)</f>
        <v/>
      </c>
      <c r="E951" s="26">
        <f>B951*C951</f>
        <v/>
      </c>
      <c r="F951" s="29">
        <f>E951*I951</f>
        <v/>
      </c>
      <c r="G951" s="23">
        <f>E951*H951</f>
        <v/>
      </c>
      <c r="H951" s="22">
        <f>IFERROR(VLOOKUP(A951,'Banco de dados'!$A$6:F1147, 3,0),0)</f>
        <v/>
      </c>
      <c r="I951" s="24">
        <f>IFERROR(VLOOKUP(A951,'Banco de dados'!$A$6:$F$199, 5,0),0)</f>
        <v/>
      </c>
      <c r="J951" s="19" t="n"/>
    </row>
    <row r="952">
      <c r="B952" s="18" t="n"/>
      <c r="C952" s="17" t="n"/>
      <c r="D952" s="33">
        <f>IFERROR(VLOOKUP(A952,'Banco de dados'!$A$6:H1148, 8,0),0)</f>
        <v/>
      </c>
      <c r="E952" s="26">
        <f>B952*C952</f>
        <v/>
      </c>
      <c r="F952" s="29">
        <f>E952*I952</f>
        <v/>
      </c>
      <c r="G952" s="23">
        <f>E952*H952</f>
        <v/>
      </c>
      <c r="H952" s="22">
        <f>IFERROR(VLOOKUP(A952,'Banco de dados'!$A$6:F1148, 3,0),0)</f>
        <v/>
      </c>
      <c r="I952" s="24">
        <f>IFERROR(VLOOKUP(A952,'Banco de dados'!$A$6:$F$199, 5,0),0)</f>
        <v/>
      </c>
      <c r="J952" s="19" t="n"/>
    </row>
    <row r="953">
      <c r="B953" s="18" t="n"/>
      <c r="C953" s="17" t="n"/>
      <c r="D953" s="33">
        <f>IFERROR(VLOOKUP(A953,'Banco de dados'!$A$6:H1149, 8,0),0)</f>
        <v/>
      </c>
      <c r="E953" s="26">
        <f>B953*C953</f>
        <v/>
      </c>
      <c r="F953" s="29">
        <f>E953*I953</f>
        <v/>
      </c>
      <c r="G953" s="23">
        <f>E953*H953</f>
        <v/>
      </c>
      <c r="H953" s="22">
        <f>IFERROR(VLOOKUP(A953,'Banco de dados'!$A$6:F1149, 3,0),0)</f>
        <v/>
      </c>
      <c r="I953" s="24">
        <f>IFERROR(VLOOKUP(A953,'Banco de dados'!$A$6:$F$199, 5,0),0)</f>
        <v/>
      </c>
      <c r="J953" s="19" t="n"/>
    </row>
    <row r="954">
      <c r="B954" s="18" t="n"/>
      <c r="C954" s="17" t="n"/>
      <c r="D954" s="33">
        <f>IFERROR(VLOOKUP(A954,'Banco de dados'!$A$6:H1150, 8,0),0)</f>
        <v/>
      </c>
      <c r="E954" s="26">
        <f>B954*C954</f>
        <v/>
      </c>
      <c r="F954" s="29">
        <f>E954*I954</f>
        <v/>
      </c>
      <c r="G954" s="23">
        <f>E954*H954</f>
        <v/>
      </c>
      <c r="H954" s="22">
        <f>IFERROR(VLOOKUP(A954,'Banco de dados'!$A$6:F1150, 3,0),0)</f>
        <v/>
      </c>
      <c r="I954" s="24">
        <f>IFERROR(VLOOKUP(A954,'Banco de dados'!$A$6:$F$199, 5,0),0)</f>
        <v/>
      </c>
      <c r="J954" s="19" t="n"/>
    </row>
    <row r="955">
      <c r="B955" s="18" t="n"/>
      <c r="C955" s="17" t="n"/>
      <c r="D955" s="33">
        <f>IFERROR(VLOOKUP(A955,'Banco de dados'!$A$6:H1151, 8,0),0)</f>
        <v/>
      </c>
      <c r="E955" s="26">
        <f>B955*C955</f>
        <v/>
      </c>
      <c r="F955" s="29">
        <f>E955*I955</f>
        <v/>
      </c>
      <c r="G955" s="23">
        <f>E955*H955</f>
        <v/>
      </c>
      <c r="H955" s="22">
        <f>IFERROR(VLOOKUP(A955,'Banco de dados'!$A$6:F1151, 3,0),0)</f>
        <v/>
      </c>
      <c r="I955" s="24">
        <f>IFERROR(VLOOKUP(A955,'Banco de dados'!$A$6:$F$199, 5,0),0)</f>
        <v/>
      </c>
      <c r="J955" s="19" t="n"/>
    </row>
    <row r="956">
      <c r="B956" s="18" t="n"/>
      <c r="C956" s="17" t="n"/>
      <c r="D956" s="33">
        <f>IFERROR(VLOOKUP(A956,'Banco de dados'!$A$6:H1152, 8,0),0)</f>
        <v/>
      </c>
      <c r="E956" s="26">
        <f>B956*C956</f>
        <v/>
      </c>
      <c r="F956" s="29">
        <f>E956*I956</f>
        <v/>
      </c>
      <c r="G956" s="23">
        <f>E956*H956</f>
        <v/>
      </c>
      <c r="H956" s="22">
        <f>IFERROR(VLOOKUP(A956,'Banco de dados'!$A$6:F1152, 3,0),0)</f>
        <v/>
      </c>
      <c r="I956" s="24">
        <f>IFERROR(VLOOKUP(A956,'Banco de dados'!$A$6:$F$199, 5,0),0)</f>
        <v/>
      </c>
      <c r="J956" s="19" t="n"/>
    </row>
    <row r="957">
      <c r="B957" s="18" t="n"/>
      <c r="C957" s="17" t="n"/>
      <c r="D957" s="33">
        <f>IFERROR(VLOOKUP(A957,'Banco de dados'!$A$6:H1153, 8,0),0)</f>
        <v/>
      </c>
      <c r="E957" s="26">
        <f>B957*C957</f>
        <v/>
      </c>
      <c r="F957" s="29">
        <f>E957*I957</f>
        <v/>
      </c>
      <c r="G957" s="23">
        <f>E957*H957</f>
        <v/>
      </c>
      <c r="H957" s="22">
        <f>IFERROR(VLOOKUP(A957,'Banco de dados'!$A$6:F1153, 3,0),0)</f>
        <v/>
      </c>
      <c r="I957" s="24">
        <f>IFERROR(VLOOKUP(A957,'Banco de dados'!$A$6:$F$199, 5,0),0)</f>
        <v/>
      </c>
      <c r="J957" s="19" t="n"/>
    </row>
    <row r="958">
      <c r="B958" s="18" t="n"/>
      <c r="C958" s="17" t="n"/>
      <c r="D958" s="33">
        <f>IFERROR(VLOOKUP(A958,'Banco de dados'!$A$6:H1154, 8,0),0)</f>
        <v/>
      </c>
      <c r="E958" s="26">
        <f>B958*C958</f>
        <v/>
      </c>
      <c r="F958" s="29">
        <f>E958*I958</f>
        <v/>
      </c>
      <c r="G958" s="23">
        <f>E958*H958</f>
        <v/>
      </c>
      <c r="H958" s="22">
        <f>IFERROR(VLOOKUP(A958,'Banco de dados'!$A$6:F1154, 3,0),0)</f>
        <v/>
      </c>
      <c r="I958" s="24">
        <f>IFERROR(VLOOKUP(A958,'Banco de dados'!$A$6:$F$199, 5,0),0)</f>
        <v/>
      </c>
      <c r="J958" s="19" t="n"/>
    </row>
    <row r="959">
      <c r="B959" s="18" t="n"/>
      <c r="C959" s="17" t="n"/>
      <c r="D959" s="33">
        <f>IFERROR(VLOOKUP(A959,'Banco de dados'!$A$6:H1155, 8,0),0)</f>
        <v/>
      </c>
      <c r="E959" s="26">
        <f>B959*C959</f>
        <v/>
      </c>
      <c r="F959" s="29">
        <f>E959*I959</f>
        <v/>
      </c>
      <c r="G959" s="23">
        <f>E959*H959</f>
        <v/>
      </c>
      <c r="H959" s="22">
        <f>IFERROR(VLOOKUP(A959,'Banco de dados'!$A$6:F1155, 3,0),0)</f>
        <v/>
      </c>
      <c r="I959" s="24">
        <f>IFERROR(VLOOKUP(A959,'Banco de dados'!$A$6:$F$199, 5,0),0)</f>
        <v/>
      </c>
      <c r="J959" s="19" t="n"/>
    </row>
    <row r="960">
      <c r="B960" s="18" t="n"/>
      <c r="C960" s="17" t="n"/>
      <c r="D960" s="33">
        <f>IFERROR(VLOOKUP(A960,'Banco de dados'!$A$6:H1156, 8,0),0)</f>
        <v/>
      </c>
      <c r="E960" s="26">
        <f>B960*C960</f>
        <v/>
      </c>
      <c r="F960" s="29">
        <f>E960*I960</f>
        <v/>
      </c>
      <c r="G960" s="23">
        <f>E960*H960</f>
        <v/>
      </c>
      <c r="H960" s="22">
        <f>IFERROR(VLOOKUP(A960,'Banco de dados'!$A$6:F1156, 3,0),0)</f>
        <v/>
      </c>
      <c r="I960" s="24">
        <f>IFERROR(VLOOKUP(A960,'Banco de dados'!$A$6:$F$199, 5,0),0)</f>
        <v/>
      </c>
      <c r="J960" s="19" t="n"/>
    </row>
    <row r="961">
      <c r="B961" s="18" t="n"/>
      <c r="C961" s="17" t="n"/>
      <c r="D961" s="33">
        <f>IFERROR(VLOOKUP(A961,'Banco de dados'!$A$6:H1157, 8,0),0)</f>
        <v/>
      </c>
      <c r="E961" s="26">
        <f>B961*C961</f>
        <v/>
      </c>
      <c r="F961" s="29">
        <f>E961*I961</f>
        <v/>
      </c>
      <c r="G961" s="23">
        <f>E961*H961</f>
        <v/>
      </c>
      <c r="H961" s="22">
        <f>IFERROR(VLOOKUP(A961,'Banco de dados'!$A$6:F1157, 3,0),0)</f>
        <v/>
      </c>
      <c r="I961" s="24">
        <f>IFERROR(VLOOKUP(A961,'Banco de dados'!$A$6:$F$199, 5,0),0)</f>
        <v/>
      </c>
      <c r="J961" s="19" t="n"/>
    </row>
    <row r="962">
      <c r="B962" s="18" t="n"/>
      <c r="C962" s="17" t="n"/>
      <c r="D962" s="33">
        <f>IFERROR(VLOOKUP(A962,'Banco de dados'!$A$6:H1158, 8,0),0)</f>
        <v/>
      </c>
      <c r="E962" s="26">
        <f>B962*C962</f>
        <v/>
      </c>
      <c r="F962" s="29">
        <f>E962*I962</f>
        <v/>
      </c>
      <c r="G962" s="23">
        <f>E962*H962</f>
        <v/>
      </c>
      <c r="H962" s="22">
        <f>IFERROR(VLOOKUP(A962,'Banco de dados'!$A$6:F1158, 3,0),0)</f>
        <v/>
      </c>
      <c r="I962" s="24">
        <f>IFERROR(VLOOKUP(A962,'Banco de dados'!$A$6:$F$199, 5,0),0)</f>
        <v/>
      </c>
      <c r="J962" s="19" t="n"/>
    </row>
    <row r="963">
      <c r="B963" s="18" t="n"/>
      <c r="C963" s="17" t="n"/>
      <c r="D963" s="33">
        <f>IFERROR(VLOOKUP(A963,'Banco de dados'!$A$6:H1159, 8,0),0)</f>
        <v/>
      </c>
      <c r="E963" s="26">
        <f>B963*C963</f>
        <v/>
      </c>
      <c r="F963" s="29">
        <f>E963*I963</f>
        <v/>
      </c>
      <c r="G963" s="23">
        <f>E963*H963</f>
        <v/>
      </c>
      <c r="H963" s="22">
        <f>IFERROR(VLOOKUP(A963,'Banco de dados'!$A$6:F1159, 3,0),0)</f>
        <v/>
      </c>
      <c r="I963" s="24">
        <f>IFERROR(VLOOKUP(A963,'Banco de dados'!$A$6:$F$199, 5,0),0)</f>
        <v/>
      </c>
      <c r="J963" s="19" t="n"/>
    </row>
    <row r="964">
      <c r="B964" s="18" t="n"/>
      <c r="C964" s="17" t="n"/>
      <c r="D964" s="33">
        <f>IFERROR(VLOOKUP(A964,'Banco de dados'!$A$6:H1160, 8,0),0)</f>
        <v/>
      </c>
      <c r="E964" s="26">
        <f>B964*C964</f>
        <v/>
      </c>
      <c r="F964" s="29">
        <f>E964*I964</f>
        <v/>
      </c>
      <c r="G964" s="23">
        <f>E964*H964</f>
        <v/>
      </c>
      <c r="H964" s="22">
        <f>IFERROR(VLOOKUP(A964,'Banco de dados'!$A$6:F1160, 3,0),0)</f>
        <v/>
      </c>
      <c r="I964" s="24">
        <f>IFERROR(VLOOKUP(A964,'Banco de dados'!$A$6:$F$199, 5,0),0)</f>
        <v/>
      </c>
      <c r="J964" s="19" t="n"/>
    </row>
    <row r="965">
      <c r="B965" s="18" t="n"/>
      <c r="C965" s="17" t="n"/>
      <c r="D965" s="33">
        <f>IFERROR(VLOOKUP(A965,'Banco de dados'!$A$6:H1161, 8,0),0)</f>
        <v/>
      </c>
      <c r="E965" s="26">
        <f>B965*C965</f>
        <v/>
      </c>
      <c r="F965" s="29">
        <f>E965*I965</f>
        <v/>
      </c>
      <c r="G965" s="23">
        <f>E965*H965</f>
        <v/>
      </c>
      <c r="H965" s="22">
        <f>IFERROR(VLOOKUP(A965,'Banco de dados'!$A$6:F1161, 3,0),0)</f>
        <v/>
      </c>
      <c r="I965" s="24">
        <f>IFERROR(VLOOKUP(A965,'Banco de dados'!$A$6:$F$199, 5,0),0)</f>
        <v/>
      </c>
      <c r="J965" s="19" t="n"/>
    </row>
    <row r="966">
      <c r="B966" s="18" t="n"/>
      <c r="C966" s="17" t="n"/>
      <c r="D966" s="33">
        <f>IFERROR(VLOOKUP(A966,'Banco de dados'!$A$6:H1162, 8,0),0)</f>
        <v/>
      </c>
      <c r="E966" s="26">
        <f>B966*C966</f>
        <v/>
      </c>
      <c r="F966" s="29">
        <f>E966*I966</f>
        <v/>
      </c>
      <c r="G966" s="23">
        <f>E966*H966</f>
        <v/>
      </c>
      <c r="H966" s="22">
        <f>IFERROR(VLOOKUP(A966,'Banco de dados'!$A$6:F1162, 3,0),0)</f>
        <v/>
      </c>
      <c r="I966" s="24">
        <f>IFERROR(VLOOKUP(A966,'Banco de dados'!$A$6:$F$199, 5,0),0)</f>
        <v/>
      </c>
      <c r="J966" s="19" t="n"/>
    </row>
    <row r="967">
      <c r="B967" s="18" t="n"/>
      <c r="C967" s="17" t="n"/>
      <c r="D967" s="33">
        <f>IFERROR(VLOOKUP(A967,'Banco de dados'!$A$6:H1163, 8,0),0)</f>
        <v/>
      </c>
      <c r="E967" s="26">
        <f>B967*C967</f>
        <v/>
      </c>
      <c r="F967" s="29">
        <f>E967*I967</f>
        <v/>
      </c>
      <c r="G967" s="23">
        <f>E967*H967</f>
        <v/>
      </c>
      <c r="H967" s="22">
        <f>IFERROR(VLOOKUP(A967,'Banco de dados'!$A$6:F1163, 3,0),0)</f>
        <v/>
      </c>
      <c r="I967" s="24">
        <f>IFERROR(VLOOKUP(A967,'Banco de dados'!$A$6:$F$199, 5,0),0)</f>
        <v/>
      </c>
      <c r="J967" s="19" t="n"/>
    </row>
    <row r="968">
      <c r="B968" s="18" t="n"/>
      <c r="C968" s="17" t="n"/>
      <c r="D968" s="33">
        <f>IFERROR(VLOOKUP(A968,'Banco de dados'!$A$6:H1164, 8,0),0)</f>
        <v/>
      </c>
      <c r="E968" s="26">
        <f>B968*C968</f>
        <v/>
      </c>
      <c r="F968" s="29">
        <f>E968*I968</f>
        <v/>
      </c>
      <c r="G968" s="23">
        <f>E968*H968</f>
        <v/>
      </c>
      <c r="H968" s="22">
        <f>IFERROR(VLOOKUP(A968,'Banco de dados'!$A$6:F1164, 3,0),0)</f>
        <v/>
      </c>
      <c r="I968" s="24">
        <f>IFERROR(VLOOKUP(A968,'Banco de dados'!$A$6:$F$199, 5,0),0)</f>
        <v/>
      </c>
      <c r="J968" s="19" t="n"/>
    </row>
    <row r="969">
      <c r="B969" s="18" t="n"/>
      <c r="C969" s="17" t="n"/>
      <c r="D969" s="33">
        <f>IFERROR(VLOOKUP(A969,'Banco de dados'!$A$6:H1165, 8,0),0)</f>
        <v/>
      </c>
      <c r="E969" s="26">
        <f>B969*C969</f>
        <v/>
      </c>
      <c r="F969" s="29">
        <f>E969*I969</f>
        <v/>
      </c>
      <c r="G969" s="23">
        <f>E969*H969</f>
        <v/>
      </c>
      <c r="H969" s="22">
        <f>IFERROR(VLOOKUP(A969,'Banco de dados'!$A$6:F1165, 3,0),0)</f>
        <v/>
      </c>
      <c r="I969" s="24">
        <f>IFERROR(VLOOKUP(A969,'Banco de dados'!$A$6:$F$199, 5,0),0)</f>
        <v/>
      </c>
      <c r="J969" s="19" t="n"/>
    </row>
    <row r="970">
      <c r="B970" s="18" t="n"/>
      <c r="C970" s="17" t="n"/>
      <c r="D970" s="33">
        <f>IFERROR(VLOOKUP(A970,'Banco de dados'!$A$6:H1166, 8,0),0)</f>
        <v/>
      </c>
      <c r="E970" s="26">
        <f>B970*C970</f>
        <v/>
      </c>
      <c r="F970" s="29">
        <f>E970*I970</f>
        <v/>
      </c>
      <c r="G970" s="23">
        <f>E970*H970</f>
        <v/>
      </c>
      <c r="H970" s="22">
        <f>IFERROR(VLOOKUP(A970,'Banco de dados'!$A$6:F1166, 3,0),0)</f>
        <v/>
      </c>
      <c r="I970" s="24">
        <f>IFERROR(VLOOKUP(A970,'Banco de dados'!$A$6:$F$199, 5,0),0)</f>
        <v/>
      </c>
      <c r="J970" s="19" t="n"/>
    </row>
    <row r="971">
      <c r="B971" s="18" t="n"/>
      <c r="C971" s="17" t="n"/>
      <c r="D971" s="33">
        <f>IFERROR(VLOOKUP(A971,'Banco de dados'!$A$6:H1167, 8,0),0)</f>
        <v/>
      </c>
      <c r="E971" s="26">
        <f>B971*C971</f>
        <v/>
      </c>
      <c r="F971" s="29">
        <f>E971*I971</f>
        <v/>
      </c>
      <c r="G971" s="23">
        <f>E971*H971</f>
        <v/>
      </c>
      <c r="H971" s="22">
        <f>IFERROR(VLOOKUP(A971,'Banco de dados'!$A$6:F1167, 3,0),0)</f>
        <v/>
      </c>
      <c r="I971" s="24">
        <f>IFERROR(VLOOKUP(A971,'Banco de dados'!$A$6:$F$199, 5,0),0)</f>
        <v/>
      </c>
      <c r="J971" s="19" t="n"/>
    </row>
    <row r="972">
      <c r="B972" s="18" t="n"/>
      <c r="C972" s="17" t="n"/>
      <c r="D972" s="33">
        <f>IFERROR(VLOOKUP(A972,'Banco de dados'!$A$6:H1168, 8,0),0)</f>
        <v/>
      </c>
      <c r="E972" s="26">
        <f>B972*C972</f>
        <v/>
      </c>
      <c r="F972" s="29">
        <f>E972*I972</f>
        <v/>
      </c>
      <c r="G972" s="23">
        <f>E972*H972</f>
        <v/>
      </c>
      <c r="H972" s="22">
        <f>IFERROR(VLOOKUP(A972,'Banco de dados'!$A$6:F1168, 3,0),0)</f>
        <v/>
      </c>
      <c r="I972" s="24">
        <f>IFERROR(VLOOKUP(A972,'Banco de dados'!$A$6:$F$199, 5,0),0)</f>
        <v/>
      </c>
      <c r="J972" s="19" t="n"/>
    </row>
    <row r="973">
      <c r="B973" s="18" t="n"/>
      <c r="C973" s="17" t="n"/>
      <c r="D973" s="33">
        <f>IFERROR(VLOOKUP(A973,'Banco de dados'!$A$6:H1169, 8,0),0)</f>
        <v/>
      </c>
      <c r="E973" s="26">
        <f>B973*C973</f>
        <v/>
      </c>
      <c r="F973" s="29">
        <f>E973*I973</f>
        <v/>
      </c>
      <c r="G973" s="23">
        <f>E973*H973</f>
        <v/>
      </c>
      <c r="H973" s="22">
        <f>IFERROR(VLOOKUP(A973,'Banco de dados'!$A$6:F1169, 3,0),0)</f>
        <v/>
      </c>
      <c r="I973" s="24">
        <f>IFERROR(VLOOKUP(A973,'Banco de dados'!$A$6:$F$199, 5,0),0)</f>
        <v/>
      </c>
      <c r="J973" s="19" t="n"/>
    </row>
    <row r="974">
      <c r="B974" s="18" t="n"/>
      <c r="C974" s="17" t="n"/>
      <c r="D974" s="33">
        <f>IFERROR(VLOOKUP(A974,'Banco de dados'!$A$6:H1170, 8,0),0)</f>
        <v/>
      </c>
      <c r="E974" s="26">
        <f>B974*C974</f>
        <v/>
      </c>
      <c r="F974" s="29">
        <f>E974*I974</f>
        <v/>
      </c>
      <c r="G974" s="23">
        <f>E974*H974</f>
        <v/>
      </c>
      <c r="H974" s="22">
        <f>IFERROR(VLOOKUP(A974,'Banco de dados'!$A$6:F1170, 3,0),0)</f>
        <v/>
      </c>
      <c r="I974" s="24">
        <f>IFERROR(VLOOKUP(A974,'Banco de dados'!$A$6:$F$199, 5,0),0)</f>
        <v/>
      </c>
      <c r="J974" s="19" t="n"/>
    </row>
    <row r="975">
      <c r="B975" s="18" t="n"/>
      <c r="C975" s="17" t="n"/>
      <c r="D975" s="33">
        <f>IFERROR(VLOOKUP(A975,'Banco de dados'!$A$6:H1171, 8,0),0)</f>
        <v/>
      </c>
      <c r="E975" s="26">
        <f>B975*C975</f>
        <v/>
      </c>
      <c r="F975" s="29">
        <f>E975*I975</f>
        <v/>
      </c>
      <c r="G975" s="23">
        <f>E975*H975</f>
        <v/>
      </c>
      <c r="H975" s="22">
        <f>IFERROR(VLOOKUP(A975,'Banco de dados'!$A$6:F1171, 3,0),0)</f>
        <v/>
      </c>
      <c r="I975" s="24">
        <f>IFERROR(VLOOKUP(A975,'Banco de dados'!$A$6:$F$199, 5,0),0)</f>
        <v/>
      </c>
      <c r="J975" s="19" t="n"/>
    </row>
    <row r="976">
      <c r="B976" s="18" t="n"/>
      <c r="C976" s="17" t="n"/>
      <c r="D976" s="33">
        <f>IFERROR(VLOOKUP(A976,'Banco de dados'!$A$6:H1172, 8,0),0)</f>
        <v/>
      </c>
      <c r="E976" s="26">
        <f>B976*C976</f>
        <v/>
      </c>
      <c r="F976" s="29">
        <f>E976*I976</f>
        <v/>
      </c>
      <c r="G976" s="23">
        <f>E976*H976</f>
        <v/>
      </c>
      <c r="H976" s="22">
        <f>IFERROR(VLOOKUP(A976,'Banco de dados'!$A$6:F1172, 3,0),0)</f>
        <v/>
      </c>
      <c r="I976" s="24">
        <f>IFERROR(VLOOKUP(A976,'Banco de dados'!$A$6:$F$199, 5,0),0)</f>
        <v/>
      </c>
      <c r="J976" s="19" t="n"/>
    </row>
    <row r="977">
      <c r="B977" s="18" t="n"/>
      <c r="C977" s="17" t="n"/>
      <c r="D977" s="33">
        <f>IFERROR(VLOOKUP(A977,'Banco de dados'!$A$6:H1173, 8,0),0)</f>
        <v/>
      </c>
      <c r="E977" s="26">
        <f>B977*C977</f>
        <v/>
      </c>
      <c r="F977" s="29">
        <f>E977*I977</f>
        <v/>
      </c>
      <c r="G977" s="23">
        <f>E977*H977</f>
        <v/>
      </c>
      <c r="H977" s="22">
        <f>IFERROR(VLOOKUP(A977,'Banco de dados'!$A$6:F1173, 3,0),0)</f>
        <v/>
      </c>
      <c r="I977" s="24">
        <f>IFERROR(VLOOKUP(A977,'Banco de dados'!$A$6:$F$199, 5,0),0)</f>
        <v/>
      </c>
      <c r="J977" s="19" t="n"/>
    </row>
    <row r="978">
      <c r="B978" s="18" t="n"/>
      <c r="C978" s="17" t="n"/>
      <c r="D978" s="33">
        <f>IFERROR(VLOOKUP(A978,'Banco de dados'!$A$6:H1174, 8,0),0)</f>
        <v/>
      </c>
      <c r="E978" s="26">
        <f>B978*C978</f>
        <v/>
      </c>
      <c r="F978" s="29">
        <f>E978*I978</f>
        <v/>
      </c>
      <c r="G978" s="23">
        <f>E978*H978</f>
        <v/>
      </c>
      <c r="H978" s="22">
        <f>IFERROR(VLOOKUP(A978,'Banco de dados'!$A$6:F1174, 3,0),0)</f>
        <v/>
      </c>
      <c r="I978" s="24">
        <f>IFERROR(VLOOKUP(A978,'Banco de dados'!$A$6:$F$199, 5,0),0)</f>
        <v/>
      </c>
      <c r="J978" s="19" t="n"/>
    </row>
    <row r="979">
      <c r="B979" s="18" t="n"/>
      <c r="C979" s="17" t="n"/>
      <c r="D979" s="33">
        <f>IFERROR(VLOOKUP(A979,'Banco de dados'!$A$6:H1175, 8,0),0)</f>
        <v/>
      </c>
      <c r="E979" s="26">
        <f>B979*C979</f>
        <v/>
      </c>
      <c r="F979" s="29">
        <f>E979*I979</f>
        <v/>
      </c>
      <c r="G979" s="23">
        <f>E979*H979</f>
        <v/>
      </c>
      <c r="H979" s="22">
        <f>IFERROR(VLOOKUP(A979,'Banco de dados'!$A$6:F1175, 3,0),0)</f>
        <v/>
      </c>
      <c r="I979" s="24">
        <f>IFERROR(VLOOKUP(A979,'Banco de dados'!$A$6:$F$199, 5,0),0)</f>
        <v/>
      </c>
      <c r="J979" s="19" t="n"/>
    </row>
    <row r="980">
      <c r="B980" s="18" t="n"/>
      <c r="C980" s="17" t="n"/>
      <c r="D980" s="33">
        <f>IFERROR(VLOOKUP(A980,'Banco de dados'!$A$6:H1176, 8,0),0)</f>
        <v/>
      </c>
      <c r="E980" s="26">
        <f>B980*C980</f>
        <v/>
      </c>
      <c r="F980" s="29">
        <f>E980*I980</f>
        <v/>
      </c>
      <c r="G980" s="23">
        <f>E980*H980</f>
        <v/>
      </c>
      <c r="H980" s="22">
        <f>IFERROR(VLOOKUP(A980,'Banco de dados'!$A$6:F1176, 3,0),0)</f>
        <v/>
      </c>
      <c r="I980" s="24">
        <f>IFERROR(VLOOKUP(A980,'Banco de dados'!$A$6:$F$199, 5,0),0)</f>
        <v/>
      </c>
      <c r="J980" s="19" t="n"/>
    </row>
    <row r="981">
      <c r="B981" s="18" t="n"/>
      <c r="C981" s="17" t="n"/>
      <c r="D981" s="33">
        <f>IFERROR(VLOOKUP(A981,'Banco de dados'!$A$6:H1177, 8,0),0)</f>
        <v/>
      </c>
      <c r="E981" s="26">
        <f>B981*C981</f>
        <v/>
      </c>
      <c r="F981" s="29">
        <f>E981*I981</f>
        <v/>
      </c>
      <c r="G981" s="23">
        <f>E981*H981</f>
        <v/>
      </c>
      <c r="H981" s="22">
        <f>IFERROR(VLOOKUP(A981,'Banco de dados'!$A$6:F1177, 3,0),0)</f>
        <v/>
      </c>
      <c r="I981" s="24">
        <f>IFERROR(VLOOKUP(A981,'Banco de dados'!$A$6:$F$199, 5,0),0)</f>
        <v/>
      </c>
      <c r="J981" s="19" t="n"/>
    </row>
    <row r="982">
      <c r="B982" s="18" t="n"/>
      <c r="C982" s="17" t="n"/>
      <c r="D982" s="33">
        <f>IFERROR(VLOOKUP(A982,'Banco de dados'!$A$6:H1178, 8,0),0)</f>
        <v/>
      </c>
      <c r="E982" s="26">
        <f>B982*C982</f>
        <v/>
      </c>
      <c r="F982" s="29">
        <f>E982*I982</f>
        <v/>
      </c>
      <c r="G982" s="23">
        <f>E982*H982</f>
        <v/>
      </c>
      <c r="H982" s="22">
        <f>IFERROR(VLOOKUP(A982,'Banco de dados'!$A$6:F1178, 3,0),0)</f>
        <v/>
      </c>
      <c r="I982" s="24">
        <f>IFERROR(VLOOKUP(A982,'Banco de dados'!$A$6:$F$199, 5,0),0)</f>
        <v/>
      </c>
      <c r="J982" s="19" t="n"/>
    </row>
    <row r="983">
      <c r="B983" s="18" t="n"/>
      <c r="C983" s="17" t="n"/>
      <c r="D983" s="33">
        <f>IFERROR(VLOOKUP(A983,'Banco de dados'!$A$6:H1179, 8,0),0)</f>
        <v/>
      </c>
      <c r="E983" s="26">
        <f>B983*C983</f>
        <v/>
      </c>
      <c r="F983" s="29">
        <f>E983*I983</f>
        <v/>
      </c>
      <c r="G983" s="23">
        <f>E983*H983</f>
        <v/>
      </c>
      <c r="H983" s="22">
        <f>IFERROR(VLOOKUP(A983,'Banco de dados'!$A$6:F1179, 3,0),0)</f>
        <v/>
      </c>
      <c r="I983" s="24">
        <f>IFERROR(VLOOKUP(A983,'Banco de dados'!$A$6:$F$199, 5,0),0)</f>
        <v/>
      </c>
      <c r="J983" s="19" t="n"/>
    </row>
    <row r="984">
      <c r="B984" s="18" t="n"/>
      <c r="C984" s="17" t="n"/>
      <c r="D984" s="33">
        <f>IFERROR(VLOOKUP(A984,'Banco de dados'!$A$6:H1180, 8,0),0)</f>
        <v/>
      </c>
      <c r="E984" s="26">
        <f>B984*C984</f>
        <v/>
      </c>
      <c r="F984" s="29">
        <f>E984*I984</f>
        <v/>
      </c>
      <c r="G984" s="23">
        <f>E984*H984</f>
        <v/>
      </c>
      <c r="H984" s="22">
        <f>IFERROR(VLOOKUP(A984,'Banco de dados'!$A$6:F1180, 3,0),0)</f>
        <v/>
      </c>
      <c r="I984" s="24">
        <f>IFERROR(VLOOKUP(A984,'Banco de dados'!$A$6:$F$199, 5,0),0)</f>
        <v/>
      </c>
      <c r="J984" s="19" t="n"/>
    </row>
    <row r="985">
      <c r="B985" s="18" t="n"/>
      <c r="C985" s="17" t="n"/>
      <c r="D985" s="33">
        <f>IFERROR(VLOOKUP(A985,'Banco de dados'!$A$6:H1181, 8,0),0)</f>
        <v/>
      </c>
      <c r="E985" s="26">
        <f>B985*C985</f>
        <v/>
      </c>
      <c r="F985" s="29">
        <f>E985*I985</f>
        <v/>
      </c>
      <c r="G985" s="23">
        <f>E985*H985</f>
        <v/>
      </c>
      <c r="H985" s="22">
        <f>IFERROR(VLOOKUP(A985,'Banco de dados'!$A$6:F1181, 3,0),0)</f>
        <v/>
      </c>
      <c r="I985" s="24">
        <f>IFERROR(VLOOKUP(A985,'Banco de dados'!$A$6:$F$199, 5,0),0)</f>
        <v/>
      </c>
      <c r="J985" s="19" t="n"/>
    </row>
    <row r="986">
      <c r="B986" s="18" t="n"/>
      <c r="C986" s="17" t="n"/>
      <c r="D986" s="33">
        <f>IFERROR(VLOOKUP(A986,'Banco de dados'!$A$6:H1182, 8,0),0)</f>
        <v/>
      </c>
      <c r="E986" s="26">
        <f>B986*C986</f>
        <v/>
      </c>
      <c r="F986" s="29">
        <f>E986*I986</f>
        <v/>
      </c>
      <c r="G986" s="23">
        <f>E986*H986</f>
        <v/>
      </c>
      <c r="H986" s="22">
        <f>IFERROR(VLOOKUP(A986,'Banco de dados'!$A$6:F1182, 3,0),0)</f>
        <v/>
      </c>
      <c r="I986" s="24">
        <f>IFERROR(VLOOKUP(A986,'Banco de dados'!$A$6:$F$199, 5,0),0)</f>
        <v/>
      </c>
      <c r="J986" s="19" t="n"/>
    </row>
    <row r="987">
      <c r="B987" s="18" t="n"/>
      <c r="C987" s="17" t="n"/>
      <c r="D987" s="33">
        <f>IFERROR(VLOOKUP(A987,'Banco de dados'!$A$6:H1183, 8,0),0)</f>
        <v/>
      </c>
      <c r="E987" s="26">
        <f>B987*C987</f>
        <v/>
      </c>
      <c r="F987" s="29">
        <f>E987*I987</f>
        <v/>
      </c>
      <c r="G987" s="23">
        <f>E987*H987</f>
        <v/>
      </c>
      <c r="H987" s="22">
        <f>IFERROR(VLOOKUP(A987,'Banco de dados'!$A$6:F1183, 3,0),0)</f>
        <v/>
      </c>
      <c r="I987" s="24">
        <f>IFERROR(VLOOKUP(A987,'Banco de dados'!$A$6:$F$199, 5,0),0)</f>
        <v/>
      </c>
      <c r="J987" s="19" t="n"/>
    </row>
    <row r="988">
      <c r="B988" s="18" t="n"/>
      <c r="C988" s="17" t="n"/>
      <c r="D988" s="33">
        <f>IFERROR(VLOOKUP(A988,'Banco de dados'!$A$6:H1184, 8,0),0)</f>
        <v/>
      </c>
      <c r="E988" s="26">
        <f>B988*C988</f>
        <v/>
      </c>
      <c r="F988" s="29">
        <f>E988*I988</f>
        <v/>
      </c>
      <c r="G988" s="23">
        <f>E988*H988</f>
        <v/>
      </c>
      <c r="H988" s="22">
        <f>IFERROR(VLOOKUP(A988,'Banco de dados'!$A$6:F1184, 3,0),0)</f>
        <v/>
      </c>
      <c r="I988" s="24">
        <f>IFERROR(VLOOKUP(A988,'Banco de dados'!$A$6:$F$199, 5,0),0)</f>
        <v/>
      </c>
      <c r="J988" s="19" t="n"/>
    </row>
    <row r="989">
      <c r="B989" s="18" t="n"/>
      <c r="C989" s="17" t="n"/>
      <c r="D989" s="33">
        <f>IFERROR(VLOOKUP(A989,'Banco de dados'!$A$6:H1185, 8,0),0)</f>
        <v/>
      </c>
      <c r="E989" s="26">
        <f>B989*C989</f>
        <v/>
      </c>
      <c r="F989" s="29">
        <f>E989*I989</f>
        <v/>
      </c>
      <c r="G989" s="23">
        <f>E989*H989</f>
        <v/>
      </c>
      <c r="H989" s="22">
        <f>IFERROR(VLOOKUP(A989,'Banco de dados'!$A$6:F1185, 3,0),0)</f>
        <v/>
      </c>
      <c r="I989" s="24">
        <f>IFERROR(VLOOKUP(A989,'Banco de dados'!$A$6:$F$199, 5,0),0)</f>
        <v/>
      </c>
      <c r="J989" s="19" t="n"/>
    </row>
    <row r="990">
      <c r="B990" s="18" t="n"/>
      <c r="C990" s="17" t="n"/>
      <c r="D990" s="33">
        <f>IFERROR(VLOOKUP(A990,'Banco de dados'!$A$6:H1186, 8,0),0)</f>
        <v/>
      </c>
      <c r="E990" s="26">
        <f>B990*C990</f>
        <v/>
      </c>
      <c r="F990" s="29">
        <f>E990*I990</f>
        <v/>
      </c>
      <c r="G990" s="23">
        <f>E990*H990</f>
        <v/>
      </c>
      <c r="H990" s="22">
        <f>IFERROR(VLOOKUP(A990,'Banco de dados'!$A$6:F1186, 3,0),0)</f>
        <v/>
      </c>
      <c r="I990" s="24">
        <f>IFERROR(VLOOKUP(A990,'Banco de dados'!$A$6:$F$199, 5,0),0)</f>
        <v/>
      </c>
      <c r="J990" s="19" t="n"/>
    </row>
    <row r="991">
      <c r="B991" s="18" t="n"/>
      <c r="C991" s="17" t="n"/>
      <c r="D991" s="33">
        <f>IFERROR(VLOOKUP(A991,'Banco de dados'!$A$6:H1187, 8,0),0)</f>
        <v/>
      </c>
      <c r="E991" s="26">
        <f>B991*C991</f>
        <v/>
      </c>
      <c r="F991" s="29">
        <f>E991*I991</f>
        <v/>
      </c>
      <c r="G991" s="23">
        <f>E991*H991</f>
        <v/>
      </c>
      <c r="H991" s="22">
        <f>IFERROR(VLOOKUP(A991,'Banco de dados'!$A$6:F1187, 3,0),0)</f>
        <v/>
      </c>
      <c r="I991" s="24">
        <f>IFERROR(VLOOKUP(A991,'Banco de dados'!$A$6:$F$199, 5,0),0)</f>
        <v/>
      </c>
      <c r="J991" s="19" t="n"/>
    </row>
    <row r="992">
      <c r="B992" s="18" t="n"/>
      <c r="C992" s="17" t="n"/>
      <c r="D992" s="33">
        <f>IFERROR(VLOOKUP(A992,'Banco de dados'!$A$6:H1188, 8,0),0)</f>
        <v/>
      </c>
      <c r="E992" s="26">
        <f>B992*C992</f>
        <v/>
      </c>
      <c r="F992" s="29">
        <f>E992*I992</f>
        <v/>
      </c>
      <c r="G992" s="23">
        <f>E992*H992</f>
        <v/>
      </c>
      <c r="H992" s="22">
        <f>IFERROR(VLOOKUP(A992,'Banco de dados'!$A$6:F1188, 3,0),0)</f>
        <v/>
      </c>
      <c r="I992" s="24">
        <f>IFERROR(VLOOKUP(A992,'Banco de dados'!$A$6:$F$199, 5,0),0)</f>
        <v/>
      </c>
      <c r="J992" s="19" t="n"/>
    </row>
    <row r="993">
      <c r="B993" s="18" t="n"/>
      <c r="C993" s="17" t="n"/>
      <c r="D993" s="33">
        <f>IFERROR(VLOOKUP(A993,'Banco de dados'!$A$6:H1189, 8,0),0)</f>
        <v/>
      </c>
      <c r="E993" s="26">
        <f>B993*C993</f>
        <v/>
      </c>
      <c r="F993" s="29">
        <f>E993*I993</f>
        <v/>
      </c>
      <c r="G993" s="23">
        <f>E993*H993</f>
        <v/>
      </c>
      <c r="H993" s="22">
        <f>IFERROR(VLOOKUP(A993,'Banco de dados'!$A$6:F1189, 3,0),0)</f>
        <v/>
      </c>
      <c r="I993" s="24">
        <f>IFERROR(VLOOKUP(A993,'Banco de dados'!$A$6:$F$199, 5,0),0)</f>
        <v/>
      </c>
      <c r="J993" s="19" t="n"/>
    </row>
    <row r="994">
      <c r="B994" s="18" t="n"/>
      <c r="C994" s="17" t="n"/>
      <c r="D994" s="33">
        <f>IFERROR(VLOOKUP(A994,'Banco de dados'!$A$6:H1190, 8,0),0)</f>
        <v/>
      </c>
      <c r="E994" s="26">
        <f>B994*C994</f>
        <v/>
      </c>
      <c r="F994" s="29">
        <f>E994*I994</f>
        <v/>
      </c>
      <c r="G994" s="23">
        <f>E994*H994</f>
        <v/>
      </c>
      <c r="H994" s="22">
        <f>IFERROR(VLOOKUP(A994,'Banco de dados'!$A$6:F1190, 3,0),0)</f>
        <v/>
      </c>
      <c r="I994" s="24">
        <f>IFERROR(VLOOKUP(A994,'Banco de dados'!$A$6:$F$199, 5,0),0)</f>
        <v/>
      </c>
      <c r="J994" s="19" t="n"/>
    </row>
    <row r="995">
      <c r="B995" s="18" t="n"/>
      <c r="C995" s="17" t="n"/>
      <c r="D995" s="33">
        <f>IFERROR(VLOOKUP(A995,'Banco de dados'!$A$6:H1191, 8,0),0)</f>
        <v/>
      </c>
      <c r="E995" s="26">
        <f>B995*C995</f>
        <v/>
      </c>
      <c r="F995" s="29">
        <f>E995*I995</f>
        <v/>
      </c>
      <c r="G995" s="23">
        <f>E995*H995</f>
        <v/>
      </c>
      <c r="H995" s="22">
        <f>IFERROR(VLOOKUP(A995,'Banco de dados'!$A$6:F1191, 3,0),0)</f>
        <v/>
      </c>
      <c r="I995" s="24">
        <f>IFERROR(VLOOKUP(A995,'Banco de dados'!$A$6:$F$199, 5,0),0)</f>
        <v/>
      </c>
      <c r="J995" s="19" t="n"/>
    </row>
    <row r="996">
      <c r="B996" s="18" t="n"/>
      <c r="C996" s="17" t="n"/>
      <c r="D996" s="33">
        <f>IFERROR(VLOOKUP(A996,'Banco de dados'!$A$6:H1192, 8,0),0)</f>
        <v/>
      </c>
      <c r="E996" s="26">
        <f>B996*C996</f>
        <v/>
      </c>
      <c r="F996" s="29">
        <f>E996*I996</f>
        <v/>
      </c>
      <c r="G996" s="23">
        <f>E996*H996</f>
        <v/>
      </c>
      <c r="H996" s="22">
        <f>IFERROR(VLOOKUP(A996,'Banco de dados'!$A$6:F1192, 3,0),0)</f>
        <v/>
      </c>
      <c r="I996" s="24">
        <f>IFERROR(VLOOKUP(A996,'Banco de dados'!$A$6:$F$199, 5,0),0)</f>
        <v/>
      </c>
      <c r="J996" s="19" t="n"/>
    </row>
    <row r="997">
      <c r="B997" s="18" t="n"/>
      <c r="C997" s="17" t="n"/>
      <c r="D997" s="33">
        <f>IFERROR(VLOOKUP(A997,'Banco de dados'!$A$6:H1193, 8,0),0)</f>
        <v/>
      </c>
      <c r="E997" s="26">
        <f>B997*C997</f>
        <v/>
      </c>
      <c r="F997" s="29">
        <f>E997*I997</f>
        <v/>
      </c>
      <c r="G997" s="23">
        <f>E997*H997</f>
        <v/>
      </c>
      <c r="H997" s="22">
        <f>IFERROR(VLOOKUP(A997,'Banco de dados'!$A$6:F1193, 3,0),0)</f>
        <v/>
      </c>
      <c r="I997" s="24">
        <f>IFERROR(VLOOKUP(A997,'Banco de dados'!$A$6:$F$199, 5,0),0)</f>
        <v/>
      </c>
      <c r="J997" s="19" t="n"/>
    </row>
    <row r="998">
      <c r="B998" s="18" t="n"/>
      <c r="C998" s="17" t="n"/>
      <c r="D998" s="33">
        <f>IFERROR(VLOOKUP(A998,'Banco de dados'!$A$6:H1194, 8,0),0)</f>
        <v/>
      </c>
      <c r="E998" s="26">
        <f>B998*C998</f>
        <v/>
      </c>
      <c r="F998" s="29">
        <f>E998*I998</f>
        <v/>
      </c>
      <c r="G998" s="23">
        <f>E998*H998</f>
        <v/>
      </c>
      <c r="H998" s="22">
        <f>IFERROR(VLOOKUP(A998,'Banco de dados'!$A$6:F1194, 3,0),0)</f>
        <v/>
      </c>
      <c r="I998" s="24">
        <f>IFERROR(VLOOKUP(A998,'Banco de dados'!$A$6:$F$199, 5,0),0)</f>
        <v/>
      </c>
      <c r="J998" s="19" t="n"/>
    </row>
    <row r="999">
      <c r="B999" s="18" t="n"/>
      <c r="C999" s="17" t="n"/>
      <c r="D999" s="33">
        <f>IFERROR(VLOOKUP(A999,'Banco de dados'!$A$6:H1195, 8,0),0)</f>
        <v/>
      </c>
      <c r="E999" s="26">
        <f>B999*C999</f>
        <v/>
      </c>
      <c r="F999" s="29">
        <f>E999*I999</f>
        <v/>
      </c>
      <c r="G999" s="23">
        <f>E999*H999</f>
        <v/>
      </c>
      <c r="H999" s="22">
        <f>IFERROR(VLOOKUP(A999,'Banco de dados'!$A$6:F1195, 3,0),0)</f>
        <v/>
      </c>
      <c r="I999" s="24">
        <f>IFERROR(VLOOKUP(A999,'Banco de dados'!$A$6:$F$199, 5,0),0)</f>
        <v/>
      </c>
      <c r="J999" s="19" t="n"/>
    </row>
    <row r="1000">
      <c r="B1000" s="18" t="n"/>
      <c r="C1000" s="17" t="n"/>
      <c r="D1000" s="33">
        <f>IFERROR(VLOOKUP(A1000,'Banco de dados'!$A$6:H1196, 8,0),0)</f>
        <v/>
      </c>
      <c r="E1000" s="26">
        <f>B1000*C1000</f>
        <v/>
      </c>
      <c r="F1000" s="29">
        <f>E1000*I1000</f>
        <v/>
      </c>
      <c r="G1000" s="23">
        <f>E1000*H1000</f>
        <v/>
      </c>
      <c r="H1000" s="22">
        <f>IFERROR(VLOOKUP(A1000,'Banco de dados'!$A$6:F1196, 3,0),0)</f>
        <v/>
      </c>
      <c r="I1000" s="24">
        <f>IFERROR(VLOOKUP(A1000,'Banco de dados'!$A$6:$F$199, 5,0),0)</f>
        <v/>
      </c>
      <c r="J1000" s="19" t="n"/>
    </row>
    <row r="1001">
      <c r="B1001" s="18" t="n"/>
      <c r="C1001" s="17" t="n"/>
      <c r="D1001" s="33">
        <f>IFERROR(VLOOKUP(A1001,'Banco de dados'!$A$6:H1197, 8,0),0)</f>
        <v/>
      </c>
      <c r="E1001" s="26">
        <f>B1001*C1001</f>
        <v/>
      </c>
      <c r="F1001" s="29">
        <f>E1001*I1001</f>
        <v/>
      </c>
      <c r="G1001" s="23">
        <f>E1001*H1001</f>
        <v/>
      </c>
      <c r="H1001" s="22">
        <f>IFERROR(VLOOKUP(A1001,'Banco de dados'!$A$6:F1197, 3,0),0)</f>
        <v/>
      </c>
      <c r="I1001" s="24">
        <f>IFERROR(VLOOKUP(A1001,'Banco de dados'!$A$6:$F$199, 5,0),0)</f>
        <v/>
      </c>
      <c r="J1001" s="19" t="n"/>
    </row>
    <row r="1002">
      <c r="B1002" s="18" t="n"/>
      <c r="C1002" s="17" t="n"/>
      <c r="D1002" s="33">
        <f>IFERROR(VLOOKUP(A1002,'Banco de dados'!$A$6:H1198, 8,0),0)</f>
        <v/>
      </c>
      <c r="E1002" s="26">
        <f>B1002*C1002</f>
        <v/>
      </c>
      <c r="F1002" s="29">
        <f>E1002*I1002</f>
        <v/>
      </c>
      <c r="G1002" s="23">
        <f>E1002*H1002</f>
        <v/>
      </c>
      <c r="H1002" s="22">
        <f>IFERROR(VLOOKUP(A1002,'Banco de dados'!$A$6:F1198, 3,0),0)</f>
        <v/>
      </c>
      <c r="I1002" s="24">
        <f>IFERROR(VLOOKUP(A1002,'Banco de dados'!$A$6:$F$199, 5,0),0)</f>
        <v/>
      </c>
      <c r="J1002" s="19" t="n"/>
    </row>
    <row r="1003">
      <c r="B1003" s="18" t="n"/>
      <c r="C1003" s="17" t="n"/>
      <c r="D1003" s="33">
        <f>IFERROR(VLOOKUP(A1003,'Banco de dados'!$A$6:H1199, 8,0),0)</f>
        <v/>
      </c>
      <c r="E1003" s="26">
        <f>B1003*C1003</f>
        <v/>
      </c>
      <c r="F1003" s="29">
        <f>E1003*I1003</f>
        <v/>
      </c>
      <c r="G1003" s="23">
        <f>E1003*H1003</f>
        <v/>
      </c>
      <c r="H1003" s="22">
        <f>IFERROR(VLOOKUP(A1003,'Banco de dados'!$A$6:F1199, 3,0),0)</f>
        <v/>
      </c>
      <c r="I1003" s="24">
        <f>IFERROR(VLOOKUP(A1003,'Banco de dados'!$A$6:$F$199, 5,0),0)</f>
        <v/>
      </c>
      <c r="J1003" s="19" t="n"/>
    </row>
    <row r="1004">
      <c r="B1004" s="18" t="n"/>
      <c r="C1004" s="17" t="n"/>
      <c r="D1004" s="33">
        <f>IFERROR(VLOOKUP(A1004,'Banco de dados'!$A$6:H1200, 8,0),0)</f>
        <v/>
      </c>
      <c r="E1004" s="26">
        <f>B1004*C1004</f>
        <v/>
      </c>
      <c r="F1004" s="29">
        <f>E1004*I1004</f>
        <v/>
      </c>
      <c r="G1004" s="23">
        <f>E1004*H1004</f>
        <v/>
      </c>
      <c r="H1004" s="22">
        <f>IFERROR(VLOOKUP(A1004,'Banco de dados'!$A$6:F1200, 3,0),0)</f>
        <v/>
      </c>
      <c r="I1004" s="24">
        <f>IFERROR(VLOOKUP(A1004,'Banco de dados'!$A$6:$F$199, 5,0),0)</f>
        <v/>
      </c>
      <c r="J1004" s="19" t="n"/>
    </row>
    <row r="1005">
      <c r="B1005" s="18" t="n"/>
      <c r="C1005" s="17" t="n"/>
      <c r="D1005" s="33">
        <f>IFERROR(VLOOKUP(A1005,'Banco de dados'!$A$6:H1201, 8,0),0)</f>
        <v/>
      </c>
      <c r="E1005" s="26">
        <f>B1005*C1005</f>
        <v/>
      </c>
      <c r="F1005" s="29">
        <f>E1005*I1005</f>
        <v/>
      </c>
      <c r="G1005" s="23">
        <f>E1005*H1005</f>
        <v/>
      </c>
      <c r="H1005" s="22">
        <f>IFERROR(VLOOKUP(A1005,'Banco de dados'!$A$6:F1201, 3,0),0)</f>
        <v/>
      </c>
      <c r="I1005" s="24">
        <f>IFERROR(VLOOKUP(A1005,'Banco de dados'!$A$6:$F$199, 5,0),0)</f>
        <v/>
      </c>
      <c r="J1005" s="19" t="n"/>
    </row>
    <row r="1006">
      <c r="B1006" s="18" t="n"/>
      <c r="C1006" s="17" t="n"/>
      <c r="D1006" s="33">
        <f>IFERROR(VLOOKUP(A1006,'Banco de dados'!$A$6:H1202, 8,0),0)</f>
        <v/>
      </c>
      <c r="E1006" s="26">
        <f>B1006*C1006</f>
        <v/>
      </c>
      <c r="F1006" s="29">
        <f>E1006*I1006</f>
        <v/>
      </c>
      <c r="G1006" s="23">
        <f>E1006*H1006</f>
        <v/>
      </c>
      <c r="H1006" s="22">
        <f>IFERROR(VLOOKUP(A1006,'Banco de dados'!$A$6:F1202, 3,0),0)</f>
        <v/>
      </c>
      <c r="I1006" s="24">
        <f>IFERROR(VLOOKUP(A1006,'Banco de dados'!$A$6:$F$199, 5,0),0)</f>
        <v/>
      </c>
      <c r="J1006" s="19" t="n"/>
    </row>
    <row r="1007">
      <c r="B1007" s="18" t="n"/>
      <c r="C1007" s="17" t="n"/>
      <c r="D1007" s="33">
        <f>IFERROR(VLOOKUP(A1007,'Banco de dados'!$A$6:H1203, 8,0),0)</f>
        <v/>
      </c>
      <c r="E1007" s="26">
        <f>B1007*C1007</f>
        <v/>
      </c>
      <c r="F1007" s="29">
        <f>E1007*I1007</f>
        <v/>
      </c>
      <c r="G1007" s="23">
        <f>E1007*H1007</f>
        <v/>
      </c>
      <c r="H1007" s="22">
        <f>IFERROR(VLOOKUP(A1007,'Banco de dados'!$A$6:F1203, 3,0),0)</f>
        <v/>
      </c>
      <c r="I1007" s="24">
        <f>IFERROR(VLOOKUP(A1007,'Banco de dados'!$A$6:$F$199, 5,0),0)</f>
        <v/>
      </c>
      <c r="J1007" s="19" t="n"/>
    </row>
    <row r="1008">
      <c r="B1008" s="18" t="n"/>
      <c r="C1008" s="17" t="n"/>
      <c r="D1008" s="33">
        <f>IFERROR(VLOOKUP(A1008,'Banco de dados'!$A$6:H1204, 8,0),0)</f>
        <v/>
      </c>
      <c r="E1008" s="26">
        <f>B1008*C1008</f>
        <v/>
      </c>
      <c r="F1008" s="29">
        <f>E1008*I1008</f>
        <v/>
      </c>
      <c r="G1008" s="23">
        <f>E1008*H1008</f>
        <v/>
      </c>
      <c r="H1008" s="22">
        <f>IFERROR(VLOOKUP(A1008,'Banco de dados'!$A$6:F1204, 3,0),0)</f>
        <v/>
      </c>
      <c r="I1008" s="24">
        <f>IFERROR(VLOOKUP(A1008,'Banco de dados'!$A$6:$F$199, 5,0),0)</f>
        <v/>
      </c>
      <c r="J1008" s="19" t="n"/>
    </row>
    <row r="1009">
      <c r="B1009" s="18" t="n"/>
      <c r="C1009" s="17" t="n"/>
      <c r="D1009" s="33">
        <f>IFERROR(VLOOKUP(A1009,'Banco de dados'!$A$6:H1205, 8,0),0)</f>
        <v/>
      </c>
      <c r="E1009" s="26">
        <f>B1009*C1009</f>
        <v/>
      </c>
      <c r="F1009" s="29">
        <f>E1009*I1009</f>
        <v/>
      </c>
      <c r="G1009" s="23">
        <f>E1009*H1009</f>
        <v/>
      </c>
      <c r="H1009" s="22">
        <f>IFERROR(VLOOKUP(A1009,'Banco de dados'!$A$6:F1205, 3,0),0)</f>
        <v/>
      </c>
      <c r="I1009" s="24">
        <f>IFERROR(VLOOKUP(A1009,'Banco de dados'!$A$6:$F$199, 5,0),0)</f>
        <v/>
      </c>
      <c r="J1009" s="19" t="n"/>
    </row>
    <row r="1010">
      <c r="B1010" s="18" t="n"/>
      <c r="C1010" s="17" t="n"/>
      <c r="D1010" s="33">
        <f>IFERROR(VLOOKUP(A1010,'Banco de dados'!$A$6:H1206, 8,0),0)</f>
        <v/>
      </c>
      <c r="E1010" s="26">
        <f>B1010*C1010</f>
        <v/>
      </c>
      <c r="F1010" s="29">
        <f>E1010*I1010</f>
        <v/>
      </c>
      <c r="G1010" s="23">
        <f>E1010*H1010</f>
        <v/>
      </c>
      <c r="H1010" s="22">
        <f>IFERROR(VLOOKUP(A1010,'Banco de dados'!$A$6:F1206, 3,0),0)</f>
        <v/>
      </c>
      <c r="I1010" s="24">
        <f>IFERROR(VLOOKUP(A1010,'Banco de dados'!$A$6:$F$199, 5,0),0)</f>
        <v/>
      </c>
      <c r="J1010" s="19" t="n"/>
    </row>
    <row r="1011">
      <c r="B1011" s="18" t="n"/>
      <c r="C1011" s="17" t="n"/>
      <c r="D1011" s="33">
        <f>IFERROR(VLOOKUP(A1011,'Banco de dados'!$A$6:H1207, 8,0),0)</f>
        <v/>
      </c>
      <c r="E1011" s="26">
        <f>B1011*C1011</f>
        <v/>
      </c>
      <c r="F1011" s="29">
        <f>E1011*I1011</f>
        <v/>
      </c>
      <c r="G1011" s="23">
        <f>E1011*H1011</f>
        <v/>
      </c>
      <c r="H1011" s="22">
        <f>IFERROR(VLOOKUP(A1011,'Banco de dados'!$A$6:F1207, 3,0),0)</f>
        <v/>
      </c>
      <c r="I1011" s="24">
        <f>IFERROR(VLOOKUP(A1011,'Banco de dados'!$A$6:$F$199, 5,0),0)</f>
        <v/>
      </c>
      <c r="J1011" s="19" t="n"/>
    </row>
    <row r="1012">
      <c r="B1012" s="18" t="n"/>
      <c r="C1012" s="17" t="n"/>
      <c r="D1012" s="33">
        <f>IFERROR(VLOOKUP(A1012,'Banco de dados'!$A$6:H1208, 8,0),0)</f>
        <v/>
      </c>
      <c r="E1012" s="26">
        <f>B1012*C1012</f>
        <v/>
      </c>
      <c r="F1012" s="29">
        <f>E1012*I1012</f>
        <v/>
      </c>
      <c r="G1012" s="23">
        <f>E1012*H1012</f>
        <v/>
      </c>
      <c r="H1012" s="22">
        <f>IFERROR(VLOOKUP(A1012,'Banco de dados'!$A$6:F1208, 3,0),0)</f>
        <v/>
      </c>
      <c r="I1012" s="24">
        <f>IFERROR(VLOOKUP(A1012,'Banco de dados'!$A$6:$F$199, 5,0),0)</f>
        <v/>
      </c>
      <c r="J1012" s="19" t="n"/>
    </row>
    <row r="1013">
      <c r="B1013" s="18" t="n"/>
      <c r="C1013" s="17" t="n"/>
      <c r="D1013" s="33">
        <f>IFERROR(VLOOKUP(A1013,'Banco de dados'!$A$6:H1209, 8,0),0)</f>
        <v/>
      </c>
      <c r="E1013" s="26">
        <f>B1013*C1013</f>
        <v/>
      </c>
      <c r="F1013" s="29">
        <f>E1013*I1013</f>
        <v/>
      </c>
      <c r="G1013" s="23">
        <f>E1013*H1013</f>
        <v/>
      </c>
      <c r="H1013" s="22">
        <f>IFERROR(VLOOKUP(A1013,'Banco de dados'!$A$6:F1209, 3,0),0)</f>
        <v/>
      </c>
      <c r="I1013" s="24">
        <f>IFERROR(VLOOKUP(A1013,'Banco de dados'!$A$6:$F$199, 5,0),0)</f>
        <v/>
      </c>
      <c r="J1013" s="19" t="n"/>
    </row>
    <row r="1014">
      <c r="B1014" s="18" t="n"/>
      <c r="C1014" s="17" t="n"/>
      <c r="D1014" s="33">
        <f>IFERROR(VLOOKUP(A1014,'Banco de dados'!$A$6:H1210, 8,0),0)</f>
        <v/>
      </c>
      <c r="E1014" s="26">
        <f>B1014*C1014</f>
        <v/>
      </c>
      <c r="F1014" s="29">
        <f>E1014*I1014</f>
        <v/>
      </c>
      <c r="G1014" s="23">
        <f>E1014*H1014</f>
        <v/>
      </c>
      <c r="H1014" s="22">
        <f>IFERROR(VLOOKUP(A1014,'Banco de dados'!$A$6:F1210, 3,0),0)</f>
        <v/>
      </c>
      <c r="I1014" s="24">
        <f>IFERROR(VLOOKUP(A1014,'Banco de dados'!$A$6:$F$199, 5,0),0)</f>
        <v/>
      </c>
      <c r="J1014" s="19" t="n"/>
    </row>
    <row r="1015">
      <c r="B1015" s="18" t="n"/>
      <c r="C1015" s="17" t="n"/>
      <c r="D1015" s="33">
        <f>IFERROR(VLOOKUP(A1015,'Banco de dados'!$A$6:H1211, 8,0),0)</f>
        <v/>
      </c>
      <c r="E1015" s="26">
        <f>B1015*C1015</f>
        <v/>
      </c>
      <c r="F1015" s="29">
        <f>E1015*I1015</f>
        <v/>
      </c>
      <c r="G1015" s="23">
        <f>E1015*H1015</f>
        <v/>
      </c>
      <c r="H1015" s="22">
        <f>IFERROR(VLOOKUP(A1015,'Banco de dados'!$A$6:F1211, 3,0),0)</f>
        <v/>
      </c>
      <c r="I1015" s="24">
        <f>IFERROR(VLOOKUP(A1015,'Banco de dados'!$A$6:$F$199, 5,0),0)</f>
        <v/>
      </c>
      <c r="J1015" s="19" t="n"/>
    </row>
    <row r="1016">
      <c r="B1016" s="18" t="n"/>
      <c r="C1016" s="17" t="n"/>
      <c r="D1016" s="33">
        <f>IFERROR(VLOOKUP(A1016,'Banco de dados'!$A$6:H1212, 8,0),0)</f>
        <v/>
      </c>
      <c r="E1016" s="26">
        <f>B1016*C1016</f>
        <v/>
      </c>
      <c r="F1016" s="29">
        <f>E1016*I1016</f>
        <v/>
      </c>
      <c r="G1016" s="23">
        <f>E1016*H1016</f>
        <v/>
      </c>
      <c r="H1016" s="22">
        <f>IFERROR(VLOOKUP(A1016,'Banco de dados'!$A$6:F1212, 3,0),0)</f>
        <v/>
      </c>
      <c r="I1016" s="24">
        <f>IFERROR(VLOOKUP(A1016,'Banco de dados'!$A$6:$F$199, 5,0),0)</f>
        <v/>
      </c>
      <c r="J1016" s="19" t="n"/>
    </row>
    <row r="1017">
      <c r="B1017" s="18" t="n"/>
      <c r="C1017" s="17" t="n"/>
      <c r="D1017" s="33">
        <f>IFERROR(VLOOKUP(A1017,'Banco de dados'!$A$6:H1213, 8,0),0)</f>
        <v/>
      </c>
      <c r="E1017" s="26">
        <f>B1017*C1017</f>
        <v/>
      </c>
      <c r="F1017" s="29">
        <f>E1017*I1017</f>
        <v/>
      </c>
      <c r="G1017" s="23">
        <f>E1017*H1017</f>
        <v/>
      </c>
      <c r="H1017" s="22">
        <f>IFERROR(VLOOKUP(A1017,'Banco de dados'!$A$6:F1213, 3,0),0)</f>
        <v/>
      </c>
      <c r="I1017" s="24">
        <f>IFERROR(VLOOKUP(A1017,'Banco de dados'!$A$6:$F$199, 5,0),0)</f>
        <v/>
      </c>
      <c r="J1017" s="19" t="n"/>
    </row>
    <row r="1018">
      <c r="B1018" s="18" t="n"/>
      <c r="C1018" s="17" t="n"/>
      <c r="D1018" s="33">
        <f>IFERROR(VLOOKUP(A1018,'Banco de dados'!$A$6:H1214, 8,0),0)</f>
        <v/>
      </c>
      <c r="E1018" s="26">
        <f>B1018*C1018</f>
        <v/>
      </c>
      <c r="F1018" s="29">
        <f>E1018*I1018</f>
        <v/>
      </c>
      <c r="G1018" s="23">
        <f>E1018*H1018</f>
        <v/>
      </c>
      <c r="H1018" s="22">
        <f>IFERROR(VLOOKUP(A1018,'Banco de dados'!$A$6:F1214, 3,0),0)</f>
        <v/>
      </c>
      <c r="I1018" s="24">
        <f>IFERROR(VLOOKUP(A1018,'Banco de dados'!$A$6:$F$199, 5,0),0)</f>
        <v/>
      </c>
      <c r="J1018" s="19" t="n"/>
    </row>
    <row r="1019">
      <c r="B1019" s="18" t="n"/>
      <c r="C1019" s="17" t="n"/>
      <c r="D1019" s="33">
        <f>IFERROR(VLOOKUP(A1019,'Banco de dados'!$A$6:H1215, 8,0),0)</f>
        <v/>
      </c>
      <c r="E1019" s="26">
        <f>B1019*C1019</f>
        <v/>
      </c>
      <c r="F1019" s="29">
        <f>E1019*I1019</f>
        <v/>
      </c>
      <c r="G1019" s="23">
        <f>E1019*H1019</f>
        <v/>
      </c>
      <c r="H1019" s="22">
        <f>IFERROR(VLOOKUP(A1019,'Banco de dados'!$A$6:F1215, 3,0),0)</f>
        <v/>
      </c>
      <c r="I1019" s="24">
        <f>IFERROR(VLOOKUP(A1019,'Banco de dados'!$A$6:$F$199, 5,0),0)</f>
        <v/>
      </c>
      <c r="J1019" s="19" t="n"/>
    </row>
    <row r="1020">
      <c r="B1020" s="18" t="n"/>
      <c r="C1020" s="17" t="n"/>
      <c r="D1020" s="33">
        <f>IFERROR(VLOOKUP(A1020,'Banco de dados'!$A$6:H1216, 8,0),0)</f>
        <v/>
      </c>
      <c r="E1020" s="26">
        <f>B1020*C1020</f>
        <v/>
      </c>
      <c r="F1020" s="29">
        <f>E1020*I1020</f>
        <v/>
      </c>
      <c r="G1020" s="23">
        <f>E1020*H1020</f>
        <v/>
      </c>
      <c r="H1020" s="22">
        <f>IFERROR(VLOOKUP(A1020,'Banco de dados'!$A$6:F1216, 3,0),0)</f>
        <v/>
      </c>
      <c r="I1020" s="24">
        <f>IFERROR(VLOOKUP(A1020,'Banco de dados'!$A$6:$F$199, 5,0),0)</f>
        <v/>
      </c>
      <c r="J1020" s="19" t="n"/>
    </row>
    <row r="1021">
      <c r="B1021" s="18" t="n"/>
      <c r="C1021" s="17" t="n"/>
      <c r="D1021" s="33">
        <f>IFERROR(VLOOKUP(A1021,'Banco de dados'!$A$6:H1217, 8,0),0)</f>
        <v/>
      </c>
      <c r="E1021" s="26">
        <f>B1021*C1021</f>
        <v/>
      </c>
      <c r="F1021" s="29">
        <f>E1021*I1021</f>
        <v/>
      </c>
      <c r="G1021" s="23">
        <f>E1021*H1021</f>
        <v/>
      </c>
      <c r="H1021" s="22">
        <f>IFERROR(VLOOKUP(A1021,'Banco de dados'!$A$6:F1217, 3,0),0)</f>
        <v/>
      </c>
      <c r="I1021" s="24">
        <f>IFERROR(VLOOKUP(A1021,'Banco de dados'!$A$6:$F$199, 5,0),0)</f>
        <v/>
      </c>
      <c r="J1021" s="19" t="n"/>
    </row>
    <row r="1022">
      <c r="B1022" s="18" t="n"/>
      <c r="C1022" s="17" t="n"/>
      <c r="D1022" s="33">
        <f>IFERROR(VLOOKUP(A1022,'Banco de dados'!$A$6:H1218, 8,0),0)</f>
        <v/>
      </c>
      <c r="E1022" s="26">
        <f>B1022*C1022</f>
        <v/>
      </c>
      <c r="F1022" s="29">
        <f>E1022*I1022</f>
        <v/>
      </c>
      <c r="G1022" s="23">
        <f>E1022*H1022</f>
        <v/>
      </c>
      <c r="H1022" s="22">
        <f>IFERROR(VLOOKUP(A1022,'Banco de dados'!$A$6:F1218, 3,0),0)</f>
        <v/>
      </c>
      <c r="I1022" s="24">
        <f>IFERROR(VLOOKUP(A1022,'Banco de dados'!$A$6:$F$199, 5,0),0)</f>
        <v/>
      </c>
      <c r="J1022" s="19" t="n"/>
    </row>
    <row r="1023">
      <c r="B1023" s="18" t="n"/>
      <c r="C1023" s="17" t="n"/>
      <c r="D1023" s="33">
        <f>IFERROR(VLOOKUP(A1023,'Banco de dados'!$A$6:H1219, 8,0),0)</f>
        <v/>
      </c>
      <c r="E1023" s="26">
        <f>B1023*C1023</f>
        <v/>
      </c>
      <c r="F1023" s="29">
        <f>E1023*I1023</f>
        <v/>
      </c>
      <c r="G1023" s="23">
        <f>E1023*H1023</f>
        <v/>
      </c>
      <c r="H1023" s="22">
        <f>IFERROR(VLOOKUP(A1023,'Banco de dados'!$A$6:F1219, 3,0),0)</f>
        <v/>
      </c>
      <c r="I1023" s="24">
        <f>IFERROR(VLOOKUP(A1023,'Banco de dados'!$A$6:$F$199, 5,0),0)</f>
        <v/>
      </c>
      <c r="J1023" s="19" t="n"/>
    </row>
    <row r="1024">
      <c r="B1024" s="18" t="n"/>
      <c r="C1024" s="17" t="n"/>
      <c r="D1024" s="33">
        <f>IFERROR(VLOOKUP(A1024,'Banco de dados'!$A$6:H1220, 8,0),0)</f>
        <v/>
      </c>
      <c r="E1024" s="26">
        <f>B1024*C1024</f>
        <v/>
      </c>
      <c r="F1024" s="29">
        <f>E1024*I1024</f>
        <v/>
      </c>
      <c r="G1024" s="23">
        <f>E1024*H1024</f>
        <v/>
      </c>
      <c r="H1024" s="22">
        <f>IFERROR(VLOOKUP(A1024,'Banco de dados'!$A$6:F1220, 3,0),0)</f>
        <v/>
      </c>
      <c r="I1024" s="24">
        <f>IFERROR(VLOOKUP(A1024,'Banco de dados'!$A$6:$F$199, 5,0),0)</f>
        <v/>
      </c>
      <c r="J1024" s="19" t="n"/>
    </row>
    <row r="1025">
      <c r="B1025" s="18" t="n"/>
      <c r="C1025" s="17" t="n"/>
      <c r="D1025" s="33">
        <f>IFERROR(VLOOKUP(A1025,'Banco de dados'!$A$6:H1221, 8,0),0)</f>
        <v/>
      </c>
      <c r="E1025" s="26">
        <f>B1025*C1025</f>
        <v/>
      </c>
      <c r="F1025" s="29">
        <f>E1025*I1025</f>
        <v/>
      </c>
      <c r="G1025" s="23">
        <f>E1025*H1025</f>
        <v/>
      </c>
      <c r="H1025" s="22">
        <f>IFERROR(VLOOKUP(A1025,'Banco de dados'!$A$6:F1221, 3,0),0)</f>
        <v/>
      </c>
      <c r="I1025" s="24">
        <f>IFERROR(VLOOKUP(A1025,'Banco de dados'!$A$6:$F$199, 5,0),0)</f>
        <v/>
      </c>
      <c r="J1025" s="19" t="n"/>
    </row>
    <row r="1026">
      <c r="B1026" s="18" t="n"/>
      <c r="C1026" s="17" t="n"/>
      <c r="D1026" s="33">
        <f>IFERROR(VLOOKUP(A1026,'Banco de dados'!$A$6:H1222, 8,0),0)</f>
        <v/>
      </c>
      <c r="E1026" s="26">
        <f>B1026*C1026</f>
        <v/>
      </c>
      <c r="F1026" s="29">
        <f>E1026*I1026</f>
        <v/>
      </c>
      <c r="G1026" s="23">
        <f>E1026*H1026</f>
        <v/>
      </c>
      <c r="H1026" s="22">
        <f>IFERROR(VLOOKUP(A1026,'Banco de dados'!$A$6:F1222, 3,0),0)</f>
        <v/>
      </c>
      <c r="I1026" s="24">
        <f>IFERROR(VLOOKUP(A1026,'Banco de dados'!$A$6:$F$199, 5,0),0)</f>
        <v/>
      </c>
      <c r="J1026" s="19" t="n"/>
    </row>
    <row r="1027">
      <c r="B1027" s="18" t="n"/>
      <c r="C1027" s="17" t="n"/>
      <c r="D1027" s="33">
        <f>IFERROR(VLOOKUP(A1027,'Banco de dados'!$A$6:H1223, 8,0),0)</f>
        <v/>
      </c>
      <c r="E1027" s="26">
        <f>B1027*C1027</f>
        <v/>
      </c>
      <c r="F1027" s="29">
        <f>E1027*I1027</f>
        <v/>
      </c>
      <c r="G1027" s="23">
        <f>E1027*H1027</f>
        <v/>
      </c>
      <c r="H1027" s="22">
        <f>IFERROR(VLOOKUP(A1027,'Banco de dados'!$A$6:F1223, 3,0),0)</f>
        <v/>
      </c>
      <c r="I1027" s="24">
        <f>IFERROR(VLOOKUP(A1027,'Banco de dados'!$A$6:$F$199, 5,0),0)</f>
        <v/>
      </c>
      <c r="J1027" s="19" t="n"/>
    </row>
    <row r="1028">
      <c r="B1028" s="18" t="n"/>
      <c r="C1028" s="17" t="n"/>
      <c r="D1028" s="33">
        <f>IFERROR(VLOOKUP(A1028,'Banco de dados'!$A$6:H1224, 8,0),0)</f>
        <v/>
      </c>
      <c r="E1028" s="26">
        <f>B1028*C1028</f>
        <v/>
      </c>
      <c r="F1028" s="29">
        <f>E1028*I1028</f>
        <v/>
      </c>
      <c r="G1028" s="23">
        <f>E1028*H1028</f>
        <v/>
      </c>
      <c r="H1028" s="22">
        <f>IFERROR(VLOOKUP(A1028,'Banco de dados'!$A$6:F1224, 3,0),0)</f>
        <v/>
      </c>
      <c r="I1028" s="24">
        <f>IFERROR(VLOOKUP(A1028,'Banco de dados'!$A$6:$F$199, 5,0),0)</f>
        <v/>
      </c>
      <c r="J1028" s="19" t="n"/>
    </row>
    <row r="1029">
      <c r="B1029" s="18" t="n"/>
      <c r="C1029" s="17" t="n"/>
      <c r="D1029" s="33">
        <f>IFERROR(VLOOKUP(A1029,'Banco de dados'!$A$6:H1225, 8,0),0)</f>
        <v/>
      </c>
      <c r="E1029" s="26">
        <f>B1029*C1029</f>
        <v/>
      </c>
      <c r="F1029" s="29">
        <f>E1029*I1029</f>
        <v/>
      </c>
      <c r="G1029" s="23">
        <f>E1029*H1029</f>
        <v/>
      </c>
      <c r="H1029" s="22">
        <f>IFERROR(VLOOKUP(A1029,'Banco de dados'!$A$6:F1225, 3,0),0)</f>
        <v/>
      </c>
      <c r="I1029" s="24">
        <f>IFERROR(VLOOKUP(A1029,'Banco de dados'!$A$6:$F$199, 5,0),0)</f>
        <v/>
      </c>
      <c r="J1029" s="19" t="n"/>
    </row>
    <row r="1030">
      <c r="B1030" s="18" t="n"/>
      <c r="C1030" s="17" t="n"/>
      <c r="D1030" s="33">
        <f>IFERROR(VLOOKUP(A1030,'Banco de dados'!$A$6:H1226, 8,0),0)</f>
        <v/>
      </c>
      <c r="E1030" s="26">
        <f>B1030*C1030</f>
        <v/>
      </c>
      <c r="F1030" s="29">
        <f>E1030*I1030</f>
        <v/>
      </c>
      <c r="G1030" s="23">
        <f>E1030*H1030</f>
        <v/>
      </c>
      <c r="H1030" s="22">
        <f>IFERROR(VLOOKUP(A1030,'Banco de dados'!$A$6:F1226, 3,0),0)</f>
        <v/>
      </c>
      <c r="I1030" s="24">
        <f>IFERROR(VLOOKUP(A1030,'Banco de dados'!$A$6:$F$199, 5,0),0)</f>
        <v/>
      </c>
      <c r="J1030" s="19" t="n"/>
    </row>
    <row r="1031">
      <c r="B1031" s="18" t="n"/>
      <c r="C1031" s="17" t="n"/>
      <c r="D1031" s="33">
        <f>IFERROR(VLOOKUP(A1031,'Banco de dados'!$A$6:H1227, 8,0),0)</f>
        <v/>
      </c>
      <c r="E1031" s="26">
        <f>B1031*C1031</f>
        <v/>
      </c>
      <c r="F1031" s="29">
        <f>E1031*I1031</f>
        <v/>
      </c>
      <c r="G1031" s="23">
        <f>E1031*H1031</f>
        <v/>
      </c>
      <c r="H1031" s="22">
        <f>IFERROR(VLOOKUP(A1031,'Banco de dados'!$A$6:F1227, 3,0),0)</f>
        <v/>
      </c>
      <c r="I1031" s="24">
        <f>IFERROR(VLOOKUP(A1031,'Banco de dados'!$A$6:$F$199, 5,0),0)</f>
        <v/>
      </c>
      <c r="J1031" s="19" t="n"/>
    </row>
    <row r="1032">
      <c r="B1032" s="18" t="n"/>
      <c r="C1032" s="17" t="n"/>
      <c r="D1032" s="33">
        <f>IFERROR(VLOOKUP(A1032,'Banco de dados'!$A$6:H1228, 8,0),0)</f>
        <v/>
      </c>
      <c r="E1032" s="26">
        <f>B1032*C1032</f>
        <v/>
      </c>
      <c r="F1032" s="29">
        <f>E1032*I1032</f>
        <v/>
      </c>
      <c r="G1032" s="23">
        <f>E1032*H1032</f>
        <v/>
      </c>
      <c r="H1032" s="22">
        <f>IFERROR(VLOOKUP(A1032,'Banco de dados'!$A$6:F1228, 3,0),0)</f>
        <v/>
      </c>
      <c r="I1032" s="24">
        <f>IFERROR(VLOOKUP(A1032,'Banco de dados'!$A$6:$F$199, 5,0),0)</f>
        <v/>
      </c>
      <c r="J1032" s="19" t="n"/>
    </row>
    <row r="1033">
      <c r="B1033" s="18" t="n"/>
      <c r="C1033" s="17" t="n"/>
      <c r="D1033" s="33">
        <f>IFERROR(VLOOKUP(A1033,'Banco de dados'!$A$6:H1229, 8,0),0)</f>
        <v/>
      </c>
      <c r="E1033" s="26">
        <f>B1033*C1033</f>
        <v/>
      </c>
      <c r="F1033" s="29">
        <f>E1033*I1033</f>
        <v/>
      </c>
      <c r="G1033" s="23">
        <f>E1033*H1033</f>
        <v/>
      </c>
      <c r="H1033" s="22">
        <f>IFERROR(VLOOKUP(A1033,'Banco de dados'!$A$6:F1229, 3,0),0)</f>
        <v/>
      </c>
      <c r="I1033" s="24">
        <f>IFERROR(VLOOKUP(A1033,'Banco de dados'!$A$6:$F$199, 5,0),0)</f>
        <v/>
      </c>
      <c r="J1033" s="19" t="n"/>
    </row>
    <row r="1034">
      <c r="B1034" s="18" t="n"/>
      <c r="C1034" s="17" t="n"/>
      <c r="D1034" s="33">
        <f>IFERROR(VLOOKUP(A1034,'Banco de dados'!$A$6:H1230, 8,0),0)</f>
        <v/>
      </c>
      <c r="E1034" s="26">
        <f>B1034*C1034</f>
        <v/>
      </c>
      <c r="F1034" s="29">
        <f>E1034*I1034</f>
        <v/>
      </c>
      <c r="G1034" s="23">
        <f>E1034*H1034</f>
        <v/>
      </c>
      <c r="H1034" s="22">
        <f>IFERROR(VLOOKUP(A1034,'Banco de dados'!$A$6:F1230, 3,0),0)</f>
        <v/>
      </c>
      <c r="I1034" s="24">
        <f>IFERROR(VLOOKUP(A1034,'Banco de dados'!$A$6:$F$199, 5,0),0)</f>
        <v/>
      </c>
      <c r="J1034" s="19" t="n"/>
    </row>
    <row r="1035">
      <c r="B1035" s="18" t="n"/>
      <c r="C1035" s="17" t="n"/>
      <c r="D1035" s="33">
        <f>IFERROR(VLOOKUP(A1035,'Banco de dados'!$A$6:H1231, 8,0),0)</f>
        <v/>
      </c>
      <c r="E1035" s="26">
        <f>B1035*C1035</f>
        <v/>
      </c>
      <c r="F1035" s="29">
        <f>E1035*I1035</f>
        <v/>
      </c>
      <c r="G1035" s="23">
        <f>E1035*H1035</f>
        <v/>
      </c>
      <c r="H1035" s="22">
        <f>IFERROR(VLOOKUP(A1035,'Banco de dados'!$A$6:F1231, 3,0),0)</f>
        <v/>
      </c>
      <c r="I1035" s="24">
        <f>IFERROR(VLOOKUP(A1035,'Banco de dados'!$A$6:$F$199, 5,0),0)</f>
        <v/>
      </c>
      <c r="J1035" s="19" t="n"/>
    </row>
    <row r="1036">
      <c r="B1036" s="18" t="n"/>
      <c r="C1036" s="17" t="n"/>
      <c r="D1036" s="33">
        <f>IFERROR(VLOOKUP(A1036,'Banco de dados'!$A$6:H1232, 8,0),0)</f>
        <v/>
      </c>
      <c r="E1036" s="26">
        <f>B1036*C1036</f>
        <v/>
      </c>
      <c r="F1036" s="29">
        <f>E1036*I1036</f>
        <v/>
      </c>
      <c r="G1036" s="23">
        <f>E1036*H1036</f>
        <v/>
      </c>
      <c r="H1036" s="22">
        <f>IFERROR(VLOOKUP(A1036,'Banco de dados'!$A$6:F1232, 3,0),0)</f>
        <v/>
      </c>
      <c r="I1036" s="24">
        <f>IFERROR(VLOOKUP(A1036,'Banco de dados'!$A$6:$F$199, 5,0),0)</f>
        <v/>
      </c>
      <c r="J1036" s="19" t="n"/>
    </row>
    <row r="1037">
      <c r="B1037" s="18" t="n"/>
      <c r="C1037" s="17" t="n"/>
      <c r="D1037" s="33">
        <f>IFERROR(VLOOKUP(A1037,'Banco de dados'!$A$6:H1233, 8,0),0)</f>
        <v/>
      </c>
      <c r="E1037" s="26">
        <f>B1037*C1037</f>
        <v/>
      </c>
      <c r="F1037" s="29">
        <f>E1037*I1037</f>
        <v/>
      </c>
      <c r="G1037" s="23">
        <f>E1037*H1037</f>
        <v/>
      </c>
      <c r="H1037" s="22">
        <f>IFERROR(VLOOKUP(A1037,'Banco de dados'!$A$6:F1233, 3,0),0)</f>
        <v/>
      </c>
      <c r="I1037" s="24">
        <f>IFERROR(VLOOKUP(A1037,'Banco de dados'!$A$6:$F$199, 5,0),0)</f>
        <v/>
      </c>
      <c r="J1037" s="19" t="n"/>
    </row>
    <row r="1038">
      <c r="B1038" s="18" t="n"/>
      <c r="C1038" s="17" t="n"/>
      <c r="D1038" s="33">
        <f>IFERROR(VLOOKUP(A1038,'Banco de dados'!$A$6:H1234, 8,0),0)</f>
        <v/>
      </c>
      <c r="E1038" s="26">
        <f>B1038*C1038</f>
        <v/>
      </c>
      <c r="F1038" s="29">
        <f>E1038*I1038</f>
        <v/>
      </c>
      <c r="G1038" s="23">
        <f>E1038*H1038</f>
        <v/>
      </c>
      <c r="H1038" s="22">
        <f>IFERROR(VLOOKUP(A1038,'Banco de dados'!$A$6:F1234, 3,0),0)</f>
        <v/>
      </c>
      <c r="I1038" s="24">
        <f>IFERROR(VLOOKUP(A1038,'Banco de dados'!$A$6:$F$199, 5,0),0)</f>
        <v/>
      </c>
      <c r="J1038" s="19" t="n"/>
    </row>
    <row r="1039">
      <c r="B1039" s="18" t="n"/>
      <c r="C1039" s="17" t="n"/>
      <c r="D1039" s="33">
        <f>IFERROR(VLOOKUP(A1039,'Banco de dados'!$A$6:H1235, 8,0),0)</f>
        <v/>
      </c>
      <c r="E1039" s="26">
        <f>B1039*C1039</f>
        <v/>
      </c>
      <c r="F1039" s="29">
        <f>E1039*I1039</f>
        <v/>
      </c>
      <c r="G1039" s="23">
        <f>E1039*H1039</f>
        <v/>
      </c>
      <c r="H1039" s="22">
        <f>IFERROR(VLOOKUP(A1039,'Banco de dados'!$A$6:F1235, 3,0),0)</f>
        <v/>
      </c>
      <c r="I1039" s="24">
        <f>IFERROR(VLOOKUP(A1039,'Banco de dados'!$A$6:$F$199, 5,0),0)</f>
        <v/>
      </c>
      <c r="J1039" s="19" t="n"/>
    </row>
    <row r="1040">
      <c r="B1040" s="18" t="n"/>
      <c r="C1040" s="17" t="n"/>
      <c r="D1040" s="33">
        <f>IFERROR(VLOOKUP(A1040,'Banco de dados'!$A$6:H1236, 8,0),0)</f>
        <v/>
      </c>
      <c r="E1040" s="26">
        <f>B1040*C1040</f>
        <v/>
      </c>
      <c r="F1040" s="29">
        <f>E1040*I1040</f>
        <v/>
      </c>
      <c r="G1040" s="23">
        <f>E1040*H1040</f>
        <v/>
      </c>
      <c r="H1040" s="22">
        <f>IFERROR(VLOOKUP(A1040,'Banco de dados'!$A$6:F1236, 3,0),0)</f>
        <v/>
      </c>
      <c r="I1040" s="24">
        <f>IFERROR(VLOOKUP(A1040,'Banco de dados'!$A$6:$F$199, 5,0),0)</f>
        <v/>
      </c>
      <c r="J1040" s="19" t="n"/>
    </row>
    <row r="1041">
      <c r="B1041" s="18" t="n"/>
      <c r="C1041" s="17" t="n"/>
      <c r="D1041" s="33">
        <f>IFERROR(VLOOKUP(A1041,'Banco de dados'!$A$6:H1237, 8,0),0)</f>
        <v/>
      </c>
      <c r="E1041" s="26">
        <f>B1041*C1041</f>
        <v/>
      </c>
      <c r="F1041" s="29">
        <f>E1041*I1041</f>
        <v/>
      </c>
      <c r="G1041" s="23">
        <f>E1041*H1041</f>
        <v/>
      </c>
      <c r="H1041" s="22">
        <f>IFERROR(VLOOKUP(A1041,'Banco de dados'!$A$6:F1237, 3,0),0)</f>
        <v/>
      </c>
      <c r="I1041" s="24">
        <f>IFERROR(VLOOKUP(A1041,'Banco de dados'!$A$6:$F$199, 5,0),0)</f>
        <v/>
      </c>
      <c r="J1041" s="19" t="n"/>
    </row>
    <row r="1042">
      <c r="B1042" s="18" t="n"/>
      <c r="C1042" s="17" t="n"/>
      <c r="D1042" s="33">
        <f>IFERROR(VLOOKUP(A1042,'Banco de dados'!$A$6:H1238, 8,0),0)</f>
        <v/>
      </c>
      <c r="E1042" s="26">
        <f>B1042*C1042</f>
        <v/>
      </c>
      <c r="F1042" s="29">
        <f>E1042*I1042</f>
        <v/>
      </c>
      <c r="G1042" s="23">
        <f>E1042*H1042</f>
        <v/>
      </c>
      <c r="H1042" s="22">
        <f>IFERROR(VLOOKUP(A1042,'Banco de dados'!$A$6:F1238, 3,0),0)</f>
        <v/>
      </c>
      <c r="I1042" s="24">
        <f>IFERROR(VLOOKUP(A1042,'Banco de dados'!$A$6:$F$199, 5,0),0)</f>
        <v/>
      </c>
      <c r="J1042" s="19" t="n"/>
    </row>
    <row r="1043">
      <c r="B1043" s="18" t="n"/>
      <c r="C1043" s="17" t="n"/>
      <c r="D1043" s="33">
        <f>IFERROR(VLOOKUP(A1043,'Banco de dados'!$A$6:H1239, 8,0),0)</f>
        <v/>
      </c>
      <c r="E1043" s="26">
        <f>B1043*C1043</f>
        <v/>
      </c>
      <c r="F1043" s="29">
        <f>E1043*I1043</f>
        <v/>
      </c>
      <c r="G1043" s="23">
        <f>E1043*H1043</f>
        <v/>
      </c>
      <c r="H1043" s="22">
        <f>IFERROR(VLOOKUP(A1043,'Banco de dados'!$A$6:F1239, 3,0),0)</f>
        <v/>
      </c>
      <c r="I1043" s="24">
        <f>IFERROR(VLOOKUP(A1043,'Banco de dados'!$A$6:$F$199, 5,0),0)</f>
        <v/>
      </c>
      <c r="J1043" s="19" t="n"/>
    </row>
    <row r="1044">
      <c r="B1044" s="18" t="n"/>
      <c r="C1044" s="17" t="n"/>
      <c r="D1044" s="33">
        <f>IFERROR(VLOOKUP(A1044,'Banco de dados'!$A$6:H1240, 8,0),0)</f>
        <v/>
      </c>
      <c r="E1044" s="26">
        <f>B1044*C1044</f>
        <v/>
      </c>
      <c r="F1044" s="29">
        <f>E1044*I1044</f>
        <v/>
      </c>
      <c r="G1044" s="23">
        <f>E1044*H1044</f>
        <v/>
      </c>
      <c r="H1044" s="22">
        <f>IFERROR(VLOOKUP(A1044,'Banco de dados'!$A$6:F1240, 3,0),0)</f>
        <v/>
      </c>
      <c r="I1044" s="24">
        <f>IFERROR(VLOOKUP(A1044,'Banco de dados'!$A$6:$F$199, 5,0),0)</f>
        <v/>
      </c>
      <c r="J1044" s="19" t="n"/>
    </row>
    <row r="1045">
      <c r="B1045" s="18" t="n"/>
      <c r="C1045" s="17" t="n"/>
      <c r="D1045" s="33">
        <f>IFERROR(VLOOKUP(A1045,'Banco de dados'!$A$6:H1241, 8,0),0)</f>
        <v/>
      </c>
      <c r="E1045" s="26">
        <f>B1045*C1045</f>
        <v/>
      </c>
      <c r="F1045" s="29">
        <f>E1045*I1045</f>
        <v/>
      </c>
      <c r="G1045" s="23">
        <f>E1045*H1045</f>
        <v/>
      </c>
      <c r="H1045" s="22">
        <f>IFERROR(VLOOKUP(A1045,'Banco de dados'!$A$6:F1241, 3,0),0)</f>
        <v/>
      </c>
      <c r="I1045" s="24">
        <f>IFERROR(VLOOKUP(A1045,'Banco de dados'!$A$6:$F$199, 5,0),0)</f>
        <v/>
      </c>
      <c r="J1045" s="19" t="n"/>
    </row>
    <row r="1046">
      <c r="B1046" s="18" t="n"/>
      <c r="C1046" s="17" t="n"/>
      <c r="D1046" s="33">
        <f>IFERROR(VLOOKUP(A1046,'Banco de dados'!$A$6:H1242, 8,0),0)</f>
        <v/>
      </c>
      <c r="E1046" s="26">
        <f>B1046*C1046</f>
        <v/>
      </c>
      <c r="F1046" s="29">
        <f>E1046*I1046</f>
        <v/>
      </c>
      <c r="G1046" s="23">
        <f>E1046*H1046</f>
        <v/>
      </c>
      <c r="H1046" s="22">
        <f>IFERROR(VLOOKUP(A1046,'Banco de dados'!$A$6:F1242, 3,0),0)</f>
        <v/>
      </c>
      <c r="I1046" s="24">
        <f>IFERROR(VLOOKUP(A1046,'Banco de dados'!$A$6:$F$199, 5,0),0)</f>
        <v/>
      </c>
      <c r="J1046" s="19" t="n"/>
    </row>
    <row r="1047">
      <c r="B1047" s="18" t="n"/>
      <c r="C1047" s="17" t="n"/>
      <c r="D1047" s="33">
        <f>IFERROR(VLOOKUP(A1047,'Banco de dados'!$A$6:H1243, 8,0),0)</f>
        <v/>
      </c>
      <c r="E1047" s="26">
        <f>B1047*C1047</f>
        <v/>
      </c>
      <c r="F1047" s="29">
        <f>E1047*I1047</f>
        <v/>
      </c>
      <c r="G1047" s="23">
        <f>E1047*H1047</f>
        <v/>
      </c>
      <c r="H1047" s="22">
        <f>IFERROR(VLOOKUP(A1047,'Banco de dados'!$A$6:F1243, 3,0),0)</f>
        <v/>
      </c>
      <c r="I1047" s="24">
        <f>IFERROR(VLOOKUP(A1047,'Banco de dados'!$A$6:$F$199, 5,0),0)</f>
        <v/>
      </c>
      <c r="J1047" s="19" t="n"/>
    </row>
    <row r="1048">
      <c r="B1048" s="18" t="n"/>
      <c r="C1048" s="17" t="n"/>
      <c r="D1048" s="33">
        <f>IFERROR(VLOOKUP(A1048,'Banco de dados'!$A$6:H1244, 8,0),0)</f>
        <v/>
      </c>
      <c r="E1048" s="26">
        <f>B1048*C1048</f>
        <v/>
      </c>
      <c r="F1048" s="29">
        <f>E1048*I1048</f>
        <v/>
      </c>
      <c r="G1048" s="23">
        <f>E1048*H1048</f>
        <v/>
      </c>
      <c r="H1048" s="22">
        <f>IFERROR(VLOOKUP(A1048,'Banco de dados'!$A$6:F1244, 3,0),0)</f>
        <v/>
      </c>
      <c r="I1048" s="24">
        <f>IFERROR(VLOOKUP(A1048,'Banco de dados'!$A$6:$F$199, 5,0),0)</f>
        <v/>
      </c>
      <c r="J1048" s="19" t="n"/>
    </row>
    <row r="1049">
      <c r="B1049" s="18" t="n"/>
      <c r="C1049" s="17" t="n"/>
      <c r="D1049" s="33">
        <f>IFERROR(VLOOKUP(A1049,'Banco de dados'!$A$6:H1245, 8,0),0)</f>
        <v/>
      </c>
      <c r="E1049" s="26">
        <f>B1049*C1049</f>
        <v/>
      </c>
      <c r="F1049" s="29">
        <f>E1049*I1049</f>
        <v/>
      </c>
      <c r="G1049" s="23">
        <f>E1049*H1049</f>
        <v/>
      </c>
      <c r="H1049" s="22">
        <f>IFERROR(VLOOKUP(A1049,'Banco de dados'!$A$6:F1245, 3,0),0)</f>
        <v/>
      </c>
      <c r="I1049" s="24">
        <f>IFERROR(VLOOKUP(A1049,'Banco de dados'!$A$6:$F$199, 5,0),0)</f>
        <v/>
      </c>
      <c r="J1049" s="19" t="n"/>
    </row>
    <row r="1050">
      <c r="B1050" s="18" t="n"/>
      <c r="C1050" s="17" t="n"/>
      <c r="D1050" s="33">
        <f>IFERROR(VLOOKUP(A1050,'Banco de dados'!$A$6:H1246, 8,0),0)</f>
        <v/>
      </c>
      <c r="E1050" s="26">
        <f>B1050*C1050</f>
        <v/>
      </c>
      <c r="F1050" s="29">
        <f>E1050*I1050</f>
        <v/>
      </c>
      <c r="G1050" s="23">
        <f>E1050*H1050</f>
        <v/>
      </c>
      <c r="H1050" s="22">
        <f>IFERROR(VLOOKUP(A1050,'Banco de dados'!$A$6:F1246, 3,0),0)</f>
        <v/>
      </c>
      <c r="I1050" s="24">
        <f>IFERROR(VLOOKUP(A1050,'Banco de dados'!$A$6:$F$199, 5,0),0)</f>
        <v/>
      </c>
      <c r="J1050" s="19" t="n"/>
    </row>
    <row r="1051">
      <c r="B1051" s="18" t="n"/>
      <c r="C1051" s="17" t="n"/>
      <c r="D1051" s="33">
        <f>IFERROR(VLOOKUP(A1051,'Banco de dados'!$A$6:H1247, 8,0),0)</f>
        <v/>
      </c>
      <c r="E1051" s="26">
        <f>B1051*C1051</f>
        <v/>
      </c>
      <c r="F1051" s="29">
        <f>E1051*I1051</f>
        <v/>
      </c>
      <c r="G1051" s="23">
        <f>E1051*H1051</f>
        <v/>
      </c>
      <c r="H1051" s="22">
        <f>IFERROR(VLOOKUP(A1051,'Banco de dados'!$A$6:F1247, 3,0),0)</f>
        <v/>
      </c>
      <c r="I1051" s="24">
        <f>IFERROR(VLOOKUP(A1051,'Banco de dados'!$A$6:$F$199, 5,0),0)</f>
        <v/>
      </c>
      <c r="J1051" s="19" t="n"/>
    </row>
    <row r="1052">
      <c r="B1052" s="18" t="n"/>
      <c r="C1052" s="17" t="n"/>
      <c r="D1052" s="33">
        <f>IFERROR(VLOOKUP(A1052,'Banco de dados'!$A$6:H1248, 8,0),0)</f>
        <v/>
      </c>
      <c r="E1052" s="26">
        <f>B1052*C1052</f>
        <v/>
      </c>
      <c r="F1052" s="29">
        <f>E1052*I1052</f>
        <v/>
      </c>
      <c r="G1052" s="23">
        <f>E1052*H1052</f>
        <v/>
      </c>
      <c r="H1052" s="22">
        <f>IFERROR(VLOOKUP(A1052,'Banco de dados'!$A$6:F1248, 3,0),0)</f>
        <v/>
      </c>
      <c r="I1052" s="24">
        <f>IFERROR(VLOOKUP(A1052,'Banco de dados'!$A$6:$F$199, 5,0),0)</f>
        <v/>
      </c>
      <c r="J1052" s="19" t="n"/>
    </row>
    <row r="1053">
      <c r="B1053" s="18" t="n"/>
      <c r="C1053" s="17" t="n"/>
      <c r="D1053" s="33">
        <f>IFERROR(VLOOKUP(A1053,'Banco de dados'!$A$6:H1249, 8,0),0)</f>
        <v/>
      </c>
      <c r="E1053" s="26">
        <f>B1053*C1053</f>
        <v/>
      </c>
      <c r="F1053" s="29">
        <f>E1053*I1053</f>
        <v/>
      </c>
      <c r="G1053" s="23">
        <f>E1053*H1053</f>
        <v/>
      </c>
      <c r="H1053" s="22">
        <f>IFERROR(VLOOKUP(A1053,'Banco de dados'!$A$6:F1249, 3,0),0)</f>
        <v/>
      </c>
      <c r="I1053" s="24">
        <f>IFERROR(VLOOKUP(A1053,'Banco de dados'!$A$6:$F$199, 5,0),0)</f>
        <v/>
      </c>
      <c r="J1053" s="19" t="n"/>
    </row>
    <row r="1054">
      <c r="B1054" s="18" t="n"/>
      <c r="C1054" s="17" t="n"/>
      <c r="D1054" s="33">
        <f>IFERROR(VLOOKUP(A1054,'Banco de dados'!$A$6:H1250, 8,0),0)</f>
        <v/>
      </c>
      <c r="E1054" s="26">
        <f>B1054*C1054</f>
        <v/>
      </c>
      <c r="F1054" s="29">
        <f>E1054*I1054</f>
        <v/>
      </c>
      <c r="G1054" s="23">
        <f>E1054*H1054</f>
        <v/>
      </c>
      <c r="H1054" s="22">
        <f>IFERROR(VLOOKUP(A1054,'Banco de dados'!$A$6:F1250, 3,0),0)</f>
        <v/>
      </c>
      <c r="I1054" s="24">
        <f>IFERROR(VLOOKUP(A1054,'Banco de dados'!$A$6:$F$199, 5,0),0)</f>
        <v/>
      </c>
      <c r="J1054" s="19" t="n"/>
    </row>
    <row r="1055">
      <c r="B1055" s="18" t="n"/>
      <c r="C1055" s="17" t="n"/>
      <c r="D1055" s="33">
        <f>IFERROR(VLOOKUP(A1055,'Banco de dados'!$A$6:H1251, 8,0),0)</f>
        <v/>
      </c>
      <c r="E1055" s="26">
        <f>B1055*C1055</f>
        <v/>
      </c>
      <c r="F1055" s="29">
        <f>E1055*I1055</f>
        <v/>
      </c>
      <c r="G1055" s="23">
        <f>E1055*H1055</f>
        <v/>
      </c>
      <c r="H1055" s="22">
        <f>IFERROR(VLOOKUP(A1055,'Banco de dados'!$A$6:F1251, 3,0),0)</f>
        <v/>
      </c>
      <c r="I1055" s="24">
        <f>IFERROR(VLOOKUP(A1055,'Banco de dados'!$A$6:$F$199, 5,0),0)</f>
        <v/>
      </c>
      <c r="J1055" s="19" t="n"/>
    </row>
    <row r="1056">
      <c r="B1056" s="18" t="n"/>
      <c r="C1056" s="17" t="n"/>
      <c r="D1056" s="33">
        <f>IFERROR(VLOOKUP(A1056,'Banco de dados'!$A$6:H1252, 8,0),0)</f>
        <v/>
      </c>
      <c r="E1056" s="26">
        <f>B1056*C1056</f>
        <v/>
      </c>
      <c r="F1056" s="29">
        <f>E1056*I1056</f>
        <v/>
      </c>
      <c r="G1056" s="23">
        <f>E1056*H1056</f>
        <v/>
      </c>
      <c r="H1056" s="22">
        <f>IFERROR(VLOOKUP(A1056,'Banco de dados'!$A$6:F1252, 3,0),0)</f>
        <v/>
      </c>
      <c r="I1056" s="24">
        <f>IFERROR(VLOOKUP(A1056,'Banco de dados'!$A$6:$F$199, 5,0),0)</f>
        <v/>
      </c>
      <c r="J1056" s="19" t="n"/>
    </row>
    <row r="1057">
      <c r="B1057" s="18" t="n"/>
      <c r="C1057" s="17" t="n"/>
      <c r="D1057" s="33">
        <f>IFERROR(VLOOKUP(A1057,'Banco de dados'!$A$6:H1253, 8,0),0)</f>
        <v/>
      </c>
      <c r="E1057" s="26">
        <f>B1057*C1057</f>
        <v/>
      </c>
      <c r="F1057" s="29">
        <f>E1057*I1057</f>
        <v/>
      </c>
      <c r="G1057" s="23">
        <f>E1057*H1057</f>
        <v/>
      </c>
      <c r="H1057" s="22">
        <f>IFERROR(VLOOKUP(A1057,'Banco de dados'!$A$6:F1253, 3,0),0)</f>
        <v/>
      </c>
      <c r="I1057" s="24">
        <f>IFERROR(VLOOKUP(A1057,'Banco de dados'!$A$6:$F$199, 5,0),0)</f>
        <v/>
      </c>
      <c r="J1057" s="19" t="n"/>
    </row>
    <row r="1058">
      <c r="B1058" s="18" t="n"/>
      <c r="C1058" s="17" t="n"/>
      <c r="D1058" s="33">
        <f>IFERROR(VLOOKUP(A1058,'Banco de dados'!$A$6:H1254, 8,0),0)</f>
        <v/>
      </c>
      <c r="E1058" s="26">
        <f>B1058*C1058</f>
        <v/>
      </c>
      <c r="F1058" s="29">
        <f>E1058*I1058</f>
        <v/>
      </c>
      <c r="G1058" s="23">
        <f>E1058*H1058</f>
        <v/>
      </c>
      <c r="H1058" s="22">
        <f>IFERROR(VLOOKUP(A1058,'Banco de dados'!$A$6:F1254, 3,0),0)</f>
        <v/>
      </c>
      <c r="I1058" s="24">
        <f>IFERROR(VLOOKUP(A1058,'Banco de dados'!$A$6:$F$199, 5,0),0)</f>
        <v/>
      </c>
      <c r="J1058" s="19" t="n"/>
    </row>
    <row r="1059">
      <c r="B1059" s="18" t="n"/>
      <c r="C1059" s="17" t="n"/>
      <c r="D1059" s="33">
        <f>IFERROR(VLOOKUP(A1059,'Banco de dados'!$A$6:H1255, 8,0),0)</f>
        <v/>
      </c>
      <c r="E1059" s="26">
        <f>B1059*C1059</f>
        <v/>
      </c>
      <c r="F1059" s="29">
        <f>E1059*I1059</f>
        <v/>
      </c>
      <c r="G1059" s="23">
        <f>E1059*H1059</f>
        <v/>
      </c>
      <c r="H1059" s="22">
        <f>IFERROR(VLOOKUP(A1059,'Banco de dados'!$A$6:F1255, 3,0),0)</f>
        <v/>
      </c>
      <c r="I1059" s="24">
        <f>IFERROR(VLOOKUP(A1059,'Banco de dados'!$A$6:$F$199, 5,0),0)</f>
        <v/>
      </c>
      <c r="J1059" s="19" t="n"/>
    </row>
    <row r="1060">
      <c r="B1060" s="18" t="n"/>
      <c r="C1060" s="17" t="n"/>
      <c r="D1060" s="33">
        <f>IFERROR(VLOOKUP(A1060,'Banco de dados'!$A$6:H1256, 8,0),0)</f>
        <v/>
      </c>
      <c r="E1060" s="26">
        <f>B1060*C1060</f>
        <v/>
      </c>
      <c r="F1060" s="29">
        <f>E1060*I1060</f>
        <v/>
      </c>
      <c r="G1060" s="23">
        <f>E1060*H1060</f>
        <v/>
      </c>
      <c r="H1060" s="22">
        <f>IFERROR(VLOOKUP(A1060,'Banco de dados'!$A$6:F1256, 3,0),0)</f>
        <v/>
      </c>
      <c r="I1060" s="24">
        <f>IFERROR(VLOOKUP(A1060,'Banco de dados'!$A$6:$F$199, 5,0),0)</f>
        <v/>
      </c>
      <c r="J1060" s="19" t="n"/>
    </row>
    <row r="1061">
      <c r="B1061" s="18" t="n"/>
      <c r="C1061" s="17" t="n"/>
      <c r="D1061" s="33">
        <f>IFERROR(VLOOKUP(A1061,'Banco de dados'!$A$6:H1257, 8,0),0)</f>
        <v/>
      </c>
      <c r="E1061" s="26">
        <f>B1061*C1061</f>
        <v/>
      </c>
      <c r="F1061" s="29">
        <f>E1061*I1061</f>
        <v/>
      </c>
      <c r="G1061" s="23">
        <f>E1061*H1061</f>
        <v/>
      </c>
      <c r="H1061" s="22">
        <f>IFERROR(VLOOKUP(A1061,'Banco de dados'!$A$6:F1257, 3,0),0)</f>
        <v/>
      </c>
      <c r="I1061" s="24">
        <f>IFERROR(VLOOKUP(A1061,'Banco de dados'!$A$6:$F$199, 5,0),0)</f>
        <v/>
      </c>
      <c r="J1061" s="19" t="n"/>
    </row>
    <row r="1062">
      <c r="B1062" s="18" t="n"/>
      <c r="C1062" s="17" t="n"/>
      <c r="D1062" s="33">
        <f>IFERROR(VLOOKUP(A1062,'Banco de dados'!$A$6:H1258, 8,0),0)</f>
        <v/>
      </c>
      <c r="E1062" s="26">
        <f>B1062*C1062</f>
        <v/>
      </c>
      <c r="F1062" s="29">
        <f>E1062*I1062</f>
        <v/>
      </c>
      <c r="G1062" s="23">
        <f>E1062*H1062</f>
        <v/>
      </c>
      <c r="H1062" s="22">
        <f>IFERROR(VLOOKUP(A1062,'Banco de dados'!$A$6:F1258, 3,0),0)</f>
        <v/>
      </c>
      <c r="I1062" s="24">
        <f>IFERROR(VLOOKUP(A1062,'Banco de dados'!$A$6:$F$199, 5,0),0)</f>
        <v/>
      </c>
      <c r="J1062" s="19" t="n"/>
    </row>
    <row r="1063">
      <c r="B1063" s="18" t="n"/>
      <c r="C1063" s="17" t="n"/>
      <c r="D1063" s="33">
        <f>IFERROR(VLOOKUP(A1063,'Banco de dados'!$A$6:H1259, 8,0),0)</f>
        <v/>
      </c>
      <c r="E1063" s="26">
        <f>B1063*C1063</f>
        <v/>
      </c>
      <c r="F1063" s="29">
        <f>E1063*I1063</f>
        <v/>
      </c>
      <c r="G1063" s="23">
        <f>E1063*H1063</f>
        <v/>
      </c>
      <c r="H1063" s="22">
        <f>IFERROR(VLOOKUP(A1063,'Banco de dados'!$A$6:F1259, 3,0),0)</f>
        <v/>
      </c>
      <c r="I1063" s="24">
        <f>IFERROR(VLOOKUP(A1063,'Banco de dados'!$A$6:$F$199, 5,0),0)</f>
        <v/>
      </c>
      <c r="J1063" s="19" t="n"/>
    </row>
    <row r="1064">
      <c r="B1064" s="18" t="n"/>
      <c r="C1064" s="17" t="n"/>
      <c r="D1064" s="33">
        <f>IFERROR(VLOOKUP(A1064,'Banco de dados'!$A$6:H1260, 8,0),0)</f>
        <v/>
      </c>
      <c r="E1064" s="26">
        <f>B1064*C1064</f>
        <v/>
      </c>
      <c r="F1064" s="29">
        <f>E1064*I1064</f>
        <v/>
      </c>
      <c r="G1064" s="23">
        <f>E1064*H1064</f>
        <v/>
      </c>
      <c r="H1064" s="22">
        <f>IFERROR(VLOOKUP(A1064,'Banco de dados'!$A$6:F1260, 3,0),0)</f>
        <v/>
      </c>
      <c r="I1064" s="24">
        <f>IFERROR(VLOOKUP(A1064,'Banco de dados'!$A$6:$F$199, 5,0),0)</f>
        <v/>
      </c>
      <c r="J1064" s="19" t="n"/>
    </row>
    <row r="1065">
      <c r="B1065" s="18" t="n"/>
      <c r="C1065" s="17" t="n"/>
      <c r="D1065" s="33">
        <f>IFERROR(VLOOKUP(A1065,'Banco de dados'!$A$6:H1261, 8,0),0)</f>
        <v/>
      </c>
      <c r="E1065" s="26">
        <f>B1065*C1065</f>
        <v/>
      </c>
      <c r="F1065" s="29">
        <f>E1065*I1065</f>
        <v/>
      </c>
      <c r="G1065" s="23">
        <f>E1065*H1065</f>
        <v/>
      </c>
      <c r="H1065" s="22">
        <f>IFERROR(VLOOKUP(A1065,'Banco de dados'!$A$6:F1261, 3,0),0)</f>
        <v/>
      </c>
      <c r="I1065" s="24">
        <f>IFERROR(VLOOKUP(A1065,'Banco de dados'!$A$6:$F$199, 5,0),0)</f>
        <v/>
      </c>
      <c r="J1065" s="19" t="n"/>
    </row>
    <row r="1066">
      <c r="B1066" s="18" t="n"/>
      <c r="C1066" s="17" t="n"/>
      <c r="D1066" s="33">
        <f>IFERROR(VLOOKUP(A1066,'Banco de dados'!$A$6:H1262, 8,0),0)</f>
        <v/>
      </c>
      <c r="E1066" s="26">
        <f>B1066*C1066</f>
        <v/>
      </c>
      <c r="F1066" s="29">
        <f>E1066*I1066</f>
        <v/>
      </c>
      <c r="G1066" s="23">
        <f>E1066*H1066</f>
        <v/>
      </c>
      <c r="H1066" s="22">
        <f>IFERROR(VLOOKUP(A1066,'Banco de dados'!$A$6:F1262, 3,0),0)</f>
        <v/>
      </c>
      <c r="I1066" s="24">
        <f>IFERROR(VLOOKUP(A1066,'Banco de dados'!$A$6:$F$199, 5,0),0)</f>
        <v/>
      </c>
      <c r="J1066" s="19" t="n"/>
    </row>
    <row r="1067">
      <c r="B1067" s="18" t="n"/>
      <c r="C1067" s="17" t="n"/>
      <c r="D1067" s="33">
        <f>IFERROR(VLOOKUP(A1067,'Banco de dados'!$A$6:H1263, 8,0),0)</f>
        <v/>
      </c>
      <c r="E1067" s="26">
        <f>B1067*C1067</f>
        <v/>
      </c>
      <c r="F1067" s="29">
        <f>E1067*I1067</f>
        <v/>
      </c>
      <c r="G1067" s="23">
        <f>E1067*H1067</f>
        <v/>
      </c>
      <c r="H1067" s="22">
        <f>IFERROR(VLOOKUP(A1067,'Banco de dados'!$A$6:F1263, 3,0),0)</f>
        <v/>
      </c>
      <c r="I1067" s="24">
        <f>IFERROR(VLOOKUP(A1067,'Banco de dados'!$A$6:$F$199, 5,0),0)</f>
        <v/>
      </c>
      <c r="J1067" s="19" t="n"/>
    </row>
    <row r="1068">
      <c r="B1068" s="18" t="n"/>
      <c r="C1068" s="17" t="n"/>
      <c r="D1068" s="33">
        <f>IFERROR(VLOOKUP(A1068,'Banco de dados'!$A$6:H1264, 8,0),0)</f>
        <v/>
      </c>
      <c r="E1068" s="26">
        <f>B1068*C1068</f>
        <v/>
      </c>
      <c r="F1068" s="29">
        <f>E1068*I1068</f>
        <v/>
      </c>
      <c r="G1068" s="23">
        <f>E1068*H1068</f>
        <v/>
      </c>
      <c r="H1068" s="22">
        <f>IFERROR(VLOOKUP(A1068,'Banco de dados'!$A$6:F1264, 3,0),0)</f>
        <v/>
      </c>
      <c r="I1068" s="24">
        <f>IFERROR(VLOOKUP(A1068,'Banco de dados'!$A$6:$F$199, 5,0),0)</f>
        <v/>
      </c>
      <c r="J1068" s="19" t="n"/>
    </row>
    <row r="1069">
      <c r="B1069" s="18" t="n"/>
      <c r="C1069" s="17" t="n"/>
      <c r="D1069" s="33">
        <f>IFERROR(VLOOKUP(A1069,'Banco de dados'!$A$6:H1265, 8,0),0)</f>
        <v/>
      </c>
      <c r="E1069" s="26">
        <f>B1069*C1069</f>
        <v/>
      </c>
      <c r="F1069" s="29">
        <f>E1069*I1069</f>
        <v/>
      </c>
      <c r="G1069" s="23">
        <f>E1069*H1069</f>
        <v/>
      </c>
      <c r="H1069" s="22">
        <f>IFERROR(VLOOKUP(A1069,'Banco de dados'!$A$6:F1265, 3,0),0)</f>
        <v/>
      </c>
      <c r="I1069" s="24">
        <f>IFERROR(VLOOKUP(A1069,'Banco de dados'!$A$6:$F$199, 5,0),0)</f>
        <v/>
      </c>
      <c r="J1069" s="19" t="n"/>
    </row>
    <row r="1070">
      <c r="B1070" s="18" t="n"/>
      <c r="C1070" s="17" t="n"/>
      <c r="D1070" s="33">
        <f>IFERROR(VLOOKUP(A1070,'Banco de dados'!$A$6:H1266, 8,0),0)</f>
        <v/>
      </c>
      <c r="E1070" s="26">
        <f>B1070*C1070</f>
        <v/>
      </c>
      <c r="F1070" s="29">
        <f>E1070*I1070</f>
        <v/>
      </c>
      <c r="G1070" s="23">
        <f>E1070*H1070</f>
        <v/>
      </c>
      <c r="H1070" s="22">
        <f>IFERROR(VLOOKUP(A1070,'Banco de dados'!$A$6:F1266, 3,0),0)</f>
        <v/>
      </c>
      <c r="I1070" s="24">
        <f>IFERROR(VLOOKUP(A1070,'Banco de dados'!$A$6:$F$199, 5,0),0)</f>
        <v/>
      </c>
      <c r="J1070" s="19" t="n"/>
    </row>
    <row r="1071">
      <c r="B1071" s="18" t="n"/>
      <c r="C1071" s="17" t="n"/>
      <c r="D1071" s="33">
        <f>IFERROR(VLOOKUP(A1071,'Banco de dados'!$A$6:H1267, 8,0),0)</f>
        <v/>
      </c>
      <c r="E1071" s="26">
        <f>B1071*C1071</f>
        <v/>
      </c>
      <c r="F1071" s="29">
        <f>E1071*I1071</f>
        <v/>
      </c>
      <c r="G1071" s="23">
        <f>E1071*H1071</f>
        <v/>
      </c>
      <c r="H1071" s="22">
        <f>IFERROR(VLOOKUP(A1071,'Banco de dados'!$A$6:F1267, 3,0),0)</f>
        <v/>
      </c>
      <c r="I1071" s="24">
        <f>IFERROR(VLOOKUP(A1071,'Banco de dados'!$A$6:$F$199, 5,0),0)</f>
        <v/>
      </c>
      <c r="J1071" s="19" t="n"/>
    </row>
    <row r="1072">
      <c r="B1072" s="18" t="n"/>
      <c r="C1072" s="17" t="n"/>
      <c r="D1072" s="33">
        <f>IFERROR(VLOOKUP(A1072,'Banco de dados'!$A$6:H1268, 8,0),0)</f>
        <v/>
      </c>
      <c r="E1072" s="26">
        <f>B1072*C1072</f>
        <v/>
      </c>
      <c r="F1072" s="29">
        <f>E1072*I1072</f>
        <v/>
      </c>
      <c r="G1072" s="23">
        <f>E1072*H1072</f>
        <v/>
      </c>
      <c r="H1072" s="22">
        <f>IFERROR(VLOOKUP(A1072,'Banco de dados'!$A$6:F1268, 3,0),0)</f>
        <v/>
      </c>
      <c r="I1072" s="24">
        <f>IFERROR(VLOOKUP(A1072,'Banco de dados'!$A$6:$F$199, 5,0),0)</f>
        <v/>
      </c>
      <c r="J1072" s="19" t="n"/>
    </row>
    <row r="1073">
      <c r="B1073" s="18" t="n"/>
      <c r="C1073" s="17" t="n"/>
      <c r="D1073" s="33">
        <f>IFERROR(VLOOKUP(A1073,'Banco de dados'!$A$6:H1269, 8,0),0)</f>
        <v/>
      </c>
      <c r="E1073" s="26">
        <f>B1073*C1073</f>
        <v/>
      </c>
      <c r="F1073" s="29">
        <f>E1073*I1073</f>
        <v/>
      </c>
      <c r="G1073" s="23">
        <f>E1073*H1073</f>
        <v/>
      </c>
      <c r="H1073" s="22">
        <f>IFERROR(VLOOKUP(A1073,'Banco de dados'!$A$6:F1269, 3,0),0)</f>
        <v/>
      </c>
      <c r="I1073" s="24">
        <f>IFERROR(VLOOKUP(A1073,'Banco de dados'!$A$6:$F$199, 5,0),0)</f>
        <v/>
      </c>
      <c r="J1073" s="19" t="n"/>
    </row>
    <row r="1074">
      <c r="B1074" s="18" t="n"/>
      <c r="C1074" s="17" t="n"/>
      <c r="D1074" s="33">
        <f>IFERROR(VLOOKUP(A1074,'Banco de dados'!$A$6:H1270, 8,0),0)</f>
        <v/>
      </c>
      <c r="E1074" s="26">
        <f>B1074*C1074</f>
        <v/>
      </c>
      <c r="F1074" s="29">
        <f>E1074*I1074</f>
        <v/>
      </c>
      <c r="G1074" s="23">
        <f>E1074*H1074</f>
        <v/>
      </c>
      <c r="H1074" s="22">
        <f>IFERROR(VLOOKUP(A1074,'Banco de dados'!$A$6:F1270, 3,0),0)</f>
        <v/>
      </c>
      <c r="I1074" s="24">
        <f>IFERROR(VLOOKUP(A1074,'Banco de dados'!$A$6:$F$199, 5,0),0)</f>
        <v/>
      </c>
      <c r="J1074" s="19" t="n"/>
    </row>
    <row r="1075">
      <c r="B1075" s="18" t="n"/>
      <c r="C1075" s="17" t="n"/>
      <c r="D1075" s="33">
        <f>IFERROR(VLOOKUP(A1075,'Banco de dados'!$A$6:H1271, 8,0),0)</f>
        <v/>
      </c>
      <c r="E1075" s="26">
        <f>B1075*C1075</f>
        <v/>
      </c>
      <c r="F1075" s="29">
        <f>E1075*I1075</f>
        <v/>
      </c>
      <c r="G1075" s="23">
        <f>E1075*H1075</f>
        <v/>
      </c>
      <c r="H1075" s="22">
        <f>IFERROR(VLOOKUP(A1075,'Banco de dados'!$A$6:F1271, 3,0),0)</f>
        <v/>
      </c>
      <c r="I1075" s="24">
        <f>IFERROR(VLOOKUP(A1075,'Banco de dados'!$A$6:$F$199, 5,0),0)</f>
        <v/>
      </c>
      <c r="J1075" s="19" t="n"/>
    </row>
    <row r="1076">
      <c r="B1076" s="18" t="n"/>
      <c r="C1076" s="17" t="n"/>
      <c r="D1076" s="33">
        <f>IFERROR(VLOOKUP(A1076,'Banco de dados'!$A$6:H1272, 8,0),0)</f>
        <v/>
      </c>
      <c r="E1076" s="26">
        <f>B1076*C1076</f>
        <v/>
      </c>
      <c r="F1076" s="29">
        <f>E1076*I1076</f>
        <v/>
      </c>
      <c r="G1076" s="23">
        <f>E1076*H1076</f>
        <v/>
      </c>
      <c r="H1076" s="22">
        <f>IFERROR(VLOOKUP(A1076,'Banco de dados'!$A$6:F1272, 3,0),0)</f>
        <v/>
      </c>
      <c r="I1076" s="24">
        <f>IFERROR(VLOOKUP(A1076,'Banco de dados'!$A$6:$F$199, 5,0),0)</f>
        <v/>
      </c>
      <c r="J1076" s="19" t="n"/>
    </row>
    <row r="1077">
      <c r="B1077" s="18" t="n"/>
      <c r="C1077" s="17" t="n"/>
      <c r="D1077" s="33">
        <f>IFERROR(VLOOKUP(A1077,'Banco de dados'!$A$6:H1273, 8,0),0)</f>
        <v/>
      </c>
      <c r="E1077" s="26">
        <f>B1077*C1077</f>
        <v/>
      </c>
      <c r="F1077" s="29">
        <f>E1077*I1077</f>
        <v/>
      </c>
      <c r="G1077" s="23">
        <f>E1077*H1077</f>
        <v/>
      </c>
      <c r="H1077" s="22">
        <f>IFERROR(VLOOKUP(A1077,'Banco de dados'!$A$6:F1273, 3,0),0)</f>
        <v/>
      </c>
      <c r="I1077" s="24">
        <f>IFERROR(VLOOKUP(A1077,'Banco de dados'!$A$6:$F$199, 5,0),0)</f>
        <v/>
      </c>
      <c r="J1077" s="19" t="n"/>
    </row>
    <row r="1078">
      <c r="B1078" s="18" t="n"/>
      <c r="C1078" s="17" t="n"/>
      <c r="D1078" s="33">
        <f>IFERROR(VLOOKUP(A1078,'Banco de dados'!$A$6:H1274, 8,0),0)</f>
        <v/>
      </c>
      <c r="E1078" s="26">
        <f>B1078*C1078</f>
        <v/>
      </c>
      <c r="F1078" s="29">
        <f>E1078*I1078</f>
        <v/>
      </c>
      <c r="G1078" s="23">
        <f>E1078*H1078</f>
        <v/>
      </c>
      <c r="H1078" s="22">
        <f>IFERROR(VLOOKUP(A1078,'Banco de dados'!$A$6:F1274, 3,0),0)</f>
        <v/>
      </c>
      <c r="I1078" s="24">
        <f>IFERROR(VLOOKUP(A1078,'Banco de dados'!$A$6:$F$199, 5,0),0)</f>
        <v/>
      </c>
      <c r="J1078" s="19" t="n"/>
    </row>
    <row r="1079">
      <c r="B1079" s="18" t="n"/>
      <c r="C1079" s="17" t="n"/>
      <c r="D1079" s="33">
        <f>IFERROR(VLOOKUP(A1079,'Banco de dados'!$A$6:H1275, 8,0),0)</f>
        <v/>
      </c>
      <c r="E1079" s="26">
        <f>B1079*C1079</f>
        <v/>
      </c>
      <c r="F1079" s="29">
        <f>E1079*I1079</f>
        <v/>
      </c>
      <c r="G1079" s="23">
        <f>E1079*H1079</f>
        <v/>
      </c>
      <c r="H1079" s="22">
        <f>IFERROR(VLOOKUP(A1079,'Banco de dados'!$A$6:F1275, 3,0),0)</f>
        <v/>
      </c>
      <c r="I1079" s="24">
        <f>IFERROR(VLOOKUP(A1079,'Banco de dados'!$A$6:$F$199, 5,0),0)</f>
        <v/>
      </c>
      <c r="J1079" s="19" t="n"/>
    </row>
    <row r="1080">
      <c r="B1080" s="18" t="n"/>
      <c r="C1080" s="17" t="n"/>
      <c r="D1080" s="33">
        <f>IFERROR(VLOOKUP(A1080,'Banco de dados'!$A$6:H1276, 8,0),0)</f>
        <v/>
      </c>
      <c r="E1080" s="26">
        <f>B1080*C1080</f>
        <v/>
      </c>
      <c r="F1080" s="29">
        <f>E1080*I1080</f>
        <v/>
      </c>
      <c r="G1080" s="23">
        <f>E1080*H1080</f>
        <v/>
      </c>
      <c r="H1080" s="22">
        <f>IFERROR(VLOOKUP(A1080,'Banco de dados'!$A$6:F1276, 3,0),0)</f>
        <v/>
      </c>
      <c r="I1080" s="24">
        <f>IFERROR(VLOOKUP(A1080,'Banco de dados'!$A$6:$F$199, 5,0),0)</f>
        <v/>
      </c>
      <c r="J1080" s="19" t="n"/>
    </row>
    <row r="1081">
      <c r="B1081" s="18" t="n"/>
      <c r="C1081" s="17" t="n"/>
      <c r="D1081" s="33">
        <f>IFERROR(VLOOKUP(A1081,'Banco de dados'!$A$6:H1277, 8,0),0)</f>
        <v/>
      </c>
      <c r="E1081" s="26">
        <f>B1081*C1081</f>
        <v/>
      </c>
      <c r="F1081" s="29">
        <f>E1081*I1081</f>
        <v/>
      </c>
      <c r="G1081" s="23">
        <f>E1081*H1081</f>
        <v/>
      </c>
      <c r="H1081" s="22">
        <f>IFERROR(VLOOKUP(A1081,'Banco de dados'!$A$6:F1277, 3,0),0)</f>
        <v/>
      </c>
      <c r="I1081" s="24">
        <f>IFERROR(VLOOKUP(A1081,'Banco de dados'!$A$6:$F$199, 5,0),0)</f>
        <v/>
      </c>
      <c r="J1081" s="19" t="n"/>
    </row>
    <row r="1082">
      <c r="B1082" s="18" t="n"/>
      <c r="C1082" s="17" t="n"/>
      <c r="D1082" s="33">
        <f>IFERROR(VLOOKUP(A1082,'Banco de dados'!$A$6:H1278, 8,0),0)</f>
        <v/>
      </c>
      <c r="E1082" s="26">
        <f>B1082*C1082</f>
        <v/>
      </c>
      <c r="F1082" s="29">
        <f>E1082*I1082</f>
        <v/>
      </c>
      <c r="G1082" s="23">
        <f>E1082*H1082</f>
        <v/>
      </c>
      <c r="H1082" s="22">
        <f>IFERROR(VLOOKUP(A1082,'Banco de dados'!$A$6:F1278, 3,0),0)</f>
        <v/>
      </c>
      <c r="I1082" s="24">
        <f>IFERROR(VLOOKUP(A1082,'Banco de dados'!$A$6:$F$199, 5,0),0)</f>
        <v/>
      </c>
      <c r="J1082" s="19" t="n"/>
    </row>
    <row r="1083">
      <c r="B1083" s="18" t="n"/>
      <c r="C1083" s="17" t="n"/>
      <c r="D1083" s="33">
        <f>IFERROR(VLOOKUP(A1083,'Banco de dados'!$A$6:H1279, 8,0),0)</f>
        <v/>
      </c>
      <c r="E1083" s="26">
        <f>B1083*C1083</f>
        <v/>
      </c>
      <c r="F1083" s="29">
        <f>E1083*I1083</f>
        <v/>
      </c>
      <c r="G1083" s="23">
        <f>E1083*H1083</f>
        <v/>
      </c>
      <c r="H1083" s="22">
        <f>IFERROR(VLOOKUP(A1083,'Banco de dados'!$A$6:F1279, 3,0),0)</f>
        <v/>
      </c>
      <c r="I1083" s="24">
        <f>IFERROR(VLOOKUP(A1083,'Banco de dados'!$A$6:$F$199, 5,0),0)</f>
        <v/>
      </c>
      <c r="J1083" s="19" t="n"/>
    </row>
    <row r="1084">
      <c r="B1084" s="18" t="n"/>
      <c r="C1084" s="17" t="n"/>
      <c r="D1084" s="33">
        <f>IFERROR(VLOOKUP(A1084,'Banco de dados'!$A$6:H1280, 8,0),0)</f>
        <v/>
      </c>
      <c r="E1084" s="26">
        <f>B1084*C1084</f>
        <v/>
      </c>
      <c r="F1084" s="29">
        <f>E1084*I1084</f>
        <v/>
      </c>
      <c r="G1084" s="23">
        <f>E1084*H1084</f>
        <v/>
      </c>
      <c r="H1084" s="22">
        <f>IFERROR(VLOOKUP(A1084,'Banco de dados'!$A$6:F1280, 3,0),0)</f>
        <v/>
      </c>
      <c r="I1084" s="24">
        <f>IFERROR(VLOOKUP(A1084,'Banco de dados'!$A$6:$F$199, 5,0),0)</f>
        <v/>
      </c>
      <c r="J1084" s="19" t="n"/>
    </row>
    <row r="1085">
      <c r="B1085" s="18" t="n"/>
      <c r="C1085" s="17" t="n"/>
      <c r="D1085" s="33">
        <f>IFERROR(VLOOKUP(A1085,'Banco de dados'!$A$6:H1281, 8,0),0)</f>
        <v/>
      </c>
      <c r="E1085" s="26">
        <f>B1085*C1085</f>
        <v/>
      </c>
      <c r="F1085" s="29">
        <f>E1085*I1085</f>
        <v/>
      </c>
      <c r="G1085" s="23">
        <f>E1085*H1085</f>
        <v/>
      </c>
      <c r="H1085" s="22">
        <f>IFERROR(VLOOKUP(A1085,'Banco de dados'!$A$6:F1281, 3,0),0)</f>
        <v/>
      </c>
      <c r="I1085" s="24">
        <f>IFERROR(VLOOKUP(A1085,'Banco de dados'!$A$6:$F$199, 5,0),0)</f>
        <v/>
      </c>
      <c r="J1085" s="19" t="n"/>
    </row>
    <row r="1086">
      <c r="B1086" s="18" t="n"/>
      <c r="C1086" s="17" t="n"/>
      <c r="D1086" s="33">
        <f>IFERROR(VLOOKUP(A1086,'Banco de dados'!$A$6:H1282, 8,0),0)</f>
        <v/>
      </c>
      <c r="E1086" s="26">
        <f>B1086*C1086</f>
        <v/>
      </c>
      <c r="F1086" s="29">
        <f>E1086*I1086</f>
        <v/>
      </c>
      <c r="G1086" s="23">
        <f>E1086*H1086</f>
        <v/>
      </c>
      <c r="H1086" s="22">
        <f>IFERROR(VLOOKUP(A1086,'Banco de dados'!$A$6:F1282, 3,0),0)</f>
        <v/>
      </c>
      <c r="I1086" s="24">
        <f>IFERROR(VLOOKUP(A1086,'Banco de dados'!$A$6:$F$199, 5,0),0)</f>
        <v/>
      </c>
      <c r="J1086" s="19" t="n"/>
    </row>
    <row r="1087">
      <c r="B1087" s="18" t="n"/>
      <c r="C1087" s="17" t="n"/>
      <c r="D1087" s="33">
        <f>IFERROR(VLOOKUP(A1087,'Banco de dados'!$A$6:H1283, 8,0),0)</f>
        <v/>
      </c>
      <c r="E1087" s="26">
        <f>B1087*C1087</f>
        <v/>
      </c>
      <c r="F1087" s="29">
        <f>E1087*I1087</f>
        <v/>
      </c>
      <c r="G1087" s="23">
        <f>E1087*H1087</f>
        <v/>
      </c>
      <c r="H1087" s="22">
        <f>IFERROR(VLOOKUP(A1087,'Banco de dados'!$A$6:F1283, 3,0),0)</f>
        <v/>
      </c>
      <c r="I1087" s="24">
        <f>IFERROR(VLOOKUP(A1087,'Banco de dados'!$A$6:$F$199, 5,0),0)</f>
        <v/>
      </c>
      <c r="J1087" s="19" t="n"/>
    </row>
    <row r="1088">
      <c r="B1088" s="18" t="n"/>
      <c r="C1088" s="17" t="n"/>
      <c r="D1088" s="33">
        <f>IFERROR(VLOOKUP(A1088,'Banco de dados'!$A$6:H1284, 8,0),0)</f>
        <v/>
      </c>
      <c r="E1088" s="26">
        <f>B1088*C1088</f>
        <v/>
      </c>
      <c r="F1088" s="29">
        <f>E1088*I1088</f>
        <v/>
      </c>
      <c r="G1088" s="23">
        <f>E1088*H1088</f>
        <v/>
      </c>
      <c r="H1088" s="22">
        <f>IFERROR(VLOOKUP(A1088,'Banco de dados'!$A$6:F1284, 3,0),0)</f>
        <v/>
      </c>
      <c r="I1088" s="24">
        <f>IFERROR(VLOOKUP(A1088,'Banco de dados'!$A$6:$F$199, 5,0),0)</f>
        <v/>
      </c>
      <c r="J1088" s="19" t="n"/>
    </row>
    <row r="1089">
      <c r="B1089" s="18" t="n"/>
      <c r="C1089" s="17" t="n"/>
      <c r="D1089" s="33">
        <f>IFERROR(VLOOKUP(A1089,'Banco de dados'!$A$6:H1285, 8,0),0)</f>
        <v/>
      </c>
      <c r="E1089" s="26">
        <f>B1089*C1089</f>
        <v/>
      </c>
      <c r="F1089" s="29">
        <f>E1089*I1089</f>
        <v/>
      </c>
      <c r="G1089" s="23">
        <f>E1089*H1089</f>
        <v/>
      </c>
      <c r="H1089" s="22">
        <f>IFERROR(VLOOKUP(A1089,'Banco de dados'!$A$6:F1285, 3,0),0)</f>
        <v/>
      </c>
      <c r="I1089" s="24">
        <f>IFERROR(VLOOKUP(A1089,'Banco de dados'!$A$6:$F$199, 5,0),0)</f>
        <v/>
      </c>
      <c r="J1089" s="19" t="n"/>
    </row>
    <row r="1090">
      <c r="B1090" s="18" t="n"/>
      <c r="C1090" s="17" t="n"/>
      <c r="D1090" s="33">
        <f>IFERROR(VLOOKUP(A1090,'Banco de dados'!$A$6:H1286, 8,0),0)</f>
        <v/>
      </c>
      <c r="E1090" s="26">
        <f>B1090*C1090</f>
        <v/>
      </c>
      <c r="F1090" s="29">
        <f>E1090*I1090</f>
        <v/>
      </c>
      <c r="G1090" s="23">
        <f>E1090*H1090</f>
        <v/>
      </c>
      <c r="H1090" s="22">
        <f>IFERROR(VLOOKUP(A1090,'Banco de dados'!$A$6:F1286, 3,0),0)</f>
        <v/>
      </c>
      <c r="I1090" s="24">
        <f>IFERROR(VLOOKUP(A1090,'Banco de dados'!$A$6:$F$199, 5,0),0)</f>
        <v/>
      </c>
      <c r="J1090" s="19" t="n"/>
    </row>
    <row r="1091">
      <c r="B1091" s="18" t="n"/>
      <c r="C1091" s="17" t="n"/>
      <c r="D1091" s="33">
        <f>IFERROR(VLOOKUP(A1091,'Banco de dados'!$A$6:H1287, 8,0),0)</f>
        <v/>
      </c>
      <c r="E1091" s="26">
        <f>B1091*C1091</f>
        <v/>
      </c>
      <c r="F1091" s="29">
        <f>E1091*I1091</f>
        <v/>
      </c>
      <c r="G1091" s="23">
        <f>E1091*H1091</f>
        <v/>
      </c>
      <c r="H1091" s="22">
        <f>IFERROR(VLOOKUP(A1091,'Banco de dados'!$A$6:F1287, 3,0),0)</f>
        <v/>
      </c>
      <c r="I1091" s="24">
        <f>IFERROR(VLOOKUP(A1091,'Banco de dados'!$A$6:$F$199, 5,0),0)</f>
        <v/>
      </c>
      <c r="J1091" s="19" t="n"/>
    </row>
    <row r="1092">
      <c r="B1092" s="18" t="n"/>
      <c r="C1092" s="17" t="n"/>
      <c r="D1092" s="33">
        <f>IFERROR(VLOOKUP(A1092,'Banco de dados'!$A$6:H1288, 8,0),0)</f>
        <v/>
      </c>
      <c r="E1092" s="26">
        <f>B1092*C1092</f>
        <v/>
      </c>
      <c r="F1092" s="29">
        <f>E1092*I1092</f>
        <v/>
      </c>
      <c r="G1092" s="23">
        <f>E1092*H1092</f>
        <v/>
      </c>
      <c r="H1092" s="22">
        <f>IFERROR(VLOOKUP(A1092,'Banco de dados'!$A$6:F1288, 3,0),0)</f>
        <v/>
      </c>
      <c r="I1092" s="24">
        <f>IFERROR(VLOOKUP(A1092,'Banco de dados'!$A$6:$F$199, 5,0),0)</f>
        <v/>
      </c>
      <c r="J1092" s="19" t="n"/>
    </row>
    <row r="1093">
      <c r="B1093" s="18" t="n"/>
      <c r="C1093" s="17" t="n"/>
      <c r="D1093" s="33">
        <f>IFERROR(VLOOKUP(A1093,'Banco de dados'!$A$6:H1289, 8,0),0)</f>
        <v/>
      </c>
      <c r="E1093" s="26">
        <f>B1093*C1093</f>
        <v/>
      </c>
      <c r="F1093" s="29">
        <f>E1093*I1093</f>
        <v/>
      </c>
      <c r="G1093" s="23">
        <f>E1093*H1093</f>
        <v/>
      </c>
      <c r="H1093" s="22">
        <f>IFERROR(VLOOKUP(A1093,'Banco de dados'!$A$6:F1289, 3,0),0)</f>
        <v/>
      </c>
      <c r="I1093" s="24">
        <f>IFERROR(VLOOKUP(A1093,'Banco de dados'!$A$6:$F$199, 5,0),0)</f>
        <v/>
      </c>
      <c r="J1093" s="19" t="n"/>
    </row>
    <row r="1094">
      <c r="B1094" s="18" t="n"/>
      <c r="C1094" s="17" t="n"/>
      <c r="D1094" s="33">
        <f>IFERROR(VLOOKUP(A1094,'Banco de dados'!$A$6:H1290, 8,0),0)</f>
        <v/>
      </c>
      <c r="E1094" s="26">
        <f>B1094*C1094</f>
        <v/>
      </c>
      <c r="F1094" s="29">
        <f>E1094*I1094</f>
        <v/>
      </c>
      <c r="G1094" s="23">
        <f>E1094*H1094</f>
        <v/>
      </c>
      <c r="H1094" s="22">
        <f>IFERROR(VLOOKUP(A1094,'Banco de dados'!$A$6:F1290, 3,0),0)</f>
        <v/>
      </c>
      <c r="I1094" s="24">
        <f>IFERROR(VLOOKUP(A1094,'Banco de dados'!$A$6:$F$199, 5,0),0)</f>
        <v/>
      </c>
      <c r="J1094" s="19" t="n"/>
    </row>
    <row r="1095">
      <c r="B1095" s="18" t="n"/>
      <c r="C1095" s="17" t="n"/>
      <c r="D1095" s="33">
        <f>IFERROR(VLOOKUP(A1095,'Banco de dados'!$A$6:H1291, 8,0),0)</f>
        <v/>
      </c>
      <c r="E1095" s="26">
        <f>B1095*C1095</f>
        <v/>
      </c>
      <c r="F1095" s="29">
        <f>E1095*I1095</f>
        <v/>
      </c>
      <c r="G1095" s="23">
        <f>E1095*H1095</f>
        <v/>
      </c>
      <c r="H1095" s="22">
        <f>IFERROR(VLOOKUP(A1095,'Banco de dados'!$A$6:F1291, 3,0),0)</f>
        <v/>
      </c>
      <c r="I1095" s="24">
        <f>IFERROR(VLOOKUP(A1095,'Banco de dados'!$A$6:$F$199, 5,0),0)</f>
        <v/>
      </c>
      <c r="J1095" s="19" t="n"/>
    </row>
    <row r="1096">
      <c r="B1096" s="18" t="n"/>
      <c r="C1096" s="17" t="n"/>
      <c r="D1096" s="33">
        <f>IFERROR(VLOOKUP(A1096,'Banco de dados'!$A$6:H1292, 8,0),0)</f>
        <v/>
      </c>
      <c r="E1096" s="26">
        <f>B1096*C1096</f>
        <v/>
      </c>
      <c r="F1096" s="29">
        <f>E1096*I1096</f>
        <v/>
      </c>
      <c r="G1096" s="23">
        <f>E1096*H1096</f>
        <v/>
      </c>
      <c r="H1096" s="22">
        <f>IFERROR(VLOOKUP(A1096,'Banco de dados'!$A$6:F1292, 3,0),0)</f>
        <v/>
      </c>
      <c r="I1096" s="24">
        <f>IFERROR(VLOOKUP(A1096,'Banco de dados'!$A$6:$F$199, 5,0),0)</f>
        <v/>
      </c>
      <c r="J1096" s="19" t="n"/>
    </row>
    <row r="1097">
      <c r="B1097" s="18" t="n"/>
      <c r="C1097" s="17" t="n"/>
      <c r="D1097" s="33">
        <f>IFERROR(VLOOKUP(A1097,'Banco de dados'!$A$6:H1293, 8,0),0)</f>
        <v/>
      </c>
      <c r="E1097" s="26">
        <f>B1097*C1097</f>
        <v/>
      </c>
      <c r="F1097" s="29">
        <f>E1097*I1097</f>
        <v/>
      </c>
      <c r="G1097" s="23">
        <f>E1097*H1097</f>
        <v/>
      </c>
      <c r="H1097" s="22">
        <f>IFERROR(VLOOKUP(A1097,'Banco de dados'!$A$6:F1293, 3,0),0)</f>
        <v/>
      </c>
      <c r="I1097" s="24">
        <f>IFERROR(VLOOKUP(A1097,'Banco de dados'!$A$6:$F$199, 5,0),0)</f>
        <v/>
      </c>
      <c r="J1097" s="19" t="n"/>
    </row>
    <row r="1098">
      <c r="B1098" s="18" t="n"/>
      <c r="C1098" s="17" t="n"/>
      <c r="D1098" s="33">
        <f>IFERROR(VLOOKUP(A1098,'Banco de dados'!$A$6:H1294, 8,0),0)</f>
        <v/>
      </c>
      <c r="E1098" s="26">
        <f>B1098*C1098</f>
        <v/>
      </c>
      <c r="F1098" s="29">
        <f>E1098*I1098</f>
        <v/>
      </c>
      <c r="G1098" s="23">
        <f>E1098*H1098</f>
        <v/>
      </c>
      <c r="H1098" s="22">
        <f>IFERROR(VLOOKUP(A1098,'Banco de dados'!$A$6:F1294, 3,0),0)</f>
        <v/>
      </c>
      <c r="I1098" s="24">
        <f>IFERROR(VLOOKUP(A1098,'Banco de dados'!$A$6:$F$199, 5,0),0)</f>
        <v/>
      </c>
      <c r="J1098" s="19" t="n"/>
    </row>
    <row r="1099">
      <c r="B1099" s="18" t="n"/>
      <c r="C1099" s="17" t="n"/>
      <c r="D1099" s="33">
        <f>IFERROR(VLOOKUP(A1099,'Banco de dados'!$A$6:H1295, 8,0),0)</f>
        <v/>
      </c>
      <c r="E1099" s="26">
        <f>B1099*C1099</f>
        <v/>
      </c>
      <c r="F1099" s="29">
        <f>E1099*I1099</f>
        <v/>
      </c>
      <c r="G1099" s="23">
        <f>E1099*H1099</f>
        <v/>
      </c>
      <c r="H1099" s="22">
        <f>IFERROR(VLOOKUP(A1099,'Banco de dados'!$A$6:F1295, 3,0),0)</f>
        <v/>
      </c>
      <c r="I1099" s="24">
        <f>IFERROR(VLOOKUP(A1099,'Banco de dados'!$A$6:$F$199, 5,0),0)</f>
        <v/>
      </c>
      <c r="J1099" s="19" t="n"/>
    </row>
    <row r="1100">
      <c r="B1100" s="18" t="n"/>
      <c r="C1100" s="17" t="n"/>
      <c r="D1100" s="33">
        <f>IFERROR(VLOOKUP(A1100,'Banco de dados'!$A$6:H1296, 8,0),0)</f>
        <v/>
      </c>
      <c r="E1100" s="26">
        <f>B1100*C1100</f>
        <v/>
      </c>
      <c r="F1100" s="29">
        <f>E1100*I1100</f>
        <v/>
      </c>
      <c r="G1100" s="23">
        <f>E1100*H1100</f>
        <v/>
      </c>
      <c r="H1100" s="22">
        <f>IFERROR(VLOOKUP(A1100,'Banco de dados'!$A$6:F1296, 3,0),0)</f>
        <v/>
      </c>
      <c r="I1100" s="24">
        <f>IFERROR(VLOOKUP(A1100,'Banco de dados'!$A$6:$F$199, 5,0),0)</f>
        <v/>
      </c>
      <c r="J1100" s="19" t="n"/>
    </row>
    <row r="1101">
      <c r="B1101" s="18" t="n"/>
      <c r="C1101" s="17" t="n"/>
      <c r="D1101" s="33">
        <f>IFERROR(VLOOKUP(A1101,'Banco de dados'!$A$6:H1297, 8,0),0)</f>
        <v/>
      </c>
      <c r="E1101" s="26">
        <f>B1101*C1101</f>
        <v/>
      </c>
      <c r="F1101" s="29">
        <f>E1101*I1101</f>
        <v/>
      </c>
      <c r="G1101" s="23">
        <f>E1101*H1101</f>
        <v/>
      </c>
      <c r="H1101" s="22">
        <f>IFERROR(VLOOKUP(A1101,'Banco de dados'!$A$6:F1297, 3,0),0)</f>
        <v/>
      </c>
      <c r="I1101" s="24">
        <f>IFERROR(VLOOKUP(A1101,'Banco de dados'!$A$6:$F$199, 5,0),0)</f>
        <v/>
      </c>
      <c r="J1101" s="19" t="n"/>
    </row>
    <row r="1102">
      <c r="B1102" s="18" t="n"/>
      <c r="C1102" s="17" t="n"/>
      <c r="D1102" s="33">
        <f>IFERROR(VLOOKUP(A1102,'Banco de dados'!$A$6:H1298, 8,0),0)</f>
        <v/>
      </c>
      <c r="E1102" s="26">
        <f>B1102*C1102</f>
        <v/>
      </c>
      <c r="F1102" s="29">
        <f>E1102*I1102</f>
        <v/>
      </c>
      <c r="G1102" s="23">
        <f>E1102*H1102</f>
        <v/>
      </c>
      <c r="H1102" s="22">
        <f>IFERROR(VLOOKUP(A1102,'Banco de dados'!$A$6:F1298, 3,0),0)</f>
        <v/>
      </c>
      <c r="I1102" s="24">
        <f>IFERROR(VLOOKUP(A1102,'Banco de dados'!$A$6:$F$199, 5,0),0)</f>
        <v/>
      </c>
      <c r="J1102" s="19" t="n"/>
    </row>
    <row r="1103">
      <c r="B1103" s="18" t="n"/>
      <c r="C1103" s="17" t="n"/>
      <c r="D1103" s="33">
        <f>IFERROR(VLOOKUP(A1103,'Banco de dados'!$A$6:H1299, 8,0),0)</f>
        <v/>
      </c>
      <c r="E1103" s="26">
        <f>B1103*C1103</f>
        <v/>
      </c>
      <c r="F1103" s="29">
        <f>E1103*I1103</f>
        <v/>
      </c>
      <c r="G1103" s="23">
        <f>E1103*H1103</f>
        <v/>
      </c>
      <c r="H1103" s="22">
        <f>IFERROR(VLOOKUP(A1103,'Banco de dados'!$A$6:F1299, 3,0),0)</f>
        <v/>
      </c>
      <c r="I1103" s="24">
        <f>IFERROR(VLOOKUP(A1103,'Banco de dados'!$A$6:$F$199, 5,0),0)</f>
        <v/>
      </c>
      <c r="J1103" s="19" t="n"/>
    </row>
    <row r="1104">
      <c r="B1104" s="18" t="n"/>
      <c r="C1104" s="17" t="n"/>
      <c r="D1104" s="33">
        <f>IFERROR(VLOOKUP(A1104,'Banco de dados'!$A$6:H1300, 8,0),0)</f>
        <v/>
      </c>
      <c r="E1104" s="26">
        <f>B1104*C1104</f>
        <v/>
      </c>
      <c r="F1104" s="29">
        <f>E1104*I1104</f>
        <v/>
      </c>
      <c r="G1104" s="23">
        <f>E1104*H1104</f>
        <v/>
      </c>
      <c r="H1104" s="22">
        <f>IFERROR(VLOOKUP(A1104,'Banco de dados'!$A$6:F1300, 3,0),0)</f>
        <v/>
      </c>
      <c r="I1104" s="24">
        <f>IFERROR(VLOOKUP(A1104,'Banco de dados'!$A$6:$F$199, 5,0),0)</f>
        <v/>
      </c>
      <c r="J1104" s="19" t="n"/>
    </row>
    <row r="1105">
      <c r="B1105" s="18" t="n"/>
      <c r="C1105" s="17" t="n"/>
      <c r="D1105" s="33">
        <f>IFERROR(VLOOKUP(A1105,'Banco de dados'!$A$6:H1301, 8,0),0)</f>
        <v/>
      </c>
      <c r="E1105" s="26">
        <f>B1105*C1105</f>
        <v/>
      </c>
      <c r="F1105" s="29">
        <f>E1105*I1105</f>
        <v/>
      </c>
      <c r="G1105" s="23">
        <f>E1105*H1105</f>
        <v/>
      </c>
      <c r="H1105" s="22">
        <f>IFERROR(VLOOKUP(A1105,'Banco de dados'!$A$6:F1301, 3,0),0)</f>
        <v/>
      </c>
      <c r="I1105" s="24">
        <f>IFERROR(VLOOKUP(A1105,'Banco de dados'!$A$6:$F$199, 5,0),0)</f>
        <v/>
      </c>
      <c r="J1105" s="19" t="n"/>
    </row>
    <row r="1106">
      <c r="B1106" s="18" t="n"/>
      <c r="C1106" s="17" t="n"/>
      <c r="D1106" s="33">
        <f>IFERROR(VLOOKUP(A1106,'Banco de dados'!$A$6:H1302, 8,0),0)</f>
        <v/>
      </c>
      <c r="E1106" s="26">
        <f>B1106*C1106</f>
        <v/>
      </c>
      <c r="F1106" s="29">
        <f>E1106*I1106</f>
        <v/>
      </c>
      <c r="G1106" s="23">
        <f>E1106*H1106</f>
        <v/>
      </c>
      <c r="H1106" s="22">
        <f>IFERROR(VLOOKUP(A1106,'Banco de dados'!$A$6:F1302, 3,0),0)</f>
        <v/>
      </c>
      <c r="I1106" s="24">
        <f>IFERROR(VLOOKUP(A1106,'Banco de dados'!$A$6:$F$199, 5,0),0)</f>
        <v/>
      </c>
      <c r="J1106" s="19" t="n"/>
    </row>
    <row r="1107">
      <c r="B1107" s="18" t="n"/>
      <c r="C1107" s="17" t="n"/>
      <c r="D1107" s="33">
        <f>IFERROR(VLOOKUP(A1107,'Banco de dados'!$A$6:H1303, 8,0),0)</f>
        <v/>
      </c>
      <c r="E1107" s="26">
        <f>B1107*C1107</f>
        <v/>
      </c>
      <c r="F1107" s="29">
        <f>E1107*I1107</f>
        <v/>
      </c>
      <c r="G1107" s="23">
        <f>E1107*H1107</f>
        <v/>
      </c>
      <c r="H1107" s="22">
        <f>IFERROR(VLOOKUP(A1107,'Banco de dados'!$A$6:F1303, 3,0),0)</f>
        <v/>
      </c>
      <c r="I1107" s="24">
        <f>IFERROR(VLOOKUP(A1107,'Banco de dados'!$A$6:$F$199, 5,0),0)</f>
        <v/>
      </c>
      <c r="J1107" s="19" t="n"/>
    </row>
    <row r="1108">
      <c r="B1108" s="18" t="n"/>
      <c r="C1108" s="17" t="n"/>
      <c r="D1108" s="33">
        <f>IFERROR(VLOOKUP(A1108,'Banco de dados'!$A$6:H1304, 8,0),0)</f>
        <v/>
      </c>
      <c r="E1108" s="26">
        <f>B1108*C1108</f>
        <v/>
      </c>
      <c r="F1108" s="29">
        <f>E1108*I1108</f>
        <v/>
      </c>
      <c r="G1108" s="23">
        <f>E1108*H1108</f>
        <v/>
      </c>
      <c r="H1108" s="22">
        <f>IFERROR(VLOOKUP(A1108,'Banco de dados'!$A$6:F1304, 3,0),0)</f>
        <v/>
      </c>
      <c r="I1108" s="24">
        <f>IFERROR(VLOOKUP(A1108,'Banco de dados'!$A$6:$F$199, 5,0),0)</f>
        <v/>
      </c>
      <c r="J1108" s="19" t="n"/>
    </row>
    <row r="1109">
      <c r="B1109" s="18" t="n"/>
      <c r="C1109" s="17" t="n"/>
      <c r="D1109" s="33">
        <f>IFERROR(VLOOKUP(A1109,'Banco de dados'!$A$6:H1305, 8,0),0)</f>
        <v/>
      </c>
      <c r="E1109" s="26">
        <f>B1109*C1109</f>
        <v/>
      </c>
      <c r="F1109" s="29">
        <f>E1109*I1109</f>
        <v/>
      </c>
      <c r="G1109" s="23">
        <f>E1109*H1109</f>
        <v/>
      </c>
      <c r="H1109" s="22">
        <f>IFERROR(VLOOKUP(A1109,'Banco de dados'!$A$6:F1305, 3,0),0)</f>
        <v/>
      </c>
      <c r="I1109" s="24">
        <f>IFERROR(VLOOKUP(A1109,'Banco de dados'!$A$6:$F$199, 5,0),0)</f>
        <v/>
      </c>
      <c r="J1109" s="19" t="n"/>
    </row>
    <row r="1110">
      <c r="B1110" s="18" t="n"/>
      <c r="C1110" s="17" t="n"/>
      <c r="D1110" s="33">
        <f>IFERROR(VLOOKUP(A1110,'Banco de dados'!$A$6:H1306, 8,0),0)</f>
        <v/>
      </c>
      <c r="E1110" s="26">
        <f>B1110*C1110</f>
        <v/>
      </c>
      <c r="F1110" s="29">
        <f>E1110*I1110</f>
        <v/>
      </c>
      <c r="G1110" s="23">
        <f>E1110*H1110</f>
        <v/>
      </c>
      <c r="H1110" s="22">
        <f>IFERROR(VLOOKUP(A1110,'Banco de dados'!$A$6:F1306, 3,0),0)</f>
        <v/>
      </c>
      <c r="I1110" s="24">
        <f>IFERROR(VLOOKUP(A1110,'Banco de dados'!$A$6:$F$199, 5,0),0)</f>
        <v/>
      </c>
      <c r="J1110" s="19" t="n"/>
    </row>
    <row r="1111">
      <c r="B1111" s="18" t="n"/>
      <c r="C1111" s="17" t="n"/>
      <c r="D1111" s="33">
        <f>IFERROR(VLOOKUP(A1111,'Banco de dados'!$A$6:H1307, 8,0),0)</f>
        <v/>
      </c>
      <c r="E1111" s="26">
        <f>B1111*C1111</f>
        <v/>
      </c>
      <c r="F1111" s="29">
        <f>E1111*I1111</f>
        <v/>
      </c>
      <c r="G1111" s="23">
        <f>E1111*H1111</f>
        <v/>
      </c>
      <c r="H1111" s="22">
        <f>IFERROR(VLOOKUP(A1111,'Banco de dados'!$A$6:F1307, 3,0),0)</f>
        <v/>
      </c>
      <c r="I1111" s="24">
        <f>IFERROR(VLOOKUP(A1111,'Banco de dados'!$A$6:$F$199, 5,0),0)</f>
        <v/>
      </c>
      <c r="J1111" s="19" t="n"/>
    </row>
    <row r="1112">
      <c r="B1112" s="18" t="n"/>
      <c r="C1112" s="17" t="n"/>
      <c r="D1112" s="33">
        <f>IFERROR(VLOOKUP(A1112,'Banco de dados'!$A$6:H1308, 8,0),0)</f>
        <v/>
      </c>
      <c r="E1112" s="26">
        <f>B1112*C1112</f>
        <v/>
      </c>
      <c r="F1112" s="29">
        <f>E1112*I1112</f>
        <v/>
      </c>
      <c r="G1112" s="23">
        <f>E1112*H1112</f>
        <v/>
      </c>
      <c r="H1112" s="22">
        <f>IFERROR(VLOOKUP(A1112,'Banco de dados'!$A$6:F1308, 3,0),0)</f>
        <v/>
      </c>
      <c r="I1112" s="24">
        <f>IFERROR(VLOOKUP(A1112,'Banco de dados'!$A$6:$F$199, 5,0),0)</f>
        <v/>
      </c>
      <c r="J1112" s="19" t="n"/>
    </row>
    <row r="1113">
      <c r="B1113" s="18" t="n"/>
      <c r="C1113" s="17" t="n"/>
      <c r="D1113" s="33">
        <f>IFERROR(VLOOKUP(A1113,'Banco de dados'!$A$6:H1309, 8,0),0)</f>
        <v/>
      </c>
      <c r="E1113" s="26">
        <f>B1113*C1113</f>
        <v/>
      </c>
      <c r="F1113" s="29">
        <f>E1113*I1113</f>
        <v/>
      </c>
      <c r="G1113" s="23">
        <f>E1113*H1113</f>
        <v/>
      </c>
      <c r="H1113" s="22">
        <f>IFERROR(VLOOKUP(A1113,'Banco de dados'!$A$6:F1309, 3,0),0)</f>
        <v/>
      </c>
      <c r="I1113" s="24">
        <f>IFERROR(VLOOKUP(A1113,'Banco de dados'!$A$6:$F$199, 5,0),0)</f>
        <v/>
      </c>
      <c r="J1113" s="19" t="n"/>
    </row>
    <row r="1114">
      <c r="B1114" s="18" t="n"/>
      <c r="C1114" s="17" t="n"/>
      <c r="D1114" s="33">
        <f>IFERROR(VLOOKUP(A1114,'Banco de dados'!$A$6:H1310, 8,0),0)</f>
        <v/>
      </c>
      <c r="E1114" s="26">
        <f>B1114*C1114</f>
        <v/>
      </c>
      <c r="F1114" s="29">
        <f>E1114*I1114</f>
        <v/>
      </c>
      <c r="G1114" s="23">
        <f>E1114*H1114</f>
        <v/>
      </c>
      <c r="H1114" s="22">
        <f>IFERROR(VLOOKUP(A1114,'Banco de dados'!$A$6:F1310, 3,0),0)</f>
        <v/>
      </c>
      <c r="I1114" s="24">
        <f>IFERROR(VLOOKUP(A1114,'Banco de dados'!$A$6:$F$199, 5,0),0)</f>
        <v/>
      </c>
      <c r="J1114" s="19" t="n"/>
    </row>
    <row r="1115">
      <c r="B1115" s="18" t="n"/>
      <c r="C1115" s="17" t="n"/>
      <c r="D1115" s="33">
        <f>IFERROR(VLOOKUP(A1115,'Banco de dados'!$A$6:H1311, 8,0),0)</f>
        <v/>
      </c>
      <c r="E1115" s="26">
        <f>B1115*C1115</f>
        <v/>
      </c>
      <c r="F1115" s="29">
        <f>E1115*I1115</f>
        <v/>
      </c>
      <c r="G1115" s="23">
        <f>E1115*H1115</f>
        <v/>
      </c>
      <c r="H1115" s="22">
        <f>IFERROR(VLOOKUP(A1115,'Banco de dados'!$A$6:F1311, 3,0),0)</f>
        <v/>
      </c>
      <c r="I1115" s="24">
        <f>IFERROR(VLOOKUP(A1115,'Banco de dados'!$A$6:$F$199, 5,0),0)</f>
        <v/>
      </c>
      <c r="J1115" s="19" t="n"/>
    </row>
    <row r="1116">
      <c r="B1116" s="18" t="n"/>
      <c r="C1116" s="17" t="n"/>
      <c r="D1116" s="33">
        <f>IFERROR(VLOOKUP(A1116,'Banco de dados'!$A$6:H1312, 8,0),0)</f>
        <v/>
      </c>
      <c r="E1116" s="26">
        <f>B1116*C1116</f>
        <v/>
      </c>
      <c r="F1116" s="29">
        <f>E1116*I1116</f>
        <v/>
      </c>
      <c r="G1116" s="23">
        <f>E1116*H1116</f>
        <v/>
      </c>
      <c r="H1116" s="22">
        <f>IFERROR(VLOOKUP(A1116,'Banco de dados'!$A$6:F1312, 3,0),0)</f>
        <v/>
      </c>
      <c r="I1116" s="24">
        <f>IFERROR(VLOOKUP(A1116,'Banco de dados'!$A$6:$F$199, 5,0),0)</f>
        <v/>
      </c>
      <c r="J1116" s="19" t="n"/>
    </row>
    <row r="1117">
      <c r="B1117" s="18" t="n"/>
      <c r="C1117" s="17" t="n"/>
      <c r="D1117" s="33">
        <f>IFERROR(VLOOKUP(A1117,'Banco de dados'!$A$6:H1313, 8,0),0)</f>
        <v/>
      </c>
      <c r="E1117" s="26">
        <f>B1117*C1117</f>
        <v/>
      </c>
      <c r="F1117" s="29">
        <f>E1117*I1117</f>
        <v/>
      </c>
      <c r="G1117" s="23">
        <f>E1117*H1117</f>
        <v/>
      </c>
      <c r="H1117" s="22">
        <f>IFERROR(VLOOKUP(A1117,'Banco de dados'!$A$6:F1313, 3,0),0)</f>
        <v/>
      </c>
      <c r="I1117" s="24">
        <f>IFERROR(VLOOKUP(A1117,'Banco de dados'!$A$6:$F$199, 5,0),0)</f>
        <v/>
      </c>
      <c r="J1117" s="19" t="n"/>
    </row>
    <row r="1118">
      <c r="B1118" s="18" t="n"/>
      <c r="C1118" s="17" t="n"/>
      <c r="D1118" s="33">
        <f>IFERROR(VLOOKUP(A1118,'Banco de dados'!$A$6:H1314, 8,0),0)</f>
        <v/>
      </c>
      <c r="E1118" s="26">
        <f>B1118*C1118</f>
        <v/>
      </c>
      <c r="F1118" s="29">
        <f>E1118*I1118</f>
        <v/>
      </c>
      <c r="G1118" s="23">
        <f>E1118*H1118</f>
        <v/>
      </c>
      <c r="H1118" s="22">
        <f>IFERROR(VLOOKUP(A1118,'Banco de dados'!$A$6:F1314, 3,0),0)</f>
        <v/>
      </c>
      <c r="I1118" s="24">
        <f>IFERROR(VLOOKUP(A1118,'Banco de dados'!$A$6:$F$199, 5,0),0)</f>
        <v/>
      </c>
      <c r="J1118" s="19" t="n"/>
    </row>
    <row r="1119">
      <c r="B1119" s="18" t="n"/>
      <c r="C1119" s="17" t="n"/>
      <c r="D1119" s="33">
        <f>IFERROR(VLOOKUP(A1119,'Banco de dados'!$A$6:H1315, 8,0),0)</f>
        <v/>
      </c>
      <c r="E1119" s="26">
        <f>B1119*C1119</f>
        <v/>
      </c>
      <c r="F1119" s="29">
        <f>E1119*I1119</f>
        <v/>
      </c>
      <c r="G1119" s="23">
        <f>E1119*H1119</f>
        <v/>
      </c>
      <c r="H1119" s="22">
        <f>IFERROR(VLOOKUP(A1119,'Banco de dados'!$A$6:F1315, 3,0),0)</f>
        <v/>
      </c>
      <c r="I1119" s="24">
        <f>IFERROR(VLOOKUP(A1119,'Banco de dados'!$A$6:$F$199, 5,0),0)</f>
        <v/>
      </c>
      <c r="J1119" s="19" t="n"/>
    </row>
    <row r="1120">
      <c r="B1120" s="18" t="n"/>
      <c r="C1120" s="17" t="n"/>
      <c r="D1120" s="33">
        <f>IFERROR(VLOOKUP(A1120,'Banco de dados'!$A$6:H1316, 8,0),0)</f>
        <v/>
      </c>
      <c r="E1120" s="26">
        <f>B1120*C1120</f>
        <v/>
      </c>
      <c r="F1120" s="29">
        <f>E1120*I1120</f>
        <v/>
      </c>
      <c r="G1120" s="23">
        <f>E1120*H1120</f>
        <v/>
      </c>
      <c r="H1120" s="22">
        <f>IFERROR(VLOOKUP(A1120,'Banco de dados'!$A$6:F1316, 3,0),0)</f>
        <v/>
      </c>
      <c r="I1120" s="24">
        <f>IFERROR(VLOOKUP(A1120,'Banco de dados'!$A$6:$F$199, 5,0),0)</f>
        <v/>
      </c>
      <c r="J1120" s="19" t="n"/>
    </row>
    <row r="1121">
      <c r="B1121" s="18" t="n"/>
      <c r="C1121" s="17" t="n"/>
      <c r="D1121" s="33">
        <f>IFERROR(VLOOKUP(A1121,'Banco de dados'!$A$6:H1317, 8,0),0)</f>
        <v/>
      </c>
      <c r="E1121" s="26">
        <f>B1121*C1121</f>
        <v/>
      </c>
      <c r="F1121" s="29">
        <f>E1121*I1121</f>
        <v/>
      </c>
      <c r="G1121" s="23">
        <f>E1121*H1121</f>
        <v/>
      </c>
      <c r="H1121" s="22">
        <f>IFERROR(VLOOKUP(A1121,'Banco de dados'!$A$6:F1317, 3,0),0)</f>
        <v/>
      </c>
      <c r="I1121" s="24">
        <f>IFERROR(VLOOKUP(A1121,'Banco de dados'!$A$6:$F$199, 5,0),0)</f>
        <v/>
      </c>
      <c r="J1121" s="19" t="n"/>
    </row>
    <row r="1122">
      <c r="B1122" s="18" t="n"/>
      <c r="C1122" s="17" t="n"/>
      <c r="D1122" s="33">
        <f>IFERROR(VLOOKUP(A1122,'Banco de dados'!$A$6:H1318, 8,0),0)</f>
        <v/>
      </c>
      <c r="E1122" s="26">
        <f>B1122*C1122</f>
        <v/>
      </c>
      <c r="F1122" s="29">
        <f>E1122*I1122</f>
        <v/>
      </c>
      <c r="G1122" s="23">
        <f>E1122*H1122</f>
        <v/>
      </c>
      <c r="H1122" s="22">
        <f>IFERROR(VLOOKUP(A1122,'Banco de dados'!$A$6:F1318, 3,0),0)</f>
        <v/>
      </c>
      <c r="I1122" s="24">
        <f>IFERROR(VLOOKUP(A1122,'Banco de dados'!$A$6:$F$199, 5,0),0)</f>
        <v/>
      </c>
      <c r="J1122" s="19" t="n"/>
    </row>
    <row r="1123">
      <c r="B1123" s="18" t="n"/>
      <c r="C1123" s="17" t="n"/>
      <c r="D1123" s="33">
        <f>IFERROR(VLOOKUP(A1123,'Banco de dados'!$A$6:H1319, 8,0),0)</f>
        <v/>
      </c>
      <c r="E1123" s="26">
        <f>B1123*C1123</f>
        <v/>
      </c>
      <c r="F1123" s="29">
        <f>E1123*I1123</f>
        <v/>
      </c>
      <c r="G1123" s="23">
        <f>E1123*H1123</f>
        <v/>
      </c>
      <c r="H1123" s="22">
        <f>IFERROR(VLOOKUP(A1123,'Banco de dados'!$A$6:F1319, 3,0),0)</f>
        <v/>
      </c>
      <c r="I1123" s="24">
        <f>IFERROR(VLOOKUP(A1123,'Banco de dados'!$A$6:$F$199, 5,0),0)</f>
        <v/>
      </c>
      <c r="J1123" s="19" t="n"/>
    </row>
    <row r="1124">
      <c r="B1124" s="18" t="n"/>
      <c r="C1124" s="17" t="n"/>
      <c r="D1124" s="33">
        <f>IFERROR(VLOOKUP(A1124,'Banco de dados'!$A$6:H1320, 8,0),0)</f>
        <v/>
      </c>
      <c r="E1124" s="26">
        <f>B1124*C1124</f>
        <v/>
      </c>
      <c r="F1124" s="29">
        <f>E1124*I1124</f>
        <v/>
      </c>
      <c r="G1124" s="23">
        <f>E1124*H1124</f>
        <v/>
      </c>
      <c r="H1124" s="22">
        <f>IFERROR(VLOOKUP(A1124,'Banco de dados'!$A$6:F1320, 3,0),0)</f>
        <v/>
      </c>
      <c r="I1124" s="24">
        <f>IFERROR(VLOOKUP(A1124,'Banco de dados'!$A$6:$F$199, 5,0),0)</f>
        <v/>
      </c>
      <c r="J1124" s="19" t="n"/>
    </row>
    <row r="1125">
      <c r="B1125" s="18" t="n"/>
      <c r="C1125" s="17" t="n"/>
      <c r="D1125" s="33">
        <f>IFERROR(VLOOKUP(A1125,'Banco de dados'!$A$6:H1321, 8,0),0)</f>
        <v/>
      </c>
      <c r="E1125" s="26">
        <f>B1125*C1125</f>
        <v/>
      </c>
      <c r="F1125" s="29">
        <f>E1125*I1125</f>
        <v/>
      </c>
      <c r="G1125" s="23">
        <f>E1125*H1125</f>
        <v/>
      </c>
      <c r="H1125" s="22">
        <f>IFERROR(VLOOKUP(A1125,'Banco de dados'!$A$6:F1321, 3,0),0)</f>
        <v/>
      </c>
      <c r="I1125" s="24">
        <f>IFERROR(VLOOKUP(A1125,'Banco de dados'!$A$6:$F$199, 5,0),0)</f>
        <v/>
      </c>
      <c r="J1125" s="19" t="n"/>
    </row>
    <row r="1126">
      <c r="B1126" s="18" t="n"/>
      <c r="C1126" s="17" t="n"/>
      <c r="D1126" s="33">
        <f>IFERROR(VLOOKUP(A1126,'Banco de dados'!$A$6:H1322, 8,0),0)</f>
        <v/>
      </c>
      <c r="E1126" s="26">
        <f>B1126*C1126</f>
        <v/>
      </c>
      <c r="F1126" s="29">
        <f>E1126*I1126</f>
        <v/>
      </c>
      <c r="G1126" s="23">
        <f>E1126*H1126</f>
        <v/>
      </c>
      <c r="H1126" s="22">
        <f>IFERROR(VLOOKUP(A1126,'Banco de dados'!$A$6:F1322, 3,0),0)</f>
        <v/>
      </c>
      <c r="I1126" s="24">
        <f>IFERROR(VLOOKUP(A1126,'Banco de dados'!$A$6:$F$199, 5,0),0)</f>
        <v/>
      </c>
      <c r="J1126" s="19" t="n"/>
    </row>
    <row r="1127">
      <c r="B1127" s="18" t="n"/>
      <c r="C1127" s="17" t="n"/>
      <c r="D1127" s="33">
        <f>IFERROR(VLOOKUP(A1127,'Banco de dados'!$A$6:H1323, 8,0),0)</f>
        <v/>
      </c>
      <c r="E1127" s="26">
        <f>B1127*C1127</f>
        <v/>
      </c>
      <c r="F1127" s="29">
        <f>E1127*I1127</f>
        <v/>
      </c>
      <c r="G1127" s="23">
        <f>E1127*H1127</f>
        <v/>
      </c>
      <c r="H1127" s="22">
        <f>IFERROR(VLOOKUP(A1127,'Banco de dados'!$A$6:F1323, 3,0),0)</f>
        <v/>
      </c>
      <c r="I1127" s="24">
        <f>IFERROR(VLOOKUP(A1127,'Banco de dados'!$A$6:$F$199, 5,0),0)</f>
        <v/>
      </c>
      <c r="J1127" s="19" t="n"/>
    </row>
    <row r="1128">
      <c r="B1128" s="18" t="n"/>
      <c r="C1128" s="17" t="n"/>
      <c r="D1128" s="33">
        <f>IFERROR(VLOOKUP(A1128,'Banco de dados'!$A$6:H1324, 8,0),0)</f>
        <v/>
      </c>
      <c r="E1128" s="26">
        <f>B1128*C1128</f>
        <v/>
      </c>
      <c r="F1128" s="29">
        <f>E1128*I1128</f>
        <v/>
      </c>
      <c r="G1128" s="23">
        <f>E1128*H1128</f>
        <v/>
      </c>
      <c r="H1128" s="22">
        <f>IFERROR(VLOOKUP(A1128,'Banco de dados'!$A$6:F1324, 3,0),0)</f>
        <v/>
      </c>
      <c r="I1128" s="24">
        <f>IFERROR(VLOOKUP(A1128,'Banco de dados'!$A$6:$F$199, 5,0),0)</f>
        <v/>
      </c>
      <c r="J1128" s="19" t="n"/>
    </row>
    <row r="1129">
      <c r="B1129" s="18" t="n"/>
      <c r="C1129" s="17" t="n"/>
      <c r="D1129" s="33">
        <f>IFERROR(VLOOKUP(A1129,'Banco de dados'!$A$6:H1325, 8,0),0)</f>
        <v/>
      </c>
      <c r="E1129" s="26">
        <f>B1129*C1129</f>
        <v/>
      </c>
      <c r="F1129" s="29">
        <f>E1129*I1129</f>
        <v/>
      </c>
      <c r="G1129" s="23">
        <f>E1129*H1129</f>
        <v/>
      </c>
      <c r="H1129" s="22">
        <f>IFERROR(VLOOKUP(A1129,'Banco de dados'!$A$6:F1325, 3,0),0)</f>
        <v/>
      </c>
      <c r="I1129" s="24">
        <f>IFERROR(VLOOKUP(A1129,'Banco de dados'!$A$6:$F$199, 5,0),0)</f>
        <v/>
      </c>
      <c r="J1129" s="19" t="n"/>
    </row>
    <row r="1130">
      <c r="B1130" s="18" t="n"/>
      <c r="C1130" s="17" t="n"/>
      <c r="D1130" s="33">
        <f>IFERROR(VLOOKUP(A1130,'Banco de dados'!$A$6:H1326, 8,0),0)</f>
        <v/>
      </c>
      <c r="E1130" s="26">
        <f>B1130*C1130</f>
        <v/>
      </c>
      <c r="F1130" s="29">
        <f>E1130*I1130</f>
        <v/>
      </c>
      <c r="G1130" s="23">
        <f>E1130*H1130</f>
        <v/>
      </c>
      <c r="H1130" s="22">
        <f>IFERROR(VLOOKUP(A1130,'Banco de dados'!$A$6:F1326, 3,0),0)</f>
        <v/>
      </c>
      <c r="I1130" s="24">
        <f>IFERROR(VLOOKUP(A1130,'Banco de dados'!$A$6:$F$199, 5,0),0)</f>
        <v/>
      </c>
      <c r="J1130" s="19" t="n"/>
    </row>
    <row r="1131">
      <c r="B1131" s="18" t="n"/>
      <c r="C1131" s="17" t="n"/>
      <c r="D1131" s="33">
        <f>IFERROR(VLOOKUP(A1131,'Banco de dados'!$A$6:H1327, 8,0),0)</f>
        <v/>
      </c>
      <c r="E1131" s="26">
        <f>B1131*C1131</f>
        <v/>
      </c>
      <c r="F1131" s="29">
        <f>E1131*I1131</f>
        <v/>
      </c>
      <c r="G1131" s="23">
        <f>E1131*H1131</f>
        <v/>
      </c>
      <c r="H1131" s="22">
        <f>IFERROR(VLOOKUP(A1131,'Banco de dados'!$A$6:F1327, 3,0),0)</f>
        <v/>
      </c>
      <c r="I1131" s="24">
        <f>IFERROR(VLOOKUP(A1131,'Banco de dados'!$A$6:$F$199, 5,0),0)</f>
        <v/>
      </c>
      <c r="J1131" s="19" t="n"/>
    </row>
    <row r="1132">
      <c r="B1132" s="18" t="n"/>
      <c r="C1132" s="17" t="n"/>
      <c r="D1132" s="33">
        <f>IFERROR(VLOOKUP(A1132,'Banco de dados'!$A$6:H1328, 8,0),0)</f>
        <v/>
      </c>
      <c r="E1132" s="26">
        <f>B1132*C1132</f>
        <v/>
      </c>
      <c r="F1132" s="29">
        <f>E1132*I1132</f>
        <v/>
      </c>
      <c r="G1132" s="23">
        <f>E1132*H1132</f>
        <v/>
      </c>
      <c r="H1132" s="22">
        <f>IFERROR(VLOOKUP(A1132,'Banco de dados'!$A$6:F1328, 3,0),0)</f>
        <v/>
      </c>
      <c r="I1132" s="24">
        <f>IFERROR(VLOOKUP(A1132,'Banco de dados'!$A$6:$F$199, 5,0),0)</f>
        <v/>
      </c>
      <c r="J1132" s="19" t="n"/>
    </row>
    <row r="1133">
      <c r="B1133" s="18" t="n"/>
      <c r="C1133" s="17" t="n"/>
      <c r="D1133" s="33">
        <f>IFERROR(VLOOKUP(A1133,'Banco de dados'!$A$6:H1329, 8,0),0)</f>
        <v/>
      </c>
      <c r="E1133" s="26">
        <f>B1133*C1133</f>
        <v/>
      </c>
      <c r="F1133" s="29">
        <f>E1133*I1133</f>
        <v/>
      </c>
      <c r="G1133" s="23">
        <f>E1133*H1133</f>
        <v/>
      </c>
      <c r="H1133" s="22">
        <f>IFERROR(VLOOKUP(A1133,'Banco de dados'!$A$6:F1329, 3,0),0)</f>
        <v/>
      </c>
      <c r="I1133" s="24">
        <f>IFERROR(VLOOKUP(A1133,'Banco de dados'!$A$6:$F$199, 5,0),0)</f>
        <v/>
      </c>
      <c r="J1133" s="19" t="n"/>
    </row>
    <row r="1134">
      <c r="B1134" s="18" t="n"/>
      <c r="C1134" s="17" t="n"/>
      <c r="D1134" s="33">
        <f>IFERROR(VLOOKUP(A1134,'Banco de dados'!$A$6:H1330, 8,0),0)</f>
        <v/>
      </c>
      <c r="E1134" s="26">
        <f>B1134*C1134</f>
        <v/>
      </c>
      <c r="F1134" s="29">
        <f>E1134*I1134</f>
        <v/>
      </c>
      <c r="G1134" s="23">
        <f>E1134*H1134</f>
        <v/>
      </c>
      <c r="H1134" s="22">
        <f>IFERROR(VLOOKUP(A1134,'Banco de dados'!$A$6:F1330, 3,0),0)</f>
        <v/>
      </c>
      <c r="I1134" s="24">
        <f>IFERROR(VLOOKUP(A1134,'Banco de dados'!$A$6:$F$199, 5,0),0)</f>
        <v/>
      </c>
      <c r="J1134" s="19" t="n"/>
    </row>
    <row r="1135">
      <c r="B1135" s="18" t="n"/>
      <c r="C1135" s="17" t="n"/>
      <c r="D1135" s="33">
        <f>IFERROR(VLOOKUP(A1135,'Banco de dados'!$A$6:H1331, 8,0),0)</f>
        <v/>
      </c>
      <c r="E1135" s="26">
        <f>B1135*C1135</f>
        <v/>
      </c>
      <c r="F1135" s="29">
        <f>E1135*I1135</f>
        <v/>
      </c>
      <c r="G1135" s="23">
        <f>E1135*H1135</f>
        <v/>
      </c>
      <c r="H1135" s="22">
        <f>IFERROR(VLOOKUP(A1135,'Banco de dados'!$A$6:F1331, 3,0),0)</f>
        <v/>
      </c>
      <c r="I1135" s="24">
        <f>IFERROR(VLOOKUP(A1135,'Banco de dados'!$A$6:$F$199, 5,0),0)</f>
        <v/>
      </c>
      <c r="J1135" s="19" t="n"/>
    </row>
    <row r="1136">
      <c r="B1136" s="18" t="n"/>
      <c r="C1136" s="17" t="n"/>
      <c r="D1136" s="33">
        <f>IFERROR(VLOOKUP(A1136,'Banco de dados'!$A$6:H1332, 8,0),0)</f>
        <v/>
      </c>
      <c r="E1136" s="26">
        <f>B1136*C1136</f>
        <v/>
      </c>
      <c r="F1136" s="29">
        <f>E1136*I1136</f>
        <v/>
      </c>
      <c r="G1136" s="23">
        <f>E1136*H1136</f>
        <v/>
      </c>
      <c r="H1136" s="22">
        <f>IFERROR(VLOOKUP(A1136,'Banco de dados'!$A$6:F1332, 3,0),0)</f>
        <v/>
      </c>
      <c r="I1136" s="24">
        <f>IFERROR(VLOOKUP(A1136,'Banco de dados'!$A$6:$F$199, 5,0),0)</f>
        <v/>
      </c>
      <c r="J1136" s="19" t="n"/>
    </row>
    <row r="1137">
      <c r="B1137" s="18" t="n"/>
      <c r="C1137" s="17" t="n"/>
      <c r="D1137" s="33">
        <f>IFERROR(VLOOKUP(A1137,'Banco de dados'!$A$6:H1333, 8,0),0)</f>
        <v/>
      </c>
      <c r="E1137" s="26">
        <f>B1137*C1137</f>
        <v/>
      </c>
      <c r="F1137" s="29">
        <f>E1137*I1137</f>
        <v/>
      </c>
      <c r="G1137" s="23">
        <f>E1137*H1137</f>
        <v/>
      </c>
      <c r="H1137" s="22">
        <f>IFERROR(VLOOKUP(A1137,'Banco de dados'!$A$6:F1333, 3,0),0)</f>
        <v/>
      </c>
      <c r="I1137" s="24">
        <f>IFERROR(VLOOKUP(A1137,'Banco de dados'!$A$6:$F$199, 5,0),0)</f>
        <v/>
      </c>
      <c r="J1137" s="19" t="n"/>
    </row>
    <row r="1138">
      <c r="B1138" s="18" t="n"/>
      <c r="C1138" s="17" t="n"/>
      <c r="D1138" s="33">
        <f>IFERROR(VLOOKUP(A1138,'Banco de dados'!$A$6:H1334, 8,0),0)</f>
        <v/>
      </c>
      <c r="E1138" s="26">
        <f>B1138*C1138</f>
        <v/>
      </c>
      <c r="F1138" s="29">
        <f>E1138*I1138</f>
        <v/>
      </c>
      <c r="G1138" s="23">
        <f>E1138*H1138</f>
        <v/>
      </c>
      <c r="H1138" s="22">
        <f>IFERROR(VLOOKUP(A1138,'Banco de dados'!$A$6:F1334, 3,0),0)</f>
        <v/>
      </c>
      <c r="I1138" s="24">
        <f>IFERROR(VLOOKUP(A1138,'Banco de dados'!$A$6:$F$199, 5,0),0)</f>
        <v/>
      </c>
      <c r="J1138" s="19" t="n"/>
    </row>
    <row r="1139">
      <c r="B1139" s="18" t="n"/>
      <c r="C1139" s="17" t="n"/>
      <c r="D1139" s="33">
        <f>IFERROR(VLOOKUP(A1139,'Banco de dados'!$A$6:H1335, 8,0),0)</f>
        <v/>
      </c>
      <c r="E1139" s="26">
        <f>B1139*C1139</f>
        <v/>
      </c>
      <c r="F1139" s="29">
        <f>E1139*I1139</f>
        <v/>
      </c>
      <c r="G1139" s="23">
        <f>E1139*H1139</f>
        <v/>
      </c>
      <c r="H1139" s="22">
        <f>IFERROR(VLOOKUP(A1139,'Banco de dados'!$A$6:F1335, 3,0),0)</f>
        <v/>
      </c>
      <c r="I1139" s="24">
        <f>IFERROR(VLOOKUP(A1139,'Banco de dados'!$A$6:$F$199, 5,0),0)</f>
        <v/>
      </c>
      <c r="J1139" s="19" t="n"/>
    </row>
    <row r="1140">
      <c r="B1140" s="18" t="n"/>
      <c r="C1140" s="17" t="n"/>
      <c r="D1140" s="33">
        <f>IFERROR(VLOOKUP(A1140,'Banco de dados'!$A$6:H1336, 8,0),0)</f>
        <v/>
      </c>
      <c r="E1140" s="26">
        <f>B1140*C1140</f>
        <v/>
      </c>
      <c r="F1140" s="29">
        <f>E1140*I1140</f>
        <v/>
      </c>
      <c r="G1140" s="23">
        <f>E1140*H1140</f>
        <v/>
      </c>
      <c r="H1140" s="22">
        <f>IFERROR(VLOOKUP(A1140,'Banco de dados'!$A$6:F1336, 3,0),0)</f>
        <v/>
      </c>
      <c r="I1140" s="24">
        <f>IFERROR(VLOOKUP(A1140,'Banco de dados'!$A$6:$F$199, 5,0),0)</f>
        <v/>
      </c>
      <c r="J1140" s="19" t="n"/>
    </row>
    <row r="1141">
      <c r="B1141" s="18" t="n"/>
      <c r="C1141" s="17" t="n"/>
      <c r="D1141" s="33">
        <f>IFERROR(VLOOKUP(A1141,'Banco de dados'!$A$6:H1337, 8,0),0)</f>
        <v/>
      </c>
      <c r="E1141" s="26">
        <f>B1141*C1141</f>
        <v/>
      </c>
      <c r="F1141" s="29">
        <f>E1141*I1141</f>
        <v/>
      </c>
      <c r="G1141" s="23">
        <f>E1141*H1141</f>
        <v/>
      </c>
      <c r="H1141" s="22">
        <f>IFERROR(VLOOKUP(A1141,'Banco de dados'!$A$6:F1337, 3,0),0)</f>
        <v/>
      </c>
      <c r="I1141" s="24">
        <f>IFERROR(VLOOKUP(A1141,'Banco de dados'!$A$6:$F$199, 5,0),0)</f>
        <v/>
      </c>
      <c r="J1141" s="19" t="n"/>
    </row>
    <row r="1142">
      <c r="B1142" s="18" t="n"/>
      <c r="C1142" s="17" t="n"/>
      <c r="D1142" s="33">
        <f>IFERROR(VLOOKUP(A1142,'Banco de dados'!$A$6:H1338, 8,0),0)</f>
        <v/>
      </c>
      <c r="E1142" s="26">
        <f>B1142*C1142</f>
        <v/>
      </c>
      <c r="F1142" s="29">
        <f>E1142*I1142</f>
        <v/>
      </c>
      <c r="G1142" s="23">
        <f>E1142*H1142</f>
        <v/>
      </c>
      <c r="H1142" s="22">
        <f>IFERROR(VLOOKUP(A1142,'Banco de dados'!$A$6:F1338, 3,0),0)</f>
        <v/>
      </c>
      <c r="I1142" s="24">
        <f>IFERROR(VLOOKUP(A1142,'Banco de dados'!$A$6:$F$199, 5,0),0)</f>
        <v/>
      </c>
      <c r="J1142" s="19" t="n"/>
    </row>
    <row r="1143">
      <c r="B1143" s="18" t="n"/>
      <c r="C1143" s="17" t="n"/>
      <c r="D1143" s="33">
        <f>IFERROR(VLOOKUP(A1143,'Banco de dados'!$A$6:H1339, 8,0),0)</f>
        <v/>
      </c>
      <c r="E1143" s="26">
        <f>B1143*C1143</f>
        <v/>
      </c>
      <c r="F1143" s="29">
        <f>E1143*I1143</f>
        <v/>
      </c>
      <c r="G1143" s="23">
        <f>E1143*H1143</f>
        <v/>
      </c>
      <c r="H1143" s="22">
        <f>IFERROR(VLOOKUP(A1143,'Banco de dados'!$A$6:F1339, 3,0),0)</f>
        <v/>
      </c>
      <c r="I1143" s="24">
        <f>IFERROR(VLOOKUP(A1143,'Banco de dados'!$A$6:$F$199, 5,0),0)</f>
        <v/>
      </c>
      <c r="J1143" s="19" t="n"/>
    </row>
    <row r="1144">
      <c r="B1144" s="18" t="n"/>
      <c r="C1144" s="17" t="n"/>
      <c r="D1144" s="33">
        <f>IFERROR(VLOOKUP(A1144,'Banco de dados'!$A$6:H1340, 8,0),0)</f>
        <v/>
      </c>
      <c r="E1144" s="26">
        <f>B1144*C1144</f>
        <v/>
      </c>
      <c r="F1144" s="29">
        <f>E1144*I1144</f>
        <v/>
      </c>
      <c r="G1144" s="23">
        <f>E1144*H1144</f>
        <v/>
      </c>
      <c r="H1144" s="22">
        <f>IFERROR(VLOOKUP(A1144,'Banco de dados'!$A$6:F1340, 3,0),0)</f>
        <v/>
      </c>
      <c r="I1144" s="24">
        <f>IFERROR(VLOOKUP(A1144,'Banco de dados'!$A$6:$F$199, 5,0),0)</f>
        <v/>
      </c>
      <c r="J1144" s="19" t="n"/>
    </row>
    <row r="1145">
      <c r="B1145" s="18" t="n"/>
      <c r="C1145" s="17" t="n"/>
      <c r="D1145" s="33">
        <f>IFERROR(VLOOKUP(A1145,'Banco de dados'!$A$6:H1341, 8,0),0)</f>
        <v/>
      </c>
      <c r="E1145" s="26">
        <f>B1145*C1145</f>
        <v/>
      </c>
      <c r="F1145" s="29">
        <f>E1145*I1145</f>
        <v/>
      </c>
      <c r="G1145" s="23">
        <f>E1145*H1145</f>
        <v/>
      </c>
      <c r="H1145" s="22">
        <f>IFERROR(VLOOKUP(A1145,'Banco de dados'!$A$6:F1341, 3,0),0)</f>
        <v/>
      </c>
      <c r="I1145" s="24">
        <f>IFERROR(VLOOKUP(A1145,'Banco de dados'!$A$6:$F$199, 5,0),0)</f>
        <v/>
      </c>
      <c r="J1145" s="19" t="n"/>
    </row>
    <row r="1146">
      <c r="B1146" s="18" t="n"/>
      <c r="C1146" s="17" t="n"/>
      <c r="D1146" s="33">
        <f>IFERROR(VLOOKUP(A1146,'Banco de dados'!$A$6:H1342, 8,0),0)</f>
        <v/>
      </c>
      <c r="E1146" s="26">
        <f>B1146*C1146</f>
        <v/>
      </c>
      <c r="F1146" s="29">
        <f>E1146*I1146</f>
        <v/>
      </c>
      <c r="G1146" s="23">
        <f>E1146*H1146</f>
        <v/>
      </c>
      <c r="H1146" s="22">
        <f>IFERROR(VLOOKUP(A1146,'Banco de dados'!$A$6:F1342, 3,0),0)</f>
        <v/>
      </c>
      <c r="I1146" s="24">
        <f>IFERROR(VLOOKUP(A1146,'Banco de dados'!$A$6:$F$199, 5,0),0)</f>
        <v/>
      </c>
      <c r="J1146" s="19" t="n"/>
    </row>
    <row r="1147">
      <c r="B1147" s="18" t="n"/>
      <c r="C1147" s="17" t="n"/>
      <c r="D1147" s="33">
        <f>IFERROR(VLOOKUP(A1147,'Banco de dados'!$A$6:H1343, 8,0),0)</f>
        <v/>
      </c>
      <c r="E1147" s="26">
        <f>B1147*C1147</f>
        <v/>
      </c>
      <c r="F1147" s="29">
        <f>E1147*I1147</f>
        <v/>
      </c>
      <c r="G1147" s="23">
        <f>E1147*H1147</f>
        <v/>
      </c>
      <c r="H1147" s="22">
        <f>IFERROR(VLOOKUP(A1147,'Banco de dados'!$A$6:F1343, 3,0),0)</f>
        <v/>
      </c>
      <c r="I1147" s="24">
        <f>IFERROR(VLOOKUP(A1147,'Banco de dados'!$A$6:$F$199, 5,0),0)</f>
        <v/>
      </c>
      <c r="J1147" s="19" t="n"/>
    </row>
    <row r="1148">
      <c r="B1148" s="18" t="n"/>
      <c r="C1148" s="17" t="n"/>
      <c r="D1148" s="33">
        <f>IFERROR(VLOOKUP(A1148,'Banco de dados'!$A$6:H1344, 8,0),0)</f>
        <v/>
      </c>
      <c r="E1148" s="26">
        <f>B1148*C1148</f>
        <v/>
      </c>
      <c r="F1148" s="29">
        <f>E1148*I1148</f>
        <v/>
      </c>
      <c r="G1148" s="23">
        <f>E1148*H1148</f>
        <v/>
      </c>
      <c r="H1148" s="22">
        <f>IFERROR(VLOOKUP(A1148,'Banco de dados'!$A$6:F1344, 3,0),0)</f>
        <v/>
      </c>
      <c r="I1148" s="24">
        <f>IFERROR(VLOOKUP(A1148,'Banco de dados'!$A$6:$F$199, 5,0),0)</f>
        <v/>
      </c>
      <c r="J1148" s="19" t="n"/>
    </row>
    <row r="1149">
      <c r="B1149" s="18" t="n"/>
      <c r="C1149" s="17" t="n"/>
      <c r="D1149" s="33">
        <f>IFERROR(VLOOKUP(A1149,'Banco de dados'!$A$6:H1345, 8,0),0)</f>
        <v/>
      </c>
      <c r="E1149" s="26">
        <f>B1149*C1149</f>
        <v/>
      </c>
      <c r="F1149" s="29">
        <f>E1149*I1149</f>
        <v/>
      </c>
      <c r="G1149" s="23">
        <f>E1149*H1149</f>
        <v/>
      </c>
      <c r="H1149" s="22">
        <f>IFERROR(VLOOKUP(A1149,'Banco de dados'!$A$6:F1345, 3,0),0)</f>
        <v/>
      </c>
      <c r="I1149" s="24">
        <f>IFERROR(VLOOKUP(A1149,'Banco de dados'!$A$6:$F$199, 5,0),0)</f>
        <v/>
      </c>
      <c r="J1149" s="19" t="n"/>
    </row>
    <row r="1150">
      <c r="B1150" s="18" t="n"/>
      <c r="C1150" s="17" t="n"/>
      <c r="D1150" s="33">
        <f>IFERROR(VLOOKUP(A1150,'Banco de dados'!$A$6:H1346, 8,0),0)</f>
        <v/>
      </c>
      <c r="E1150" s="26">
        <f>B1150*C1150</f>
        <v/>
      </c>
      <c r="F1150" s="29">
        <f>E1150*I1150</f>
        <v/>
      </c>
      <c r="G1150" s="23">
        <f>E1150*H1150</f>
        <v/>
      </c>
      <c r="H1150" s="22">
        <f>IFERROR(VLOOKUP(A1150,'Banco de dados'!$A$6:F1346, 3,0),0)</f>
        <v/>
      </c>
      <c r="I1150" s="24">
        <f>IFERROR(VLOOKUP(A1150,'Banco de dados'!$A$6:$F$199, 5,0),0)</f>
        <v/>
      </c>
      <c r="J1150" s="19" t="n"/>
    </row>
    <row r="1151">
      <c r="B1151" s="18" t="n"/>
      <c r="C1151" s="17" t="n"/>
      <c r="D1151" s="33">
        <f>IFERROR(VLOOKUP(A1151,'Banco de dados'!$A$6:H1347, 8,0),0)</f>
        <v/>
      </c>
      <c r="E1151" s="26">
        <f>B1151*C1151</f>
        <v/>
      </c>
      <c r="F1151" s="29">
        <f>E1151*I1151</f>
        <v/>
      </c>
      <c r="G1151" s="23">
        <f>E1151*H1151</f>
        <v/>
      </c>
      <c r="H1151" s="22">
        <f>IFERROR(VLOOKUP(A1151,'Banco de dados'!$A$6:F1347, 3,0),0)</f>
        <v/>
      </c>
      <c r="I1151" s="24">
        <f>IFERROR(VLOOKUP(A1151,'Banco de dados'!$A$6:$F$199, 5,0),0)</f>
        <v/>
      </c>
      <c r="J1151" s="19" t="n"/>
    </row>
    <row r="1152">
      <c r="B1152" s="18" t="n"/>
      <c r="C1152" s="17" t="n"/>
      <c r="D1152" s="33">
        <f>IFERROR(VLOOKUP(A1152,'Banco de dados'!$A$6:H1348, 8,0),0)</f>
        <v/>
      </c>
      <c r="E1152" s="26">
        <f>B1152*C1152</f>
        <v/>
      </c>
      <c r="F1152" s="29">
        <f>E1152*I1152</f>
        <v/>
      </c>
      <c r="G1152" s="23">
        <f>E1152*H1152</f>
        <v/>
      </c>
      <c r="H1152" s="22">
        <f>IFERROR(VLOOKUP(A1152,'Banco de dados'!$A$6:F1348, 3,0),0)</f>
        <v/>
      </c>
      <c r="I1152" s="24">
        <f>IFERROR(VLOOKUP(A1152,'Banco de dados'!$A$6:$F$199, 5,0),0)</f>
        <v/>
      </c>
      <c r="J1152" s="19" t="n"/>
    </row>
    <row r="1153">
      <c r="B1153" s="18" t="n"/>
      <c r="C1153" s="17" t="n"/>
      <c r="D1153" s="33">
        <f>IFERROR(VLOOKUP(A1153,'Banco de dados'!$A$6:H1349, 8,0),0)</f>
        <v/>
      </c>
      <c r="E1153" s="26">
        <f>B1153*C1153</f>
        <v/>
      </c>
      <c r="F1153" s="29">
        <f>E1153*I1153</f>
        <v/>
      </c>
      <c r="G1153" s="23">
        <f>E1153*H1153</f>
        <v/>
      </c>
      <c r="H1153" s="22">
        <f>IFERROR(VLOOKUP(A1153,'Banco de dados'!$A$6:F1349, 3,0),0)</f>
        <v/>
      </c>
      <c r="I1153" s="24">
        <f>IFERROR(VLOOKUP(A1153,'Banco de dados'!$A$6:$F$199, 5,0),0)</f>
        <v/>
      </c>
      <c r="J1153" s="19" t="n"/>
    </row>
    <row r="1154">
      <c r="B1154" s="18" t="n"/>
      <c r="C1154" s="17" t="n"/>
      <c r="D1154" s="33">
        <f>IFERROR(VLOOKUP(A1154,'Banco de dados'!$A$6:H1350, 8,0),0)</f>
        <v/>
      </c>
      <c r="E1154" s="26">
        <f>B1154*C1154</f>
        <v/>
      </c>
      <c r="F1154" s="29">
        <f>E1154*I1154</f>
        <v/>
      </c>
      <c r="G1154" s="23">
        <f>E1154*H1154</f>
        <v/>
      </c>
      <c r="H1154" s="22">
        <f>IFERROR(VLOOKUP(A1154,'Banco de dados'!$A$6:F1350, 3,0),0)</f>
        <v/>
      </c>
      <c r="I1154" s="24">
        <f>IFERROR(VLOOKUP(A1154,'Banco de dados'!$A$6:$F$199, 5,0),0)</f>
        <v/>
      </c>
      <c r="J1154" s="19" t="n"/>
    </row>
    <row r="1155">
      <c r="B1155" s="18" t="n"/>
      <c r="C1155" s="17" t="n"/>
      <c r="D1155" s="33">
        <f>IFERROR(VLOOKUP(A1155,'Banco de dados'!$A$6:H1351, 8,0),0)</f>
        <v/>
      </c>
      <c r="E1155" s="26">
        <f>B1155*C1155</f>
        <v/>
      </c>
      <c r="F1155" s="29">
        <f>E1155*I1155</f>
        <v/>
      </c>
      <c r="G1155" s="23">
        <f>E1155*H1155</f>
        <v/>
      </c>
      <c r="H1155" s="22">
        <f>IFERROR(VLOOKUP(A1155,'Banco de dados'!$A$6:F1351, 3,0),0)</f>
        <v/>
      </c>
      <c r="I1155" s="24">
        <f>IFERROR(VLOOKUP(A1155,'Banco de dados'!$A$6:$F$199, 5,0),0)</f>
        <v/>
      </c>
      <c r="J1155" s="19" t="n"/>
    </row>
    <row r="1156">
      <c r="B1156" s="18" t="n"/>
      <c r="C1156" s="17" t="n"/>
      <c r="D1156" s="33">
        <f>IFERROR(VLOOKUP(A1156,'Banco de dados'!$A$6:H1352, 8,0),0)</f>
        <v/>
      </c>
      <c r="E1156" s="26">
        <f>B1156*C1156</f>
        <v/>
      </c>
      <c r="F1156" s="29">
        <f>E1156*I1156</f>
        <v/>
      </c>
      <c r="G1156" s="23">
        <f>E1156*H1156</f>
        <v/>
      </c>
      <c r="H1156" s="22">
        <f>IFERROR(VLOOKUP(A1156,'Banco de dados'!$A$6:F1352, 3,0),0)</f>
        <v/>
      </c>
      <c r="I1156" s="24">
        <f>IFERROR(VLOOKUP(A1156,'Banco de dados'!$A$6:$F$199, 5,0),0)</f>
        <v/>
      </c>
      <c r="J1156" s="19" t="n"/>
    </row>
    <row r="1157">
      <c r="B1157" s="18" t="n"/>
      <c r="C1157" s="17" t="n"/>
      <c r="D1157" s="33">
        <f>IFERROR(VLOOKUP(A1157,'Banco de dados'!$A$6:H1353, 8,0),0)</f>
        <v/>
      </c>
      <c r="E1157" s="26">
        <f>B1157*C1157</f>
        <v/>
      </c>
      <c r="F1157" s="29">
        <f>E1157*I1157</f>
        <v/>
      </c>
      <c r="G1157" s="23">
        <f>E1157*H1157</f>
        <v/>
      </c>
      <c r="H1157" s="22">
        <f>IFERROR(VLOOKUP(A1157,'Banco de dados'!$A$6:F1353, 3,0),0)</f>
        <v/>
      </c>
      <c r="I1157" s="24">
        <f>IFERROR(VLOOKUP(A1157,'Banco de dados'!$A$6:$F$199, 5,0),0)</f>
        <v/>
      </c>
      <c r="J1157" s="19" t="n"/>
    </row>
    <row r="1158">
      <c r="B1158" s="18" t="n"/>
      <c r="C1158" s="17" t="n"/>
      <c r="D1158" s="33">
        <f>IFERROR(VLOOKUP(A1158,'Banco de dados'!$A$6:H1354, 8,0),0)</f>
        <v/>
      </c>
      <c r="E1158" s="26">
        <f>B1158*C1158</f>
        <v/>
      </c>
      <c r="F1158" s="29">
        <f>E1158*I1158</f>
        <v/>
      </c>
      <c r="G1158" s="23">
        <f>E1158*H1158</f>
        <v/>
      </c>
      <c r="H1158" s="22">
        <f>IFERROR(VLOOKUP(A1158,'Banco de dados'!$A$6:F1354, 3,0),0)</f>
        <v/>
      </c>
      <c r="I1158" s="24">
        <f>IFERROR(VLOOKUP(A1158,'Banco de dados'!$A$6:$F$199, 5,0),0)</f>
        <v/>
      </c>
      <c r="J1158" s="19" t="n"/>
    </row>
    <row r="1159">
      <c r="B1159" s="18" t="n"/>
      <c r="C1159" s="17" t="n"/>
      <c r="D1159" s="33">
        <f>IFERROR(VLOOKUP(A1159,'Banco de dados'!$A$6:H1355, 8,0),0)</f>
        <v/>
      </c>
      <c r="E1159" s="26">
        <f>B1159*C1159</f>
        <v/>
      </c>
      <c r="F1159" s="29">
        <f>E1159*I1159</f>
        <v/>
      </c>
      <c r="G1159" s="23">
        <f>E1159*H1159</f>
        <v/>
      </c>
      <c r="H1159" s="22">
        <f>IFERROR(VLOOKUP(A1159,'Banco de dados'!$A$6:F1355, 3,0),0)</f>
        <v/>
      </c>
      <c r="I1159" s="24">
        <f>IFERROR(VLOOKUP(A1159,'Banco de dados'!$A$6:$F$199, 5,0),0)</f>
        <v/>
      </c>
      <c r="J1159" s="19" t="n"/>
    </row>
    <row r="1160">
      <c r="B1160" s="18" t="n"/>
      <c r="C1160" s="17" t="n"/>
      <c r="D1160" s="33">
        <f>IFERROR(VLOOKUP(A1160,'Banco de dados'!$A$6:H1356, 8,0),0)</f>
        <v/>
      </c>
      <c r="E1160" s="26">
        <f>B1160*C1160</f>
        <v/>
      </c>
      <c r="F1160" s="29">
        <f>E1160*I1160</f>
        <v/>
      </c>
      <c r="G1160" s="23">
        <f>E1160*H1160</f>
        <v/>
      </c>
      <c r="H1160" s="22">
        <f>IFERROR(VLOOKUP(A1160,'Banco de dados'!$A$6:F1356, 3,0),0)</f>
        <v/>
      </c>
      <c r="I1160" s="24">
        <f>IFERROR(VLOOKUP(A1160,'Banco de dados'!$A$6:$F$199, 5,0),0)</f>
        <v/>
      </c>
      <c r="J1160" s="19" t="n"/>
    </row>
    <row r="1161">
      <c r="B1161" s="18" t="n"/>
      <c r="C1161" s="17" t="n"/>
      <c r="D1161" s="33">
        <f>IFERROR(VLOOKUP(A1161,'Banco de dados'!$A$6:H1357, 8,0),0)</f>
        <v/>
      </c>
      <c r="E1161" s="26">
        <f>B1161*C1161</f>
        <v/>
      </c>
      <c r="F1161" s="29">
        <f>E1161*I1161</f>
        <v/>
      </c>
      <c r="G1161" s="23">
        <f>E1161*H1161</f>
        <v/>
      </c>
      <c r="H1161" s="22">
        <f>IFERROR(VLOOKUP(A1161,'Banco de dados'!$A$6:F1357, 3,0),0)</f>
        <v/>
      </c>
      <c r="I1161" s="24">
        <f>IFERROR(VLOOKUP(A1161,'Banco de dados'!$A$6:$F$199, 5,0),0)</f>
        <v/>
      </c>
      <c r="J1161" s="19" t="n"/>
    </row>
    <row r="1162">
      <c r="B1162" s="18" t="n"/>
      <c r="C1162" s="17" t="n"/>
      <c r="D1162" s="33">
        <f>IFERROR(VLOOKUP(A1162,'Banco de dados'!$A$6:H1358, 8,0),0)</f>
        <v/>
      </c>
      <c r="E1162" s="26">
        <f>B1162*C1162</f>
        <v/>
      </c>
      <c r="F1162" s="29">
        <f>E1162*I1162</f>
        <v/>
      </c>
      <c r="G1162" s="23">
        <f>E1162*H1162</f>
        <v/>
      </c>
      <c r="H1162" s="22">
        <f>IFERROR(VLOOKUP(A1162,'Banco de dados'!$A$6:F1358, 3,0),0)</f>
        <v/>
      </c>
      <c r="I1162" s="24">
        <f>IFERROR(VLOOKUP(A1162,'Banco de dados'!$A$6:$F$199, 5,0),0)</f>
        <v/>
      </c>
      <c r="J1162" s="19" t="n"/>
    </row>
    <row r="1163">
      <c r="B1163" s="18" t="n"/>
      <c r="C1163" s="17" t="n"/>
      <c r="D1163" s="33">
        <f>IFERROR(VLOOKUP(A1163,'Banco de dados'!$A$6:H1359, 8,0),0)</f>
        <v/>
      </c>
      <c r="E1163" s="26">
        <f>B1163*C1163</f>
        <v/>
      </c>
      <c r="F1163" s="29">
        <f>E1163*I1163</f>
        <v/>
      </c>
      <c r="G1163" s="23">
        <f>E1163*H1163</f>
        <v/>
      </c>
      <c r="H1163" s="22">
        <f>IFERROR(VLOOKUP(A1163,'Banco de dados'!$A$6:F1359, 3,0),0)</f>
        <v/>
      </c>
      <c r="I1163" s="24">
        <f>IFERROR(VLOOKUP(A1163,'Banco de dados'!$A$6:$F$199, 5,0),0)</f>
        <v/>
      </c>
      <c r="J1163" s="19" t="n"/>
    </row>
    <row r="1164">
      <c r="B1164" s="18" t="n"/>
      <c r="C1164" s="17" t="n"/>
      <c r="D1164" s="33">
        <f>IFERROR(VLOOKUP(A1164,'Banco de dados'!$A$6:H1360, 8,0),0)</f>
        <v/>
      </c>
      <c r="E1164" s="26">
        <f>B1164*C1164</f>
        <v/>
      </c>
      <c r="F1164" s="29">
        <f>E1164*I1164</f>
        <v/>
      </c>
      <c r="G1164" s="23">
        <f>E1164*H1164</f>
        <v/>
      </c>
      <c r="H1164" s="22">
        <f>IFERROR(VLOOKUP(A1164,'Banco de dados'!$A$6:F1360, 3,0),0)</f>
        <v/>
      </c>
      <c r="I1164" s="24">
        <f>IFERROR(VLOOKUP(A1164,'Banco de dados'!$A$6:$F$199, 5,0),0)</f>
        <v/>
      </c>
      <c r="J1164" s="19" t="n"/>
    </row>
    <row r="1165">
      <c r="B1165" s="18" t="n"/>
      <c r="C1165" s="17" t="n"/>
      <c r="D1165" s="33">
        <f>IFERROR(VLOOKUP(A1165,'Banco de dados'!$A$6:H1361, 8,0),0)</f>
        <v/>
      </c>
      <c r="E1165" s="26">
        <f>B1165*C1165</f>
        <v/>
      </c>
      <c r="F1165" s="29">
        <f>E1165*I1165</f>
        <v/>
      </c>
      <c r="G1165" s="23">
        <f>E1165*H1165</f>
        <v/>
      </c>
      <c r="H1165" s="22">
        <f>IFERROR(VLOOKUP(A1165,'Banco de dados'!$A$6:F1361, 3,0),0)</f>
        <v/>
      </c>
      <c r="I1165" s="24">
        <f>IFERROR(VLOOKUP(A1165,'Banco de dados'!$A$6:$F$199, 5,0),0)</f>
        <v/>
      </c>
      <c r="J1165" s="19" t="n"/>
    </row>
    <row r="1166">
      <c r="B1166" s="18" t="n"/>
      <c r="C1166" s="17" t="n"/>
      <c r="D1166" s="33">
        <f>IFERROR(VLOOKUP(A1166,'Banco de dados'!$A$6:H1362, 8,0),0)</f>
        <v/>
      </c>
      <c r="E1166" s="26">
        <f>B1166*C1166</f>
        <v/>
      </c>
      <c r="F1166" s="29">
        <f>E1166*I1166</f>
        <v/>
      </c>
      <c r="G1166" s="23">
        <f>E1166*H1166</f>
        <v/>
      </c>
      <c r="H1166" s="22">
        <f>IFERROR(VLOOKUP(A1166,'Banco de dados'!$A$6:F1362, 3,0),0)</f>
        <v/>
      </c>
      <c r="I1166" s="24">
        <f>IFERROR(VLOOKUP(A1166,'Banco de dados'!$A$6:$F$199, 5,0),0)</f>
        <v/>
      </c>
      <c r="J1166" s="19" t="n"/>
    </row>
    <row r="1167">
      <c r="B1167" s="18" t="n"/>
      <c r="C1167" s="17" t="n"/>
      <c r="D1167" s="33">
        <f>IFERROR(VLOOKUP(A1167,'Banco de dados'!$A$6:H1363, 8,0),0)</f>
        <v/>
      </c>
      <c r="E1167" s="26">
        <f>B1167*C1167</f>
        <v/>
      </c>
      <c r="F1167" s="29">
        <f>E1167*I1167</f>
        <v/>
      </c>
      <c r="G1167" s="23">
        <f>E1167*H1167</f>
        <v/>
      </c>
      <c r="H1167" s="22">
        <f>IFERROR(VLOOKUP(A1167,'Banco de dados'!$A$6:F1363, 3,0),0)</f>
        <v/>
      </c>
      <c r="I1167" s="24">
        <f>IFERROR(VLOOKUP(A1167,'Banco de dados'!$A$6:$F$199, 5,0),0)</f>
        <v/>
      </c>
      <c r="J1167" s="19" t="n"/>
    </row>
    <row r="1168">
      <c r="B1168" s="18" t="n"/>
      <c r="C1168" s="17" t="n"/>
      <c r="D1168" s="33">
        <f>IFERROR(VLOOKUP(A1168,'Banco de dados'!$A$6:H1364, 8,0),0)</f>
        <v/>
      </c>
      <c r="E1168" s="26">
        <f>B1168*C1168</f>
        <v/>
      </c>
      <c r="F1168" s="29">
        <f>E1168*I1168</f>
        <v/>
      </c>
      <c r="G1168" s="23">
        <f>E1168*H1168</f>
        <v/>
      </c>
      <c r="H1168" s="22">
        <f>IFERROR(VLOOKUP(A1168,'Banco de dados'!$A$6:F1364, 3,0),0)</f>
        <v/>
      </c>
      <c r="I1168" s="24">
        <f>IFERROR(VLOOKUP(A1168,'Banco de dados'!$A$6:$F$199, 5,0),0)</f>
        <v/>
      </c>
      <c r="J1168" s="19" t="n"/>
    </row>
    <row r="1169">
      <c r="B1169" s="18" t="n"/>
      <c r="C1169" s="17" t="n"/>
      <c r="D1169" s="33">
        <f>IFERROR(VLOOKUP(A1169,'Banco de dados'!$A$6:H1365, 8,0),0)</f>
        <v/>
      </c>
      <c r="E1169" s="26">
        <f>B1169*C1169</f>
        <v/>
      </c>
      <c r="F1169" s="29">
        <f>E1169*I1169</f>
        <v/>
      </c>
      <c r="G1169" s="23">
        <f>E1169*H1169</f>
        <v/>
      </c>
      <c r="H1169" s="22">
        <f>IFERROR(VLOOKUP(A1169,'Banco de dados'!$A$6:F1365, 3,0),0)</f>
        <v/>
      </c>
      <c r="I1169" s="24">
        <f>IFERROR(VLOOKUP(A1169,'Banco de dados'!$A$6:$F$199, 5,0),0)</f>
        <v/>
      </c>
      <c r="J1169" s="19" t="n"/>
    </row>
    <row r="1170">
      <c r="B1170" s="18" t="n"/>
      <c r="C1170" s="17" t="n"/>
      <c r="D1170" s="33">
        <f>IFERROR(VLOOKUP(A1170,'Banco de dados'!$A$6:H1366, 8,0),0)</f>
        <v/>
      </c>
      <c r="E1170" s="26">
        <f>B1170*C1170</f>
        <v/>
      </c>
      <c r="F1170" s="29">
        <f>E1170*I1170</f>
        <v/>
      </c>
      <c r="G1170" s="23">
        <f>E1170*H1170</f>
        <v/>
      </c>
      <c r="H1170" s="22">
        <f>IFERROR(VLOOKUP(A1170,'Banco de dados'!$A$6:F1366, 3,0),0)</f>
        <v/>
      </c>
      <c r="I1170" s="24">
        <f>IFERROR(VLOOKUP(A1170,'Banco de dados'!$A$6:$F$199, 5,0),0)</f>
        <v/>
      </c>
      <c r="J1170" s="19" t="n"/>
    </row>
    <row r="1171">
      <c r="B1171" s="18" t="n"/>
      <c r="C1171" s="17" t="n"/>
      <c r="D1171" s="33">
        <f>IFERROR(VLOOKUP(A1171,'Banco de dados'!$A$6:H1367, 8,0),0)</f>
        <v/>
      </c>
      <c r="E1171" s="26">
        <f>B1171*C1171</f>
        <v/>
      </c>
      <c r="F1171" s="29">
        <f>E1171*I1171</f>
        <v/>
      </c>
      <c r="G1171" s="23">
        <f>E1171*H1171</f>
        <v/>
      </c>
      <c r="H1171" s="22">
        <f>IFERROR(VLOOKUP(A1171,'Banco de dados'!$A$6:F1367, 3,0),0)</f>
        <v/>
      </c>
      <c r="I1171" s="24">
        <f>IFERROR(VLOOKUP(A1171,'Banco de dados'!$A$6:$F$199, 5,0),0)</f>
        <v/>
      </c>
      <c r="J1171" s="19" t="n"/>
    </row>
    <row r="1172">
      <c r="B1172" s="18" t="n"/>
      <c r="C1172" s="17" t="n"/>
      <c r="D1172" s="33">
        <f>IFERROR(VLOOKUP(A1172,'Banco de dados'!$A$6:H1368, 8,0),0)</f>
        <v/>
      </c>
      <c r="E1172" s="26">
        <f>B1172*C1172</f>
        <v/>
      </c>
      <c r="F1172" s="29">
        <f>E1172*I1172</f>
        <v/>
      </c>
      <c r="G1172" s="23">
        <f>E1172*H1172</f>
        <v/>
      </c>
      <c r="H1172" s="22">
        <f>IFERROR(VLOOKUP(A1172,'Banco de dados'!$A$6:F1368, 3,0),0)</f>
        <v/>
      </c>
      <c r="I1172" s="24">
        <f>IFERROR(VLOOKUP(A1172,'Banco de dados'!$A$6:$F$199, 5,0),0)</f>
        <v/>
      </c>
      <c r="J1172" s="19" t="n"/>
    </row>
    <row r="1173">
      <c r="B1173" s="18" t="n"/>
      <c r="C1173" s="17" t="n"/>
      <c r="D1173" s="33">
        <f>IFERROR(VLOOKUP(A1173,'Banco de dados'!$A$6:H1369, 8,0),0)</f>
        <v/>
      </c>
      <c r="E1173" s="26">
        <f>B1173*C1173</f>
        <v/>
      </c>
      <c r="F1173" s="29">
        <f>E1173*I1173</f>
        <v/>
      </c>
      <c r="G1173" s="23">
        <f>E1173*H1173</f>
        <v/>
      </c>
      <c r="H1173" s="22">
        <f>IFERROR(VLOOKUP(A1173,'Banco de dados'!$A$6:F1369, 3,0),0)</f>
        <v/>
      </c>
      <c r="I1173" s="24">
        <f>IFERROR(VLOOKUP(A1173,'Banco de dados'!$A$6:$F$199, 5,0),0)</f>
        <v/>
      </c>
      <c r="J1173" s="19" t="n"/>
    </row>
    <row r="1174">
      <c r="B1174" s="18" t="n"/>
      <c r="C1174" s="17" t="n"/>
      <c r="D1174" s="33">
        <f>IFERROR(VLOOKUP(A1174,'Banco de dados'!$A$6:H1370, 8,0),0)</f>
        <v/>
      </c>
      <c r="E1174" s="26">
        <f>B1174*C1174</f>
        <v/>
      </c>
      <c r="F1174" s="29">
        <f>E1174*I1174</f>
        <v/>
      </c>
      <c r="G1174" s="23">
        <f>E1174*H1174</f>
        <v/>
      </c>
      <c r="H1174" s="22">
        <f>IFERROR(VLOOKUP(A1174,'Banco de dados'!$A$6:F1370, 3,0),0)</f>
        <v/>
      </c>
      <c r="I1174" s="24">
        <f>IFERROR(VLOOKUP(A1174,'Banco de dados'!$A$6:$F$199, 5,0),0)</f>
        <v/>
      </c>
      <c r="J1174" s="19" t="n"/>
    </row>
    <row r="1175">
      <c r="B1175" s="18" t="n"/>
      <c r="C1175" s="17" t="n"/>
      <c r="D1175" s="33">
        <f>IFERROR(VLOOKUP(A1175,'Banco de dados'!$A$6:H1371, 8,0),0)</f>
        <v/>
      </c>
      <c r="E1175" s="26">
        <f>B1175*C1175</f>
        <v/>
      </c>
      <c r="F1175" s="29">
        <f>E1175*I1175</f>
        <v/>
      </c>
      <c r="G1175" s="23">
        <f>E1175*H1175</f>
        <v/>
      </c>
      <c r="H1175" s="22">
        <f>IFERROR(VLOOKUP(A1175,'Banco de dados'!$A$6:F1371, 3,0),0)</f>
        <v/>
      </c>
      <c r="I1175" s="24">
        <f>IFERROR(VLOOKUP(A1175,'Banco de dados'!$A$6:$F$199, 5,0),0)</f>
        <v/>
      </c>
      <c r="J1175" s="19" t="n"/>
    </row>
    <row r="1176">
      <c r="B1176" s="18" t="n"/>
      <c r="C1176" s="17" t="n"/>
      <c r="D1176" s="33">
        <f>IFERROR(VLOOKUP(A1176,'Banco de dados'!$A$6:H1372, 8,0),0)</f>
        <v/>
      </c>
      <c r="E1176" s="26">
        <f>B1176*C1176</f>
        <v/>
      </c>
      <c r="F1176" s="29">
        <f>E1176*I1176</f>
        <v/>
      </c>
      <c r="G1176" s="23">
        <f>E1176*H1176</f>
        <v/>
      </c>
      <c r="H1176" s="22">
        <f>IFERROR(VLOOKUP(A1176,'Banco de dados'!$A$6:F1372, 3,0),0)</f>
        <v/>
      </c>
      <c r="I1176" s="24">
        <f>IFERROR(VLOOKUP(A1176,'Banco de dados'!$A$6:$F$199, 5,0),0)</f>
        <v/>
      </c>
      <c r="J1176" s="19" t="n"/>
    </row>
    <row r="1177">
      <c r="B1177" s="18" t="n"/>
      <c r="C1177" s="17" t="n"/>
      <c r="D1177" s="33">
        <f>IFERROR(VLOOKUP(A1177,'Banco de dados'!$A$6:H1373, 8,0),0)</f>
        <v/>
      </c>
      <c r="E1177" s="26">
        <f>B1177*C1177</f>
        <v/>
      </c>
      <c r="F1177" s="29">
        <f>E1177*I1177</f>
        <v/>
      </c>
      <c r="G1177" s="23">
        <f>E1177*H1177</f>
        <v/>
      </c>
      <c r="H1177" s="22">
        <f>IFERROR(VLOOKUP(A1177,'Banco de dados'!$A$6:F1373, 3,0),0)</f>
        <v/>
      </c>
      <c r="I1177" s="24">
        <f>IFERROR(VLOOKUP(A1177,'Banco de dados'!$A$6:$F$199, 5,0),0)</f>
        <v/>
      </c>
      <c r="J1177" s="19" t="n"/>
    </row>
    <row r="1178">
      <c r="B1178" s="18" t="n"/>
      <c r="C1178" s="17" t="n"/>
      <c r="D1178" s="33">
        <f>IFERROR(VLOOKUP(A1178,'Banco de dados'!$A$6:H1374, 8,0),0)</f>
        <v/>
      </c>
      <c r="E1178" s="26">
        <f>B1178*C1178</f>
        <v/>
      </c>
      <c r="F1178" s="29">
        <f>E1178*I1178</f>
        <v/>
      </c>
      <c r="G1178" s="23">
        <f>E1178*H1178</f>
        <v/>
      </c>
      <c r="H1178" s="22">
        <f>IFERROR(VLOOKUP(A1178,'Banco de dados'!$A$6:F1374, 3,0),0)</f>
        <v/>
      </c>
      <c r="I1178" s="24">
        <f>IFERROR(VLOOKUP(A1178,'Banco de dados'!$A$6:$F$199, 5,0),0)</f>
        <v/>
      </c>
      <c r="J1178" s="19" t="n"/>
    </row>
    <row r="1179">
      <c r="B1179" s="18" t="n"/>
      <c r="C1179" s="17" t="n"/>
      <c r="D1179" s="33">
        <f>IFERROR(VLOOKUP(A1179,'Banco de dados'!$A$6:H1375, 8,0),0)</f>
        <v/>
      </c>
      <c r="E1179" s="26">
        <f>B1179*C1179</f>
        <v/>
      </c>
      <c r="F1179" s="29">
        <f>E1179*I1179</f>
        <v/>
      </c>
      <c r="G1179" s="23">
        <f>E1179*H1179</f>
        <v/>
      </c>
      <c r="H1179" s="22">
        <f>IFERROR(VLOOKUP(A1179,'Banco de dados'!$A$6:F1375, 3,0),0)</f>
        <v/>
      </c>
      <c r="I1179" s="24">
        <f>IFERROR(VLOOKUP(A1179,'Banco de dados'!$A$6:$F$199, 5,0),0)</f>
        <v/>
      </c>
      <c r="J1179" s="19" t="n"/>
    </row>
    <row r="1180">
      <c r="B1180" s="18" t="n"/>
      <c r="C1180" s="17" t="n"/>
      <c r="D1180" s="33">
        <f>IFERROR(VLOOKUP(A1180,'Banco de dados'!$A$6:H1376, 8,0),0)</f>
        <v/>
      </c>
      <c r="E1180" s="26">
        <f>B1180*C1180</f>
        <v/>
      </c>
      <c r="F1180" s="29">
        <f>E1180*I1180</f>
        <v/>
      </c>
      <c r="G1180" s="23">
        <f>E1180*H1180</f>
        <v/>
      </c>
      <c r="H1180" s="22">
        <f>IFERROR(VLOOKUP(A1180,'Banco de dados'!$A$6:F1376, 3,0),0)</f>
        <v/>
      </c>
      <c r="I1180" s="24">
        <f>IFERROR(VLOOKUP(A1180,'Banco de dados'!$A$6:$F$199, 5,0),0)</f>
        <v/>
      </c>
      <c r="J1180" s="19" t="n"/>
    </row>
    <row r="1181">
      <c r="B1181" s="18" t="n"/>
      <c r="C1181" s="17" t="n"/>
      <c r="D1181" s="33">
        <f>IFERROR(VLOOKUP(A1181,'Banco de dados'!$A$6:H1377, 8,0),0)</f>
        <v/>
      </c>
      <c r="E1181" s="26">
        <f>B1181*C1181</f>
        <v/>
      </c>
      <c r="F1181" s="29">
        <f>E1181*I1181</f>
        <v/>
      </c>
      <c r="G1181" s="23">
        <f>E1181*H1181</f>
        <v/>
      </c>
      <c r="H1181" s="22">
        <f>IFERROR(VLOOKUP(A1181,'Banco de dados'!$A$6:F1377, 3,0),0)</f>
        <v/>
      </c>
      <c r="I1181" s="24">
        <f>IFERROR(VLOOKUP(A1181,'Banco de dados'!$A$6:$F$199, 5,0),0)</f>
        <v/>
      </c>
      <c r="J1181" s="19" t="n"/>
    </row>
    <row r="1182">
      <c r="B1182" s="18" t="n"/>
      <c r="C1182" s="17" t="n"/>
      <c r="D1182" s="33">
        <f>IFERROR(VLOOKUP(A1182,'Banco de dados'!$A$6:H1378, 8,0),0)</f>
        <v/>
      </c>
      <c r="E1182" s="26">
        <f>B1182*C1182</f>
        <v/>
      </c>
      <c r="F1182" s="29">
        <f>E1182*I1182</f>
        <v/>
      </c>
      <c r="G1182" s="23">
        <f>E1182*H1182</f>
        <v/>
      </c>
      <c r="H1182" s="22">
        <f>IFERROR(VLOOKUP(A1182,'Banco de dados'!$A$6:F1378, 3,0),0)</f>
        <v/>
      </c>
      <c r="I1182" s="24">
        <f>IFERROR(VLOOKUP(A1182,'Banco de dados'!$A$6:$F$199, 5,0),0)</f>
        <v/>
      </c>
      <c r="J1182" s="19" t="n"/>
    </row>
    <row r="1183">
      <c r="B1183" s="18" t="n"/>
      <c r="C1183" s="17" t="n"/>
      <c r="D1183" s="33">
        <f>IFERROR(VLOOKUP(A1183,'Banco de dados'!$A$6:H1379, 8,0),0)</f>
        <v/>
      </c>
      <c r="E1183" s="26">
        <f>B1183*C1183</f>
        <v/>
      </c>
      <c r="F1183" s="29">
        <f>E1183*I1183</f>
        <v/>
      </c>
      <c r="G1183" s="23">
        <f>E1183*H1183</f>
        <v/>
      </c>
      <c r="H1183" s="22">
        <f>IFERROR(VLOOKUP(A1183,'Banco de dados'!$A$6:F1379, 3,0),0)</f>
        <v/>
      </c>
      <c r="I1183" s="24">
        <f>IFERROR(VLOOKUP(A1183,'Banco de dados'!$A$6:$F$199, 5,0),0)</f>
        <v/>
      </c>
      <c r="J1183" s="19" t="n"/>
    </row>
    <row r="1184">
      <c r="B1184" s="18" t="n"/>
      <c r="C1184" s="17" t="n"/>
      <c r="D1184" s="33">
        <f>IFERROR(VLOOKUP(A1184,'Banco de dados'!$A$6:H1380, 8,0),0)</f>
        <v/>
      </c>
      <c r="E1184" s="26">
        <f>B1184*C1184</f>
        <v/>
      </c>
      <c r="F1184" s="29">
        <f>E1184*I1184</f>
        <v/>
      </c>
      <c r="G1184" s="23">
        <f>E1184*H1184</f>
        <v/>
      </c>
      <c r="H1184" s="22">
        <f>IFERROR(VLOOKUP(A1184,'Banco de dados'!$A$6:F1380, 3,0),0)</f>
        <v/>
      </c>
      <c r="I1184" s="24">
        <f>IFERROR(VLOOKUP(A1184,'Banco de dados'!$A$6:$F$199, 5,0),0)</f>
        <v/>
      </c>
      <c r="J1184" s="19" t="n"/>
    </row>
    <row r="1185">
      <c r="B1185" s="18" t="n"/>
      <c r="C1185" s="17" t="n"/>
      <c r="D1185" s="33">
        <f>IFERROR(VLOOKUP(A1185,'Banco de dados'!$A$6:H1381, 8,0),0)</f>
        <v/>
      </c>
      <c r="E1185" s="26">
        <f>B1185*C1185</f>
        <v/>
      </c>
      <c r="F1185" s="29">
        <f>E1185*I1185</f>
        <v/>
      </c>
      <c r="G1185" s="23">
        <f>E1185*H1185</f>
        <v/>
      </c>
      <c r="H1185" s="22">
        <f>IFERROR(VLOOKUP(A1185,'Banco de dados'!$A$6:F1381, 3,0),0)</f>
        <v/>
      </c>
      <c r="I1185" s="24">
        <f>IFERROR(VLOOKUP(A1185,'Banco de dados'!$A$6:$F$199, 5,0),0)</f>
        <v/>
      </c>
      <c r="J1185" s="19" t="n"/>
    </row>
    <row r="1186">
      <c r="B1186" s="18" t="n"/>
      <c r="C1186" s="17" t="n"/>
      <c r="D1186" s="33">
        <f>IFERROR(VLOOKUP(A1186,'Banco de dados'!$A$6:H1382, 8,0),0)</f>
        <v/>
      </c>
      <c r="E1186" s="26">
        <f>B1186*C1186</f>
        <v/>
      </c>
      <c r="F1186" s="29">
        <f>E1186*I1186</f>
        <v/>
      </c>
      <c r="G1186" s="23">
        <f>E1186*H1186</f>
        <v/>
      </c>
      <c r="H1186" s="22">
        <f>IFERROR(VLOOKUP(A1186,'Banco de dados'!$A$6:F1382, 3,0),0)</f>
        <v/>
      </c>
      <c r="I1186" s="24">
        <f>IFERROR(VLOOKUP(A1186,'Banco de dados'!$A$6:$F$199, 5,0),0)</f>
        <v/>
      </c>
      <c r="J1186" s="19" t="n"/>
    </row>
    <row r="1187">
      <c r="B1187" s="18" t="n"/>
      <c r="C1187" s="17" t="n"/>
      <c r="D1187" s="33">
        <f>IFERROR(VLOOKUP(A1187,'Banco de dados'!$A$6:H1383, 8,0),0)</f>
        <v/>
      </c>
      <c r="E1187" s="26">
        <f>B1187*C1187</f>
        <v/>
      </c>
      <c r="F1187" s="29">
        <f>E1187*I1187</f>
        <v/>
      </c>
      <c r="G1187" s="23">
        <f>E1187*H1187</f>
        <v/>
      </c>
      <c r="H1187" s="22">
        <f>IFERROR(VLOOKUP(A1187,'Banco de dados'!$A$6:F1383, 3,0),0)</f>
        <v/>
      </c>
      <c r="I1187" s="24">
        <f>IFERROR(VLOOKUP(A1187,'Banco de dados'!$A$6:$F$199, 5,0),0)</f>
        <v/>
      </c>
      <c r="J1187" s="19" t="n"/>
    </row>
    <row r="1188">
      <c r="B1188" s="18" t="n"/>
      <c r="C1188" s="17" t="n"/>
      <c r="D1188" s="33">
        <f>IFERROR(VLOOKUP(A1188,'Banco de dados'!$A$6:H1384, 8,0),0)</f>
        <v/>
      </c>
      <c r="E1188" s="26">
        <f>B1188*C1188</f>
        <v/>
      </c>
      <c r="F1188" s="29">
        <f>E1188*I1188</f>
        <v/>
      </c>
      <c r="G1188" s="23">
        <f>E1188*H1188</f>
        <v/>
      </c>
      <c r="H1188" s="22">
        <f>IFERROR(VLOOKUP(A1188,'Banco de dados'!$A$6:F1384, 3,0),0)</f>
        <v/>
      </c>
      <c r="I1188" s="24">
        <f>IFERROR(VLOOKUP(A1188,'Banco de dados'!$A$6:$F$199, 5,0),0)</f>
        <v/>
      </c>
      <c r="J1188" s="19" t="n"/>
    </row>
    <row r="1189">
      <c r="B1189" s="18" t="n"/>
      <c r="C1189" s="17" t="n"/>
      <c r="D1189" s="33">
        <f>IFERROR(VLOOKUP(A1189,'Banco de dados'!$A$6:H1385, 8,0),0)</f>
        <v/>
      </c>
      <c r="E1189" s="26">
        <f>B1189*C1189</f>
        <v/>
      </c>
      <c r="F1189" s="29">
        <f>E1189*I1189</f>
        <v/>
      </c>
      <c r="G1189" s="23">
        <f>E1189*H1189</f>
        <v/>
      </c>
      <c r="H1189" s="22">
        <f>IFERROR(VLOOKUP(A1189,'Banco de dados'!$A$6:F1385, 3,0),0)</f>
        <v/>
      </c>
      <c r="I1189" s="24">
        <f>IFERROR(VLOOKUP(A1189,'Banco de dados'!$A$6:$F$199, 5,0),0)</f>
        <v/>
      </c>
      <c r="J1189" s="19" t="n"/>
    </row>
    <row r="1190">
      <c r="B1190" s="18" t="n"/>
      <c r="C1190" s="17" t="n"/>
      <c r="D1190" s="33">
        <f>IFERROR(VLOOKUP(A1190,'Banco de dados'!$A$6:H1386, 8,0),0)</f>
        <v/>
      </c>
      <c r="E1190" s="26">
        <f>B1190*C1190</f>
        <v/>
      </c>
      <c r="F1190" s="29">
        <f>E1190*I1190</f>
        <v/>
      </c>
      <c r="G1190" s="23">
        <f>E1190*H1190</f>
        <v/>
      </c>
      <c r="H1190" s="22">
        <f>IFERROR(VLOOKUP(A1190,'Banco de dados'!$A$6:F1386, 3,0),0)</f>
        <v/>
      </c>
      <c r="I1190" s="24">
        <f>IFERROR(VLOOKUP(A1190,'Banco de dados'!$A$6:$F$199, 5,0),0)</f>
        <v/>
      </c>
      <c r="J1190" s="19" t="n"/>
    </row>
    <row r="1191">
      <c r="B1191" s="18" t="n"/>
      <c r="C1191" s="17" t="n"/>
      <c r="D1191" s="33">
        <f>IFERROR(VLOOKUP(A1191,'Banco de dados'!$A$6:H1387, 8,0),0)</f>
        <v/>
      </c>
      <c r="E1191" s="26">
        <f>B1191*C1191</f>
        <v/>
      </c>
      <c r="F1191" s="29">
        <f>E1191*I1191</f>
        <v/>
      </c>
      <c r="G1191" s="23">
        <f>E1191*H1191</f>
        <v/>
      </c>
      <c r="H1191" s="22">
        <f>IFERROR(VLOOKUP(A1191,'Banco de dados'!$A$6:F1387, 3,0),0)</f>
        <v/>
      </c>
      <c r="I1191" s="24">
        <f>IFERROR(VLOOKUP(A1191,'Banco de dados'!$A$6:$F$199, 5,0),0)</f>
        <v/>
      </c>
      <c r="J1191" s="19" t="n"/>
    </row>
    <row r="1192">
      <c r="B1192" s="18" t="n"/>
      <c r="C1192" s="17" t="n"/>
      <c r="D1192" s="33">
        <f>IFERROR(VLOOKUP(A1192,'Banco de dados'!$A$6:H1388, 8,0),0)</f>
        <v/>
      </c>
      <c r="E1192" s="26">
        <f>B1192*C1192</f>
        <v/>
      </c>
      <c r="F1192" s="29">
        <f>E1192*I1192</f>
        <v/>
      </c>
      <c r="G1192" s="23">
        <f>E1192*H1192</f>
        <v/>
      </c>
      <c r="H1192" s="22">
        <f>IFERROR(VLOOKUP(A1192,'Banco de dados'!$A$6:F1388, 3,0),0)</f>
        <v/>
      </c>
      <c r="I1192" s="24">
        <f>IFERROR(VLOOKUP(A1192,'Banco de dados'!$A$6:$F$199, 5,0),0)</f>
        <v/>
      </c>
      <c r="J1192" s="19" t="n"/>
    </row>
    <row r="1193">
      <c r="B1193" s="18" t="n"/>
      <c r="C1193" s="17" t="n"/>
      <c r="D1193" s="33">
        <f>IFERROR(VLOOKUP(A1193,'Banco de dados'!$A$6:H1389, 8,0),0)</f>
        <v/>
      </c>
      <c r="E1193" s="26">
        <f>B1193*C1193</f>
        <v/>
      </c>
      <c r="F1193" s="29">
        <f>E1193*I1193</f>
        <v/>
      </c>
      <c r="G1193" s="23">
        <f>E1193*H1193</f>
        <v/>
      </c>
      <c r="H1193" s="22">
        <f>IFERROR(VLOOKUP(A1193,'Banco de dados'!$A$6:F1389, 3,0),0)</f>
        <v/>
      </c>
      <c r="I1193" s="24">
        <f>IFERROR(VLOOKUP(A1193,'Banco de dados'!$A$6:$F$199, 5,0),0)</f>
        <v/>
      </c>
      <c r="J1193" s="19" t="n"/>
    </row>
    <row r="1194">
      <c r="B1194" s="18" t="n"/>
      <c r="C1194" s="17" t="n"/>
      <c r="D1194" s="33">
        <f>IFERROR(VLOOKUP(A1194,'Banco de dados'!$A$6:H1390, 8,0),0)</f>
        <v/>
      </c>
      <c r="E1194" s="26">
        <f>B1194*C1194</f>
        <v/>
      </c>
      <c r="F1194" s="29">
        <f>E1194*I1194</f>
        <v/>
      </c>
      <c r="G1194" s="23">
        <f>E1194*H1194</f>
        <v/>
      </c>
      <c r="H1194" s="22">
        <f>IFERROR(VLOOKUP(A1194,'Banco de dados'!$A$6:F1390, 3,0),0)</f>
        <v/>
      </c>
      <c r="I1194" s="24">
        <f>IFERROR(VLOOKUP(A1194,'Banco de dados'!$A$6:$F$199, 5,0),0)</f>
        <v/>
      </c>
      <c r="J1194" s="19" t="n"/>
    </row>
    <row r="1195">
      <c r="B1195" s="18" t="n"/>
      <c r="C1195" s="17" t="n"/>
      <c r="D1195" s="33">
        <f>IFERROR(VLOOKUP(A1195,'Banco de dados'!$A$6:H1391, 8,0),0)</f>
        <v/>
      </c>
      <c r="E1195" s="26">
        <f>B1195*C1195</f>
        <v/>
      </c>
      <c r="F1195" s="29">
        <f>E1195*I1195</f>
        <v/>
      </c>
      <c r="G1195" s="23">
        <f>E1195*H1195</f>
        <v/>
      </c>
      <c r="H1195" s="22">
        <f>IFERROR(VLOOKUP(A1195,'Banco de dados'!$A$6:F1391, 3,0),0)</f>
        <v/>
      </c>
      <c r="I1195" s="24">
        <f>IFERROR(VLOOKUP(A1195,'Banco de dados'!$A$6:$F$199, 5,0),0)</f>
        <v/>
      </c>
      <c r="J1195" s="19" t="n"/>
    </row>
    <row r="1196">
      <c r="B1196" s="18" t="n"/>
      <c r="C1196" s="17" t="n"/>
      <c r="D1196" s="33">
        <f>IFERROR(VLOOKUP(A1196,'Banco de dados'!$A$6:H1392, 8,0),0)</f>
        <v/>
      </c>
      <c r="E1196" s="26">
        <f>B1196*C1196</f>
        <v/>
      </c>
      <c r="F1196" s="29">
        <f>E1196*I1196</f>
        <v/>
      </c>
      <c r="G1196" s="23">
        <f>E1196*H1196</f>
        <v/>
      </c>
      <c r="H1196" s="22">
        <f>IFERROR(VLOOKUP(A1196,'Banco de dados'!$A$6:F1392, 3,0),0)</f>
        <v/>
      </c>
      <c r="I1196" s="24">
        <f>IFERROR(VLOOKUP(A1196,'Banco de dados'!$A$6:$F$199, 5,0),0)</f>
        <v/>
      </c>
      <c r="J1196" s="19" t="n"/>
    </row>
    <row r="1197">
      <c r="B1197" s="18" t="n"/>
      <c r="C1197" s="17" t="n"/>
      <c r="D1197" s="33">
        <f>IFERROR(VLOOKUP(A1197,'Banco de dados'!$A$6:H1393, 8,0),0)</f>
        <v/>
      </c>
      <c r="E1197" s="26">
        <f>B1197*C1197</f>
        <v/>
      </c>
      <c r="F1197" s="29">
        <f>E1197*I1197</f>
        <v/>
      </c>
      <c r="G1197" s="23">
        <f>E1197*H1197</f>
        <v/>
      </c>
      <c r="H1197" s="22">
        <f>IFERROR(VLOOKUP(A1197,'Banco de dados'!$A$6:F1393, 3,0),0)</f>
        <v/>
      </c>
      <c r="I1197" s="24">
        <f>IFERROR(VLOOKUP(A1197,'Banco de dados'!$A$6:$F$199, 5,0),0)</f>
        <v/>
      </c>
      <c r="J1197" s="19" t="n"/>
    </row>
    <row r="1198">
      <c r="B1198" s="18" t="n"/>
      <c r="C1198" s="17" t="n"/>
      <c r="D1198" s="33">
        <f>IFERROR(VLOOKUP(A1198,'Banco de dados'!$A$6:H1394, 8,0),0)</f>
        <v/>
      </c>
      <c r="E1198" s="26">
        <f>B1198*C1198</f>
        <v/>
      </c>
      <c r="F1198" s="29">
        <f>E1198*I1198</f>
        <v/>
      </c>
      <c r="G1198" s="23">
        <f>E1198*H1198</f>
        <v/>
      </c>
      <c r="H1198" s="22">
        <f>IFERROR(VLOOKUP(A1198,'Banco de dados'!$A$6:F1394, 3,0),0)</f>
        <v/>
      </c>
      <c r="I1198" s="24">
        <f>IFERROR(VLOOKUP(A1198,'Banco de dados'!$A$6:$F$199, 5,0),0)</f>
        <v/>
      </c>
      <c r="J1198" s="19" t="n"/>
    </row>
    <row r="1199">
      <c r="B1199" s="18" t="n"/>
      <c r="C1199" s="17" t="n"/>
      <c r="D1199" s="33">
        <f>IFERROR(VLOOKUP(A1199,'Banco de dados'!$A$6:H1395, 8,0),0)</f>
        <v/>
      </c>
      <c r="E1199" s="26">
        <f>B1199*C1199</f>
        <v/>
      </c>
      <c r="F1199" s="29">
        <f>E1199*I1199</f>
        <v/>
      </c>
      <c r="G1199" s="23">
        <f>E1199*H1199</f>
        <v/>
      </c>
      <c r="H1199" s="22">
        <f>IFERROR(VLOOKUP(A1199,'Banco de dados'!$A$6:F1395, 3,0),0)</f>
        <v/>
      </c>
      <c r="I1199" s="24">
        <f>IFERROR(VLOOKUP(A1199,'Banco de dados'!$A$6:$F$199, 5,0),0)</f>
        <v/>
      </c>
      <c r="J1199" s="19" t="n"/>
    </row>
    <row r="1200">
      <c r="B1200" s="18" t="n"/>
      <c r="C1200" s="17" t="n"/>
      <c r="D1200" s="33">
        <f>IFERROR(VLOOKUP(A1200,'Banco de dados'!$A$6:H1396, 8,0),0)</f>
        <v/>
      </c>
      <c r="E1200" s="26">
        <f>B1200*C1200</f>
        <v/>
      </c>
      <c r="F1200" s="29">
        <f>E1200*I1200</f>
        <v/>
      </c>
      <c r="G1200" s="23">
        <f>E1200*H1200</f>
        <v/>
      </c>
      <c r="H1200" s="22">
        <f>IFERROR(VLOOKUP(A1200,'Banco de dados'!$A$6:F1396, 3,0),0)</f>
        <v/>
      </c>
      <c r="I1200" s="24">
        <f>IFERROR(VLOOKUP(A1200,'Banco de dados'!$A$6:$F$199, 5,0),0)</f>
        <v/>
      </c>
      <c r="J1200" s="19" t="n"/>
    </row>
    <row r="1201">
      <c r="B1201" s="18" t="n"/>
      <c r="C1201" s="17" t="n"/>
      <c r="D1201" s="33">
        <f>IFERROR(VLOOKUP(A1201,'Banco de dados'!$A$6:H1397, 8,0),0)</f>
        <v/>
      </c>
      <c r="E1201" s="26">
        <f>B1201*C1201</f>
        <v/>
      </c>
      <c r="F1201" s="29">
        <f>E1201*I1201</f>
        <v/>
      </c>
      <c r="G1201" s="23">
        <f>E1201*H1201</f>
        <v/>
      </c>
      <c r="H1201" s="22">
        <f>IFERROR(VLOOKUP(A1201,'Banco de dados'!$A$6:F1397, 3,0),0)</f>
        <v/>
      </c>
      <c r="I1201" s="24">
        <f>IFERROR(VLOOKUP(A1201,'Banco de dados'!$A$6:$F$199, 5,0),0)</f>
        <v/>
      </c>
      <c r="J1201" s="19" t="n"/>
    </row>
    <row r="1202">
      <c r="B1202" s="18" t="n"/>
      <c r="C1202" s="17" t="n"/>
      <c r="D1202" s="33">
        <f>IFERROR(VLOOKUP(A1202,'Banco de dados'!$A$6:H1398, 8,0),0)</f>
        <v/>
      </c>
      <c r="E1202" s="26">
        <f>B1202*C1202</f>
        <v/>
      </c>
      <c r="F1202" s="29">
        <f>E1202*I1202</f>
        <v/>
      </c>
      <c r="G1202" s="23">
        <f>E1202*H1202</f>
        <v/>
      </c>
      <c r="H1202" s="22">
        <f>IFERROR(VLOOKUP(A1202,'Banco de dados'!$A$6:F1398, 3,0),0)</f>
        <v/>
      </c>
      <c r="I1202" s="24">
        <f>IFERROR(VLOOKUP(A1202,'Banco de dados'!$A$6:$F$199, 5,0),0)</f>
        <v/>
      </c>
      <c r="J1202" s="19" t="n"/>
    </row>
    <row r="1203">
      <c r="B1203" s="18" t="n"/>
      <c r="C1203" s="17" t="n"/>
      <c r="D1203" s="33">
        <f>IFERROR(VLOOKUP(A1203,'Banco de dados'!$A$6:H1399, 8,0),0)</f>
        <v/>
      </c>
      <c r="E1203" s="26">
        <f>B1203*C1203</f>
        <v/>
      </c>
      <c r="F1203" s="29">
        <f>E1203*I1203</f>
        <v/>
      </c>
      <c r="G1203" s="23">
        <f>E1203*H1203</f>
        <v/>
      </c>
      <c r="H1203" s="22">
        <f>IFERROR(VLOOKUP(A1203,'Banco de dados'!$A$6:F1399, 3,0),0)</f>
        <v/>
      </c>
      <c r="I1203" s="24">
        <f>IFERROR(VLOOKUP(A1203,'Banco de dados'!$A$6:$F$199, 5,0),0)</f>
        <v/>
      </c>
      <c r="J1203" s="19" t="n"/>
    </row>
    <row r="1204">
      <c r="B1204" s="18" t="n"/>
      <c r="C1204" s="17" t="n"/>
      <c r="D1204" s="33">
        <f>IFERROR(VLOOKUP(A1204,'Banco de dados'!$A$6:H1400, 8,0),0)</f>
        <v/>
      </c>
      <c r="E1204" s="26">
        <f>B1204*C1204</f>
        <v/>
      </c>
      <c r="F1204" s="29">
        <f>E1204*I1204</f>
        <v/>
      </c>
      <c r="G1204" s="23">
        <f>E1204*H1204</f>
        <v/>
      </c>
      <c r="H1204" s="22">
        <f>IFERROR(VLOOKUP(A1204,'Banco de dados'!$A$6:F1400, 3,0),0)</f>
        <v/>
      </c>
      <c r="I1204" s="24">
        <f>IFERROR(VLOOKUP(A1204,'Banco de dados'!$A$6:$F$199, 5,0),0)</f>
        <v/>
      </c>
      <c r="J1204" s="19" t="n"/>
    </row>
    <row r="1205">
      <c r="B1205" s="18" t="n"/>
      <c r="C1205" s="17" t="n"/>
      <c r="D1205" s="33">
        <f>IFERROR(VLOOKUP(A1205,'Banco de dados'!$A$6:H1401, 8,0),0)</f>
        <v/>
      </c>
      <c r="E1205" s="26">
        <f>B1205*C1205</f>
        <v/>
      </c>
      <c r="F1205" s="29">
        <f>E1205*I1205</f>
        <v/>
      </c>
      <c r="G1205" s="23">
        <f>E1205*H1205</f>
        <v/>
      </c>
      <c r="H1205" s="22">
        <f>IFERROR(VLOOKUP(A1205,'Banco de dados'!$A$6:F1401, 3,0),0)</f>
        <v/>
      </c>
      <c r="I1205" s="24">
        <f>IFERROR(VLOOKUP(A1205,'Banco de dados'!$A$6:$F$199, 5,0),0)</f>
        <v/>
      </c>
      <c r="J1205" s="19" t="n"/>
    </row>
    <row r="1206">
      <c r="B1206" s="18" t="n"/>
      <c r="C1206" s="17" t="n"/>
      <c r="D1206" s="33">
        <f>IFERROR(VLOOKUP(A1206,'Banco de dados'!$A$6:H1402, 8,0),0)</f>
        <v/>
      </c>
      <c r="E1206" s="26">
        <f>B1206*C1206</f>
        <v/>
      </c>
      <c r="F1206" s="29">
        <f>E1206*I1206</f>
        <v/>
      </c>
      <c r="G1206" s="23">
        <f>E1206*H1206</f>
        <v/>
      </c>
      <c r="H1206" s="22">
        <f>IFERROR(VLOOKUP(A1206,'Banco de dados'!$A$6:F1402, 3,0),0)</f>
        <v/>
      </c>
      <c r="I1206" s="24">
        <f>IFERROR(VLOOKUP(A1206,'Banco de dados'!$A$6:$F$199, 5,0),0)</f>
        <v/>
      </c>
      <c r="J1206" s="19" t="n"/>
    </row>
    <row r="1207">
      <c r="B1207" s="18" t="n"/>
      <c r="C1207" s="17" t="n"/>
      <c r="D1207" s="33">
        <f>IFERROR(VLOOKUP(A1207,'Banco de dados'!$A$6:H1403, 8,0),0)</f>
        <v/>
      </c>
      <c r="E1207" s="26">
        <f>B1207*C1207</f>
        <v/>
      </c>
      <c r="F1207" s="29">
        <f>E1207*I1207</f>
        <v/>
      </c>
      <c r="G1207" s="23">
        <f>E1207*H1207</f>
        <v/>
      </c>
      <c r="H1207" s="22">
        <f>IFERROR(VLOOKUP(A1207,'Banco de dados'!$A$6:F1403, 3,0),0)</f>
        <v/>
      </c>
      <c r="I1207" s="24">
        <f>IFERROR(VLOOKUP(A1207,'Banco de dados'!$A$6:$F$199, 5,0),0)</f>
        <v/>
      </c>
      <c r="J1207" s="19" t="n"/>
    </row>
    <row r="1208">
      <c r="B1208" s="18" t="n"/>
      <c r="C1208" s="17" t="n"/>
      <c r="D1208" s="33">
        <f>IFERROR(VLOOKUP(A1208,'Banco de dados'!$A$6:H1404, 8,0),0)</f>
        <v/>
      </c>
      <c r="E1208" s="26">
        <f>B1208*C1208</f>
        <v/>
      </c>
      <c r="F1208" s="29">
        <f>E1208*I1208</f>
        <v/>
      </c>
      <c r="G1208" s="23">
        <f>E1208*H1208</f>
        <v/>
      </c>
      <c r="H1208" s="22">
        <f>IFERROR(VLOOKUP(A1208,'Banco de dados'!$A$6:F1404, 3,0),0)</f>
        <v/>
      </c>
      <c r="I1208" s="24">
        <f>IFERROR(VLOOKUP(A1208,'Banco de dados'!$A$6:$F$199, 5,0),0)</f>
        <v/>
      </c>
      <c r="J1208" s="19" t="n"/>
    </row>
    <row r="1209">
      <c r="B1209" s="18" t="n"/>
      <c r="C1209" s="17" t="n"/>
      <c r="D1209" s="33">
        <f>IFERROR(VLOOKUP(A1209,'Banco de dados'!$A$6:H1405, 8,0),0)</f>
        <v/>
      </c>
      <c r="E1209" s="26">
        <f>B1209*C1209</f>
        <v/>
      </c>
      <c r="F1209" s="29">
        <f>E1209*I1209</f>
        <v/>
      </c>
      <c r="G1209" s="23">
        <f>E1209*H1209</f>
        <v/>
      </c>
      <c r="H1209" s="22">
        <f>IFERROR(VLOOKUP(A1209,'Banco de dados'!$A$6:F1405, 3,0),0)</f>
        <v/>
      </c>
      <c r="I1209" s="24">
        <f>IFERROR(VLOOKUP(A1209,'Banco de dados'!$A$6:$F$199, 5,0),0)</f>
        <v/>
      </c>
      <c r="J1209" s="19" t="n"/>
    </row>
    <row r="1210">
      <c r="B1210" s="18" t="n"/>
      <c r="C1210" s="17" t="n"/>
      <c r="D1210" s="33">
        <f>IFERROR(VLOOKUP(A1210,'Banco de dados'!$A$6:H1406, 8,0),0)</f>
        <v/>
      </c>
      <c r="E1210" s="26">
        <f>B1210*C1210</f>
        <v/>
      </c>
      <c r="F1210" s="29">
        <f>E1210*I1210</f>
        <v/>
      </c>
      <c r="G1210" s="23">
        <f>E1210*H1210</f>
        <v/>
      </c>
      <c r="H1210" s="22">
        <f>IFERROR(VLOOKUP(A1210,'Banco de dados'!$A$6:F1406, 3,0),0)</f>
        <v/>
      </c>
      <c r="I1210" s="24">
        <f>IFERROR(VLOOKUP(A1210,'Banco de dados'!$A$6:$F$199, 5,0),0)</f>
        <v/>
      </c>
      <c r="J1210" s="19" t="n"/>
    </row>
    <row r="1211">
      <c r="B1211" s="18" t="n"/>
      <c r="C1211" s="17" t="n"/>
      <c r="D1211" s="33">
        <f>IFERROR(VLOOKUP(A1211,'Banco de dados'!$A$6:H1407, 8,0),0)</f>
        <v/>
      </c>
      <c r="E1211" s="26">
        <f>B1211*C1211</f>
        <v/>
      </c>
      <c r="F1211" s="29">
        <f>E1211*I1211</f>
        <v/>
      </c>
      <c r="G1211" s="23">
        <f>E1211*H1211</f>
        <v/>
      </c>
      <c r="H1211" s="22">
        <f>IFERROR(VLOOKUP(A1211,'Banco de dados'!$A$6:F1407, 3,0),0)</f>
        <v/>
      </c>
      <c r="I1211" s="24">
        <f>IFERROR(VLOOKUP(A1211,'Banco de dados'!$A$6:$F$199, 5,0),0)</f>
        <v/>
      </c>
      <c r="J1211" s="19" t="n"/>
    </row>
    <row r="1212">
      <c r="B1212" s="18" t="n"/>
      <c r="C1212" s="17" t="n"/>
      <c r="D1212" s="33">
        <f>IFERROR(VLOOKUP(A1212,'Banco de dados'!$A$6:H1408, 8,0),0)</f>
        <v/>
      </c>
      <c r="E1212" s="26">
        <f>B1212*C1212</f>
        <v/>
      </c>
      <c r="F1212" s="29">
        <f>E1212*I1212</f>
        <v/>
      </c>
      <c r="G1212" s="23">
        <f>E1212*H1212</f>
        <v/>
      </c>
      <c r="H1212" s="22">
        <f>IFERROR(VLOOKUP(A1212,'Banco de dados'!$A$6:F1408, 3,0),0)</f>
        <v/>
      </c>
      <c r="I1212" s="24">
        <f>IFERROR(VLOOKUP(A1212,'Banco de dados'!$A$6:$F$199, 5,0),0)</f>
        <v/>
      </c>
      <c r="J1212" s="19" t="n"/>
    </row>
    <row r="1213">
      <c r="B1213" s="18" t="n"/>
      <c r="C1213" s="17" t="n"/>
      <c r="D1213" s="33">
        <f>IFERROR(VLOOKUP(A1213,'Banco de dados'!$A$6:H1409, 8,0),0)</f>
        <v/>
      </c>
      <c r="E1213" s="26">
        <f>B1213*C1213</f>
        <v/>
      </c>
      <c r="F1213" s="29">
        <f>E1213*I1213</f>
        <v/>
      </c>
      <c r="G1213" s="23">
        <f>E1213*H1213</f>
        <v/>
      </c>
      <c r="H1213" s="22">
        <f>IFERROR(VLOOKUP(A1213,'Banco de dados'!$A$6:F1409, 3,0),0)</f>
        <v/>
      </c>
      <c r="I1213" s="24">
        <f>IFERROR(VLOOKUP(A1213,'Banco de dados'!$A$6:$F$199, 5,0),0)</f>
        <v/>
      </c>
      <c r="J1213" s="19" t="n"/>
    </row>
    <row r="1214">
      <c r="B1214" s="18" t="n"/>
      <c r="C1214" s="17" t="n"/>
      <c r="D1214" s="33">
        <f>IFERROR(VLOOKUP(A1214,'Banco de dados'!$A$6:H1410, 8,0),0)</f>
        <v/>
      </c>
      <c r="E1214" s="26">
        <f>B1214*C1214</f>
        <v/>
      </c>
      <c r="F1214" s="29">
        <f>E1214*I1214</f>
        <v/>
      </c>
      <c r="G1214" s="23">
        <f>E1214*H1214</f>
        <v/>
      </c>
      <c r="H1214" s="22">
        <f>IFERROR(VLOOKUP(A1214,'Banco de dados'!$A$6:F1410, 3,0),0)</f>
        <v/>
      </c>
      <c r="I1214" s="24">
        <f>IFERROR(VLOOKUP(A1214,'Banco de dados'!$A$6:$F$199, 5,0),0)</f>
        <v/>
      </c>
      <c r="J1214" s="19" t="n"/>
    </row>
    <row r="1215">
      <c r="B1215" s="18" t="n"/>
      <c r="C1215" s="17" t="n"/>
      <c r="D1215" s="33">
        <f>IFERROR(VLOOKUP(A1215,'Banco de dados'!$A$6:H1411, 8,0),0)</f>
        <v/>
      </c>
      <c r="E1215" s="26">
        <f>B1215*C1215</f>
        <v/>
      </c>
      <c r="F1215" s="29">
        <f>E1215*I1215</f>
        <v/>
      </c>
      <c r="G1215" s="23">
        <f>E1215*H1215</f>
        <v/>
      </c>
      <c r="H1215" s="22">
        <f>IFERROR(VLOOKUP(A1215,'Banco de dados'!$A$6:F1411, 3,0),0)</f>
        <v/>
      </c>
      <c r="I1215" s="24">
        <f>IFERROR(VLOOKUP(A1215,'Banco de dados'!$A$6:$F$199, 5,0),0)</f>
        <v/>
      </c>
      <c r="J1215" s="19" t="n"/>
    </row>
    <row r="1216">
      <c r="B1216" s="18" t="n"/>
      <c r="C1216" s="17" t="n"/>
      <c r="D1216" s="33">
        <f>IFERROR(VLOOKUP(A1216,'Banco de dados'!$A$6:H1412, 8,0),0)</f>
        <v/>
      </c>
      <c r="E1216" s="26">
        <f>B1216*C1216</f>
        <v/>
      </c>
      <c r="F1216" s="29">
        <f>E1216*I1216</f>
        <v/>
      </c>
      <c r="G1216" s="23">
        <f>E1216*H1216</f>
        <v/>
      </c>
      <c r="H1216" s="22">
        <f>IFERROR(VLOOKUP(A1216,'Banco de dados'!$A$6:F1412, 3,0),0)</f>
        <v/>
      </c>
      <c r="I1216" s="24">
        <f>IFERROR(VLOOKUP(A1216,'Banco de dados'!$A$6:$F$199, 5,0),0)</f>
        <v/>
      </c>
      <c r="J1216" s="19" t="n"/>
    </row>
    <row r="1217">
      <c r="B1217" s="18" t="n"/>
      <c r="C1217" s="17" t="n"/>
      <c r="D1217" s="33">
        <f>IFERROR(VLOOKUP(A1217,'Banco de dados'!$A$6:H1413, 8,0),0)</f>
        <v/>
      </c>
      <c r="E1217" s="26">
        <f>B1217*C1217</f>
        <v/>
      </c>
      <c r="F1217" s="29">
        <f>E1217*I1217</f>
        <v/>
      </c>
      <c r="G1217" s="23">
        <f>E1217*H1217</f>
        <v/>
      </c>
      <c r="H1217" s="22">
        <f>IFERROR(VLOOKUP(A1217,'Banco de dados'!$A$6:F1413, 3,0),0)</f>
        <v/>
      </c>
      <c r="I1217" s="24">
        <f>IFERROR(VLOOKUP(A1217,'Banco de dados'!$A$6:$F$199, 5,0),0)</f>
        <v/>
      </c>
      <c r="J1217" s="19" t="n"/>
    </row>
    <row r="1218">
      <c r="B1218" s="18" t="n"/>
      <c r="C1218" s="17" t="n"/>
      <c r="D1218" s="33">
        <f>IFERROR(VLOOKUP(A1218,'Banco de dados'!$A$6:H1414, 8,0),0)</f>
        <v/>
      </c>
      <c r="E1218" s="26">
        <f>B1218*C1218</f>
        <v/>
      </c>
      <c r="F1218" s="29">
        <f>E1218*I1218</f>
        <v/>
      </c>
      <c r="G1218" s="23">
        <f>E1218*H1218</f>
        <v/>
      </c>
      <c r="H1218" s="22">
        <f>IFERROR(VLOOKUP(A1218,'Banco de dados'!$A$6:F1414, 3,0),0)</f>
        <v/>
      </c>
      <c r="I1218" s="24">
        <f>IFERROR(VLOOKUP(A1218,'Banco de dados'!$A$6:$F$199, 5,0),0)</f>
        <v/>
      </c>
      <c r="J1218" s="19" t="n"/>
    </row>
    <row r="1219">
      <c r="B1219" s="18" t="n"/>
      <c r="C1219" s="17" t="n"/>
      <c r="D1219" s="33">
        <f>IFERROR(VLOOKUP(A1219,'Banco de dados'!$A$6:H1415, 8,0),0)</f>
        <v/>
      </c>
      <c r="E1219" s="26">
        <f>B1219*C1219</f>
        <v/>
      </c>
      <c r="F1219" s="29">
        <f>E1219*I1219</f>
        <v/>
      </c>
      <c r="G1219" s="23">
        <f>E1219*H1219</f>
        <v/>
      </c>
      <c r="H1219" s="22">
        <f>IFERROR(VLOOKUP(A1219,'Banco de dados'!$A$6:F1415, 3,0),0)</f>
        <v/>
      </c>
      <c r="I1219" s="24">
        <f>IFERROR(VLOOKUP(A1219,'Banco de dados'!$A$6:$F$199, 5,0),0)</f>
        <v/>
      </c>
      <c r="J1219" s="19" t="n"/>
    </row>
    <row r="1220">
      <c r="B1220" s="18" t="n"/>
      <c r="C1220" s="17" t="n"/>
      <c r="D1220" s="33">
        <f>IFERROR(VLOOKUP(A1220,'Banco de dados'!$A$6:H1416, 8,0),0)</f>
        <v/>
      </c>
      <c r="E1220" s="26">
        <f>B1220*C1220</f>
        <v/>
      </c>
      <c r="F1220" s="29">
        <f>E1220*I1220</f>
        <v/>
      </c>
      <c r="G1220" s="23">
        <f>E1220*H1220</f>
        <v/>
      </c>
      <c r="H1220" s="22">
        <f>IFERROR(VLOOKUP(A1220,'Banco de dados'!$A$6:F1416, 3,0),0)</f>
        <v/>
      </c>
      <c r="I1220" s="24">
        <f>IFERROR(VLOOKUP(A1220,'Banco de dados'!$A$6:$F$199, 5,0),0)</f>
        <v/>
      </c>
      <c r="J1220" s="19" t="n"/>
    </row>
    <row r="1221">
      <c r="B1221" s="18" t="n"/>
      <c r="C1221" s="17" t="n"/>
      <c r="D1221" s="33">
        <f>IFERROR(VLOOKUP(A1221,'Banco de dados'!$A$6:H1417, 8,0),0)</f>
        <v/>
      </c>
      <c r="E1221" s="26">
        <f>B1221*C1221</f>
        <v/>
      </c>
      <c r="F1221" s="29">
        <f>E1221*I1221</f>
        <v/>
      </c>
      <c r="G1221" s="23">
        <f>E1221*H1221</f>
        <v/>
      </c>
      <c r="H1221" s="22">
        <f>IFERROR(VLOOKUP(A1221,'Banco de dados'!$A$6:F1417, 3,0),0)</f>
        <v/>
      </c>
      <c r="I1221" s="24">
        <f>IFERROR(VLOOKUP(A1221,'Banco de dados'!$A$6:$F$199, 5,0),0)</f>
        <v/>
      </c>
      <c r="J1221" s="19" t="n"/>
    </row>
    <row r="1222">
      <c r="B1222" s="18" t="n"/>
      <c r="C1222" s="17" t="n"/>
      <c r="D1222" s="33">
        <f>IFERROR(VLOOKUP(A1222,'Banco de dados'!$A$6:H1418, 8,0),0)</f>
        <v/>
      </c>
      <c r="E1222" s="26">
        <f>B1222*C1222</f>
        <v/>
      </c>
      <c r="F1222" s="29">
        <f>E1222*I1222</f>
        <v/>
      </c>
      <c r="G1222" s="23">
        <f>E1222*H1222</f>
        <v/>
      </c>
      <c r="H1222" s="22">
        <f>IFERROR(VLOOKUP(A1222,'Banco de dados'!$A$6:F1418, 3,0),0)</f>
        <v/>
      </c>
      <c r="I1222" s="24">
        <f>IFERROR(VLOOKUP(A1222,'Banco de dados'!$A$6:$F$199, 5,0),0)</f>
        <v/>
      </c>
      <c r="J1222" s="19" t="n"/>
    </row>
    <row r="1223">
      <c r="B1223" s="18" t="n"/>
      <c r="C1223" s="17" t="n"/>
      <c r="D1223" s="33">
        <f>IFERROR(VLOOKUP(A1223,'Banco de dados'!$A$6:H1419, 8,0),0)</f>
        <v/>
      </c>
      <c r="E1223" s="26">
        <f>B1223*C1223</f>
        <v/>
      </c>
      <c r="F1223" s="29">
        <f>E1223*I1223</f>
        <v/>
      </c>
      <c r="G1223" s="23">
        <f>E1223*H1223</f>
        <v/>
      </c>
      <c r="H1223" s="22">
        <f>IFERROR(VLOOKUP(A1223,'Banco de dados'!$A$6:F1419, 3,0),0)</f>
        <v/>
      </c>
      <c r="I1223" s="24">
        <f>IFERROR(VLOOKUP(A1223,'Banco de dados'!$A$6:$F$199, 5,0),0)</f>
        <v/>
      </c>
      <c r="J1223" s="19" t="n"/>
    </row>
    <row r="1224">
      <c r="B1224" s="18" t="n"/>
      <c r="C1224" s="17" t="n"/>
      <c r="D1224" s="33">
        <f>IFERROR(VLOOKUP(A1224,'Banco de dados'!$A$6:H1420, 8,0),0)</f>
        <v/>
      </c>
      <c r="E1224" s="26">
        <f>B1224*C1224</f>
        <v/>
      </c>
      <c r="F1224" s="29">
        <f>E1224*I1224</f>
        <v/>
      </c>
      <c r="G1224" s="23">
        <f>E1224*H1224</f>
        <v/>
      </c>
      <c r="H1224" s="22">
        <f>IFERROR(VLOOKUP(A1224,'Banco de dados'!$A$6:F1420, 3,0),0)</f>
        <v/>
      </c>
      <c r="I1224" s="24">
        <f>IFERROR(VLOOKUP(A1224,'Banco de dados'!$A$6:$F$199, 5,0),0)</f>
        <v/>
      </c>
      <c r="J1224" s="19" t="n"/>
    </row>
    <row r="1225">
      <c r="B1225" s="18" t="n"/>
      <c r="C1225" s="17" t="n"/>
      <c r="D1225" s="33">
        <f>IFERROR(VLOOKUP(A1225,'Banco de dados'!$A$6:H1421, 8,0),0)</f>
        <v/>
      </c>
      <c r="E1225" s="26">
        <f>B1225*C1225</f>
        <v/>
      </c>
      <c r="F1225" s="29">
        <f>E1225*I1225</f>
        <v/>
      </c>
      <c r="G1225" s="23">
        <f>E1225*H1225</f>
        <v/>
      </c>
      <c r="H1225" s="22">
        <f>IFERROR(VLOOKUP(A1225,'Banco de dados'!$A$6:F1421, 3,0),0)</f>
        <v/>
      </c>
      <c r="I1225" s="24">
        <f>IFERROR(VLOOKUP(A1225,'Banco de dados'!$A$6:$F$199, 5,0),0)</f>
        <v/>
      </c>
      <c r="J1225" s="19" t="n"/>
    </row>
    <row r="1226">
      <c r="B1226" s="18" t="n"/>
      <c r="C1226" s="17" t="n"/>
      <c r="D1226" s="33">
        <f>IFERROR(VLOOKUP(A1226,'Banco de dados'!$A$6:H1422, 8,0),0)</f>
        <v/>
      </c>
      <c r="E1226" s="26">
        <f>B1226*C1226</f>
        <v/>
      </c>
      <c r="F1226" s="29">
        <f>E1226*I1226</f>
        <v/>
      </c>
      <c r="G1226" s="23">
        <f>E1226*H1226</f>
        <v/>
      </c>
      <c r="H1226" s="22">
        <f>IFERROR(VLOOKUP(A1226,'Banco de dados'!$A$6:F1422, 3,0),0)</f>
        <v/>
      </c>
      <c r="I1226" s="24">
        <f>IFERROR(VLOOKUP(A1226,'Banco de dados'!$A$6:$F$199, 5,0),0)</f>
        <v/>
      </c>
      <c r="J1226" s="19" t="n"/>
    </row>
    <row r="1227">
      <c r="B1227" s="18" t="n"/>
      <c r="C1227" s="17" t="n"/>
      <c r="D1227" s="33">
        <f>IFERROR(VLOOKUP(A1227,'Banco de dados'!$A$6:H1423, 8,0),0)</f>
        <v/>
      </c>
      <c r="E1227" s="26">
        <f>B1227*C1227</f>
        <v/>
      </c>
      <c r="F1227" s="29">
        <f>E1227*I1227</f>
        <v/>
      </c>
      <c r="G1227" s="23">
        <f>E1227*H1227</f>
        <v/>
      </c>
      <c r="H1227" s="22">
        <f>IFERROR(VLOOKUP(A1227,'Banco de dados'!$A$6:F1423, 3,0),0)</f>
        <v/>
      </c>
      <c r="I1227" s="24">
        <f>IFERROR(VLOOKUP(A1227,'Banco de dados'!$A$6:$F$199, 5,0),0)</f>
        <v/>
      </c>
      <c r="J1227" s="19" t="n"/>
    </row>
    <row r="1228">
      <c r="B1228" s="18" t="n"/>
      <c r="C1228" s="17" t="n"/>
      <c r="D1228" s="33">
        <f>IFERROR(VLOOKUP(A1228,'Banco de dados'!$A$6:H1424, 8,0),0)</f>
        <v/>
      </c>
      <c r="E1228" s="26">
        <f>B1228*C1228</f>
        <v/>
      </c>
      <c r="F1228" s="29">
        <f>E1228*I1228</f>
        <v/>
      </c>
      <c r="G1228" s="23">
        <f>E1228*H1228</f>
        <v/>
      </c>
      <c r="H1228" s="22">
        <f>IFERROR(VLOOKUP(A1228,'Banco de dados'!$A$6:F1424, 3,0),0)</f>
        <v/>
      </c>
      <c r="I1228" s="24">
        <f>IFERROR(VLOOKUP(A1228,'Banco de dados'!$A$6:$F$199, 5,0),0)</f>
        <v/>
      </c>
      <c r="J1228" s="19" t="n"/>
    </row>
    <row r="1229">
      <c r="B1229" s="18" t="n"/>
      <c r="C1229" s="17" t="n"/>
      <c r="D1229" s="33">
        <f>IFERROR(VLOOKUP(A1229,'Banco de dados'!$A$6:H1425, 8,0),0)</f>
        <v/>
      </c>
      <c r="E1229" s="26">
        <f>B1229*C1229</f>
        <v/>
      </c>
      <c r="F1229" s="29">
        <f>E1229*I1229</f>
        <v/>
      </c>
      <c r="G1229" s="23">
        <f>E1229*H1229</f>
        <v/>
      </c>
      <c r="H1229" s="22">
        <f>IFERROR(VLOOKUP(A1229,'Banco de dados'!$A$6:F1425, 3,0),0)</f>
        <v/>
      </c>
      <c r="I1229" s="24">
        <f>IFERROR(VLOOKUP(A1229,'Banco de dados'!$A$6:$F$199, 5,0),0)</f>
        <v/>
      </c>
      <c r="J1229" s="19" t="n"/>
    </row>
    <row r="1230">
      <c r="B1230" s="18" t="n"/>
      <c r="C1230" s="17" t="n"/>
      <c r="D1230" s="33">
        <f>IFERROR(VLOOKUP(A1230,'Banco de dados'!$A$6:H1426, 8,0),0)</f>
        <v/>
      </c>
      <c r="E1230" s="26">
        <f>B1230*C1230</f>
        <v/>
      </c>
      <c r="F1230" s="29">
        <f>E1230*I1230</f>
        <v/>
      </c>
      <c r="G1230" s="23">
        <f>E1230*H1230</f>
        <v/>
      </c>
      <c r="H1230" s="22">
        <f>IFERROR(VLOOKUP(A1230,'Banco de dados'!$A$6:F1426, 3,0),0)</f>
        <v/>
      </c>
      <c r="I1230" s="24">
        <f>IFERROR(VLOOKUP(A1230,'Banco de dados'!$A$6:$F$199, 5,0),0)</f>
        <v/>
      </c>
      <c r="J1230" s="19" t="n"/>
    </row>
    <row r="1231">
      <c r="B1231" s="18" t="n"/>
      <c r="C1231" s="17" t="n"/>
      <c r="D1231" s="33">
        <f>IFERROR(VLOOKUP(A1231,'Banco de dados'!$A$6:H1427, 8,0),0)</f>
        <v/>
      </c>
      <c r="E1231" s="26">
        <f>B1231*C1231</f>
        <v/>
      </c>
      <c r="F1231" s="29">
        <f>E1231*I1231</f>
        <v/>
      </c>
      <c r="G1231" s="23">
        <f>E1231*H1231</f>
        <v/>
      </c>
      <c r="H1231" s="22">
        <f>IFERROR(VLOOKUP(A1231,'Banco de dados'!$A$6:F1427, 3,0),0)</f>
        <v/>
      </c>
      <c r="I1231" s="24">
        <f>IFERROR(VLOOKUP(A1231,'Banco de dados'!$A$6:$F$199, 5,0),0)</f>
        <v/>
      </c>
      <c r="J1231" s="19" t="n"/>
    </row>
    <row r="1232">
      <c r="B1232" s="18" t="n"/>
      <c r="C1232" s="17" t="n"/>
      <c r="D1232" s="33">
        <f>IFERROR(VLOOKUP(A1232,'Banco de dados'!$A$6:H1428, 8,0),0)</f>
        <v/>
      </c>
      <c r="E1232" s="26">
        <f>B1232*C1232</f>
        <v/>
      </c>
      <c r="F1232" s="29">
        <f>E1232*I1232</f>
        <v/>
      </c>
      <c r="G1232" s="23">
        <f>E1232*H1232</f>
        <v/>
      </c>
      <c r="H1232" s="22">
        <f>IFERROR(VLOOKUP(A1232,'Banco de dados'!$A$6:F1428, 3,0),0)</f>
        <v/>
      </c>
      <c r="I1232" s="24">
        <f>IFERROR(VLOOKUP(A1232,'Banco de dados'!$A$6:$F$199, 5,0),0)</f>
        <v/>
      </c>
      <c r="J1232" s="19" t="n"/>
    </row>
    <row r="1233">
      <c r="B1233" s="18" t="n"/>
      <c r="C1233" s="17" t="n"/>
      <c r="D1233" s="33">
        <f>IFERROR(VLOOKUP(A1233,'Banco de dados'!$A$6:H1429, 8,0),0)</f>
        <v/>
      </c>
      <c r="E1233" s="26">
        <f>B1233*C1233</f>
        <v/>
      </c>
      <c r="F1233" s="29">
        <f>E1233*I1233</f>
        <v/>
      </c>
      <c r="G1233" s="23">
        <f>E1233*H1233</f>
        <v/>
      </c>
      <c r="H1233" s="22">
        <f>IFERROR(VLOOKUP(A1233,'Banco de dados'!$A$6:F1429, 3,0),0)</f>
        <v/>
      </c>
      <c r="I1233" s="24">
        <f>IFERROR(VLOOKUP(A1233,'Banco de dados'!$A$6:$F$199, 5,0),0)</f>
        <v/>
      </c>
      <c r="J1233" s="19" t="n"/>
    </row>
    <row r="1234">
      <c r="B1234" s="18" t="n"/>
      <c r="C1234" s="17" t="n"/>
      <c r="D1234" s="33">
        <f>IFERROR(VLOOKUP(A1234,'Banco de dados'!$A$6:H1430, 8,0),0)</f>
        <v/>
      </c>
      <c r="E1234" s="26">
        <f>B1234*C1234</f>
        <v/>
      </c>
      <c r="F1234" s="29">
        <f>E1234*I1234</f>
        <v/>
      </c>
      <c r="G1234" s="23">
        <f>E1234*H1234</f>
        <v/>
      </c>
      <c r="H1234" s="22">
        <f>IFERROR(VLOOKUP(A1234,'Banco de dados'!$A$6:F1430, 3,0),0)</f>
        <v/>
      </c>
      <c r="I1234" s="24">
        <f>IFERROR(VLOOKUP(A1234,'Banco de dados'!$A$6:$F$199, 5,0),0)</f>
        <v/>
      </c>
      <c r="J1234" s="19" t="n"/>
    </row>
    <row r="1235">
      <c r="B1235" s="18" t="n"/>
      <c r="C1235" s="17" t="n"/>
      <c r="D1235" s="33">
        <f>IFERROR(VLOOKUP(A1235,'Banco de dados'!$A$6:H1431, 8,0),0)</f>
        <v/>
      </c>
      <c r="E1235" s="26">
        <f>B1235*C1235</f>
        <v/>
      </c>
      <c r="F1235" s="29">
        <f>E1235*I1235</f>
        <v/>
      </c>
      <c r="G1235" s="23">
        <f>E1235*H1235</f>
        <v/>
      </c>
      <c r="H1235" s="22">
        <f>IFERROR(VLOOKUP(A1235,'Banco de dados'!$A$6:F1431, 3,0),0)</f>
        <v/>
      </c>
      <c r="I1235" s="24">
        <f>IFERROR(VLOOKUP(A1235,'Banco de dados'!$A$6:$F$199, 5,0),0)</f>
        <v/>
      </c>
      <c r="J1235" s="19" t="n"/>
    </row>
    <row r="1236">
      <c r="B1236" s="18" t="n"/>
      <c r="C1236" s="17" t="n"/>
      <c r="D1236" s="33">
        <f>IFERROR(VLOOKUP(A1236,'Banco de dados'!$A$6:H1432, 8,0),0)</f>
        <v/>
      </c>
      <c r="E1236" s="26">
        <f>B1236*C1236</f>
        <v/>
      </c>
      <c r="F1236" s="29">
        <f>E1236*I1236</f>
        <v/>
      </c>
      <c r="G1236" s="23">
        <f>E1236*H1236</f>
        <v/>
      </c>
      <c r="H1236" s="22">
        <f>IFERROR(VLOOKUP(A1236,'Banco de dados'!$A$6:F1432, 3,0),0)</f>
        <v/>
      </c>
      <c r="I1236" s="24">
        <f>IFERROR(VLOOKUP(A1236,'Banco de dados'!$A$6:$F$199, 5,0),0)</f>
        <v/>
      </c>
      <c r="J1236" s="19" t="n"/>
    </row>
    <row r="1237">
      <c r="B1237" s="18" t="n"/>
      <c r="C1237" s="17" t="n"/>
      <c r="D1237" s="33">
        <f>IFERROR(VLOOKUP(A1237,'Banco de dados'!$A$6:H1433, 8,0),0)</f>
        <v/>
      </c>
      <c r="E1237" s="26">
        <f>B1237*C1237</f>
        <v/>
      </c>
      <c r="F1237" s="29">
        <f>E1237*I1237</f>
        <v/>
      </c>
      <c r="G1237" s="23">
        <f>E1237*H1237</f>
        <v/>
      </c>
      <c r="H1237" s="22">
        <f>IFERROR(VLOOKUP(A1237,'Banco de dados'!$A$6:F1433, 3,0),0)</f>
        <v/>
      </c>
      <c r="I1237" s="24">
        <f>IFERROR(VLOOKUP(A1237,'Banco de dados'!$A$6:$F$199, 5,0),0)</f>
        <v/>
      </c>
      <c r="J1237" s="19" t="n"/>
    </row>
    <row r="1238">
      <c r="B1238" s="18" t="n"/>
      <c r="C1238" s="17" t="n"/>
      <c r="D1238" s="33">
        <f>IFERROR(VLOOKUP(A1238,'Banco de dados'!$A$6:H1434, 8,0),0)</f>
        <v/>
      </c>
      <c r="E1238" s="26">
        <f>B1238*C1238</f>
        <v/>
      </c>
      <c r="F1238" s="29">
        <f>E1238*I1238</f>
        <v/>
      </c>
      <c r="G1238" s="23">
        <f>E1238*H1238</f>
        <v/>
      </c>
      <c r="H1238" s="22">
        <f>IFERROR(VLOOKUP(A1238,'Banco de dados'!$A$6:F1434, 3,0),0)</f>
        <v/>
      </c>
      <c r="I1238" s="24">
        <f>IFERROR(VLOOKUP(A1238,'Banco de dados'!$A$6:$F$199, 5,0),0)</f>
        <v/>
      </c>
      <c r="J1238" s="19" t="n"/>
    </row>
    <row r="1239">
      <c r="B1239" s="18" t="n"/>
      <c r="C1239" s="17" t="n"/>
      <c r="D1239" s="33">
        <f>IFERROR(VLOOKUP(A1239,'Banco de dados'!$A$6:H1435, 8,0),0)</f>
        <v/>
      </c>
      <c r="E1239" s="26">
        <f>B1239*C1239</f>
        <v/>
      </c>
      <c r="F1239" s="29">
        <f>E1239*I1239</f>
        <v/>
      </c>
      <c r="G1239" s="23">
        <f>E1239*H1239</f>
        <v/>
      </c>
      <c r="H1239" s="22">
        <f>IFERROR(VLOOKUP(A1239,'Banco de dados'!$A$6:F1435, 3,0),0)</f>
        <v/>
      </c>
      <c r="I1239" s="24">
        <f>IFERROR(VLOOKUP(A1239,'Banco de dados'!$A$6:$F$199, 5,0),0)</f>
        <v/>
      </c>
      <c r="J1239" s="19" t="n"/>
    </row>
    <row r="1240">
      <c r="B1240" s="18" t="n"/>
      <c r="C1240" s="17" t="n"/>
      <c r="D1240" s="33">
        <f>IFERROR(VLOOKUP(A1240,'Banco de dados'!$A$6:H1436, 8,0),0)</f>
        <v/>
      </c>
      <c r="E1240" s="26">
        <f>B1240*C1240</f>
        <v/>
      </c>
      <c r="F1240" s="29">
        <f>E1240*I1240</f>
        <v/>
      </c>
      <c r="G1240" s="23">
        <f>E1240*H1240</f>
        <v/>
      </c>
      <c r="H1240" s="22">
        <f>IFERROR(VLOOKUP(A1240,'Banco de dados'!$A$6:F1436, 3,0),0)</f>
        <v/>
      </c>
      <c r="I1240" s="24">
        <f>IFERROR(VLOOKUP(A1240,'Banco de dados'!$A$6:$F$199, 5,0),0)</f>
        <v/>
      </c>
      <c r="J1240" s="19" t="n"/>
    </row>
    <row r="1241">
      <c r="B1241" s="18" t="n"/>
      <c r="C1241" s="17" t="n"/>
      <c r="D1241" s="33">
        <f>IFERROR(VLOOKUP(A1241,'Banco de dados'!$A$6:H1437, 8,0),0)</f>
        <v/>
      </c>
      <c r="E1241" s="26">
        <f>B1241*C1241</f>
        <v/>
      </c>
      <c r="F1241" s="29">
        <f>E1241*I1241</f>
        <v/>
      </c>
      <c r="G1241" s="23">
        <f>E1241*H1241</f>
        <v/>
      </c>
      <c r="H1241" s="22">
        <f>IFERROR(VLOOKUP(A1241,'Banco de dados'!$A$6:F1437, 3,0),0)</f>
        <v/>
      </c>
      <c r="I1241" s="24">
        <f>IFERROR(VLOOKUP(A1241,'Banco de dados'!$A$6:$F$199, 5,0),0)</f>
        <v/>
      </c>
      <c r="J1241" s="19" t="n"/>
    </row>
    <row r="1242">
      <c r="B1242" s="18" t="n"/>
      <c r="C1242" s="17" t="n"/>
      <c r="D1242" s="33">
        <f>IFERROR(VLOOKUP(A1242,'Banco de dados'!$A$6:H1438, 8,0),0)</f>
        <v/>
      </c>
      <c r="E1242" s="26">
        <f>B1242*C1242</f>
        <v/>
      </c>
      <c r="F1242" s="29">
        <f>E1242*I1242</f>
        <v/>
      </c>
      <c r="G1242" s="23">
        <f>E1242*H1242</f>
        <v/>
      </c>
      <c r="H1242" s="22">
        <f>IFERROR(VLOOKUP(A1242,'Banco de dados'!$A$6:F1438, 3,0),0)</f>
        <v/>
      </c>
      <c r="I1242" s="24">
        <f>IFERROR(VLOOKUP(A1242,'Banco de dados'!$A$6:$F$199, 5,0),0)</f>
        <v/>
      </c>
      <c r="J1242" s="19" t="n"/>
    </row>
    <row r="1243">
      <c r="B1243" s="18" t="n"/>
      <c r="C1243" s="17" t="n"/>
      <c r="D1243" s="33">
        <f>IFERROR(VLOOKUP(A1243,'Banco de dados'!$A$6:H1439, 8,0),0)</f>
        <v/>
      </c>
      <c r="E1243" s="26">
        <f>B1243*C1243</f>
        <v/>
      </c>
      <c r="F1243" s="29">
        <f>E1243*I1243</f>
        <v/>
      </c>
      <c r="G1243" s="23">
        <f>E1243*H1243</f>
        <v/>
      </c>
      <c r="H1243" s="22">
        <f>IFERROR(VLOOKUP(A1243,'Banco de dados'!$A$6:F1439, 3,0),0)</f>
        <v/>
      </c>
      <c r="I1243" s="24">
        <f>IFERROR(VLOOKUP(A1243,'Banco de dados'!$A$6:$F$199, 5,0),0)</f>
        <v/>
      </c>
      <c r="J1243" s="19" t="n"/>
    </row>
    <row r="1244">
      <c r="B1244" s="18" t="n"/>
      <c r="C1244" s="17" t="n"/>
      <c r="D1244" s="33">
        <f>IFERROR(VLOOKUP(A1244,'Banco de dados'!$A$6:H1440, 8,0),0)</f>
        <v/>
      </c>
      <c r="E1244" s="26">
        <f>B1244*C1244</f>
        <v/>
      </c>
      <c r="F1244" s="29">
        <f>E1244*I1244</f>
        <v/>
      </c>
      <c r="G1244" s="23">
        <f>E1244*H1244</f>
        <v/>
      </c>
      <c r="H1244" s="22">
        <f>IFERROR(VLOOKUP(A1244,'Banco de dados'!$A$6:F1440, 3,0),0)</f>
        <v/>
      </c>
      <c r="I1244" s="24">
        <f>IFERROR(VLOOKUP(A1244,'Banco de dados'!$A$6:$F$199, 5,0),0)</f>
        <v/>
      </c>
      <c r="J1244" s="19" t="n"/>
    </row>
    <row r="1245">
      <c r="B1245" s="18" t="n"/>
      <c r="C1245" s="17" t="n"/>
      <c r="D1245" s="33">
        <f>IFERROR(VLOOKUP(A1245,'Banco de dados'!$A$6:H1441, 8,0),0)</f>
        <v/>
      </c>
      <c r="E1245" s="26">
        <f>B1245*C1245</f>
        <v/>
      </c>
      <c r="F1245" s="29">
        <f>E1245*I1245</f>
        <v/>
      </c>
      <c r="G1245" s="23">
        <f>E1245*H1245</f>
        <v/>
      </c>
      <c r="H1245" s="22">
        <f>IFERROR(VLOOKUP(A1245,'Banco de dados'!$A$6:F1441, 3,0),0)</f>
        <v/>
      </c>
      <c r="I1245" s="24">
        <f>IFERROR(VLOOKUP(A1245,'Banco de dados'!$A$6:$F$199, 5,0),0)</f>
        <v/>
      </c>
      <c r="J1245" s="19" t="n"/>
    </row>
    <row r="1246">
      <c r="B1246" s="18" t="n"/>
      <c r="C1246" s="17" t="n"/>
      <c r="D1246" s="33">
        <f>IFERROR(VLOOKUP(A1246,'Banco de dados'!$A$6:H1442, 8,0),0)</f>
        <v/>
      </c>
      <c r="E1246" s="26">
        <f>B1246*C1246</f>
        <v/>
      </c>
      <c r="F1246" s="29">
        <f>E1246*I1246</f>
        <v/>
      </c>
      <c r="G1246" s="23">
        <f>E1246*H1246</f>
        <v/>
      </c>
      <c r="H1246" s="22">
        <f>IFERROR(VLOOKUP(A1246,'Banco de dados'!$A$6:F1442, 3,0),0)</f>
        <v/>
      </c>
      <c r="I1246" s="24">
        <f>IFERROR(VLOOKUP(A1246,'Banco de dados'!$A$6:$F$199, 5,0),0)</f>
        <v/>
      </c>
      <c r="J1246" s="19" t="n"/>
    </row>
    <row r="1247">
      <c r="B1247" s="18" t="n"/>
      <c r="C1247" s="17" t="n"/>
      <c r="D1247" s="33">
        <f>IFERROR(VLOOKUP(A1247,'Banco de dados'!$A$6:H1443, 8,0),0)</f>
        <v/>
      </c>
      <c r="E1247" s="26">
        <f>B1247*C1247</f>
        <v/>
      </c>
      <c r="F1247" s="29">
        <f>E1247*I1247</f>
        <v/>
      </c>
      <c r="G1247" s="23">
        <f>E1247*H1247</f>
        <v/>
      </c>
      <c r="H1247" s="22">
        <f>IFERROR(VLOOKUP(A1247,'Banco de dados'!$A$6:F1443, 3,0),0)</f>
        <v/>
      </c>
      <c r="I1247" s="24">
        <f>IFERROR(VLOOKUP(A1247,'Banco de dados'!$A$6:$F$199, 5,0),0)</f>
        <v/>
      </c>
      <c r="J1247" s="19" t="n"/>
    </row>
    <row r="1248">
      <c r="B1248" s="18" t="n"/>
      <c r="C1248" s="17" t="n"/>
      <c r="D1248" s="33">
        <f>IFERROR(VLOOKUP(A1248,'Banco de dados'!$A$6:H1444, 8,0),0)</f>
        <v/>
      </c>
      <c r="E1248" s="26">
        <f>B1248*C1248</f>
        <v/>
      </c>
      <c r="F1248" s="29">
        <f>E1248*I1248</f>
        <v/>
      </c>
      <c r="G1248" s="23">
        <f>E1248*H1248</f>
        <v/>
      </c>
      <c r="H1248" s="22">
        <f>IFERROR(VLOOKUP(A1248,'Banco de dados'!$A$6:F1444, 3,0),0)</f>
        <v/>
      </c>
      <c r="I1248" s="24">
        <f>IFERROR(VLOOKUP(A1248,'Banco de dados'!$A$6:$F$199, 5,0),0)</f>
        <v/>
      </c>
      <c r="J1248" s="19" t="n"/>
    </row>
    <row r="1249">
      <c r="B1249" s="18" t="n"/>
      <c r="C1249" s="17" t="n"/>
      <c r="D1249" s="33">
        <f>IFERROR(VLOOKUP(A1249,'Banco de dados'!$A$6:H1445, 8,0),0)</f>
        <v/>
      </c>
      <c r="E1249" s="26">
        <f>B1249*C1249</f>
        <v/>
      </c>
      <c r="F1249" s="29">
        <f>E1249*I1249</f>
        <v/>
      </c>
      <c r="G1249" s="23">
        <f>E1249*H1249</f>
        <v/>
      </c>
      <c r="H1249" s="22">
        <f>IFERROR(VLOOKUP(A1249,'Banco de dados'!$A$6:F1445, 3,0),0)</f>
        <v/>
      </c>
      <c r="I1249" s="24">
        <f>IFERROR(VLOOKUP(A1249,'Banco de dados'!$A$6:$F$199, 5,0),0)</f>
        <v/>
      </c>
      <c r="J1249" s="19" t="n"/>
    </row>
    <row r="1250">
      <c r="B1250" s="18" t="n"/>
      <c r="C1250" s="17" t="n"/>
      <c r="D1250" s="33">
        <f>IFERROR(VLOOKUP(A1250,'Banco de dados'!$A$6:H1446, 8,0),0)</f>
        <v/>
      </c>
      <c r="E1250" s="26">
        <f>B1250*C1250</f>
        <v/>
      </c>
      <c r="F1250" s="29">
        <f>E1250*I1250</f>
        <v/>
      </c>
      <c r="G1250" s="23">
        <f>E1250*H1250</f>
        <v/>
      </c>
      <c r="H1250" s="22">
        <f>IFERROR(VLOOKUP(A1250,'Banco de dados'!$A$6:F1446, 3,0),0)</f>
        <v/>
      </c>
      <c r="I1250" s="24">
        <f>IFERROR(VLOOKUP(A1250,'Banco de dados'!$A$6:$F$199, 5,0),0)</f>
        <v/>
      </c>
      <c r="J1250" s="19" t="n"/>
    </row>
    <row r="1251">
      <c r="B1251" s="18" t="n"/>
      <c r="C1251" s="17" t="n"/>
      <c r="D1251" s="33">
        <f>IFERROR(VLOOKUP(A1251,'Banco de dados'!$A$6:H1447, 8,0),0)</f>
        <v/>
      </c>
      <c r="E1251" s="26">
        <f>B1251*C1251</f>
        <v/>
      </c>
      <c r="F1251" s="29">
        <f>E1251*I1251</f>
        <v/>
      </c>
      <c r="G1251" s="23">
        <f>E1251*H1251</f>
        <v/>
      </c>
      <c r="H1251" s="22">
        <f>IFERROR(VLOOKUP(A1251,'Banco de dados'!$A$6:F1447, 3,0),0)</f>
        <v/>
      </c>
      <c r="I1251" s="24">
        <f>IFERROR(VLOOKUP(A1251,'Banco de dados'!$A$6:$F$199, 5,0),0)</f>
        <v/>
      </c>
      <c r="J1251" s="19" t="n"/>
    </row>
    <row r="1252">
      <c r="B1252" s="18" t="n"/>
      <c r="C1252" s="17" t="n"/>
      <c r="D1252" s="33">
        <f>IFERROR(VLOOKUP(A1252,'Banco de dados'!$A$6:H1448, 8,0),0)</f>
        <v/>
      </c>
      <c r="E1252" s="26">
        <f>B1252*C1252</f>
        <v/>
      </c>
      <c r="F1252" s="29">
        <f>E1252*I1252</f>
        <v/>
      </c>
      <c r="G1252" s="23">
        <f>E1252*H1252</f>
        <v/>
      </c>
      <c r="H1252" s="22">
        <f>IFERROR(VLOOKUP(A1252,'Banco de dados'!$A$6:F1448, 3,0),0)</f>
        <v/>
      </c>
      <c r="I1252" s="24">
        <f>IFERROR(VLOOKUP(A1252,'Banco de dados'!$A$6:$F$199, 5,0),0)</f>
        <v/>
      </c>
      <c r="J1252" s="19" t="n"/>
    </row>
    <row r="1253">
      <c r="B1253" s="18" t="n"/>
      <c r="C1253" s="17" t="n"/>
      <c r="D1253" s="33">
        <f>IFERROR(VLOOKUP(A1253,'Banco de dados'!$A$6:H1449, 8,0),0)</f>
        <v/>
      </c>
      <c r="E1253" s="26">
        <f>B1253*C1253</f>
        <v/>
      </c>
      <c r="F1253" s="29">
        <f>E1253*I1253</f>
        <v/>
      </c>
      <c r="G1253" s="23">
        <f>E1253*H1253</f>
        <v/>
      </c>
      <c r="H1253" s="22">
        <f>IFERROR(VLOOKUP(A1253,'Banco de dados'!$A$6:F1449, 3,0),0)</f>
        <v/>
      </c>
      <c r="I1253" s="24">
        <f>IFERROR(VLOOKUP(A1253,'Banco de dados'!$A$6:$F$199, 5,0),0)</f>
        <v/>
      </c>
      <c r="J1253" s="19" t="n"/>
    </row>
    <row r="1254">
      <c r="B1254" s="18" t="n"/>
      <c r="C1254" s="17" t="n"/>
      <c r="D1254" s="33">
        <f>IFERROR(VLOOKUP(A1254,'Banco de dados'!$A$6:H1450, 8,0),0)</f>
        <v/>
      </c>
      <c r="E1254" s="26">
        <f>B1254*C1254</f>
        <v/>
      </c>
      <c r="F1254" s="29">
        <f>E1254*I1254</f>
        <v/>
      </c>
      <c r="G1254" s="23">
        <f>E1254*H1254</f>
        <v/>
      </c>
      <c r="H1254" s="22">
        <f>IFERROR(VLOOKUP(A1254,'Banco de dados'!$A$6:F1450, 3,0),0)</f>
        <v/>
      </c>
      <c r="I1254" s="24">
        <f>IFERROR(VLOOKUP(A1254,'Banco de dados'!$A$6:$F$199, 5,0),0)</f>
        <v/>
      </c>
      <c r="J1254" s="19" t="n"/>
    </row>
    <row r="1255">
      <c r="B1255" s="18" t="n"/>
      <c r="C1255" s="17" t="n"/>
      <c r="D1255" s="33">
        <f>IFERROR(VLOOKUP(A1255,'Banco de dados'!$A$6:H1451, 8,0),0)</f>
        <v/>
      </c>
      <c r="E1255" s="26">
        <f>B1255*C1255</f>
        <v/>
      </c>
      <c r="F1255" s="29">
        <f>E1255*I1255</f>
        <v/>
      </c>
      <c r="G1255" s="23">
        <f>E1255*H1255</f>
        <v/>
      </c>
      <c r="H1255" s="22">
        <f>IFERROR(VLOOKUP(A1255,'Banco de dados'!$A$6:F1451, 3,0),0)</f>
        <v/>
      </c>
      <c r="I1255" s="24">
        <f>IFERROR(VLOOKUP(A1255,'Banco de dados'!$A$6:$F$199, 5,0),0)</f>
        <v/>
      </c>
      <c r="J1255" s="19" t="n"/>
    </row>
    <row r="1256">
      <c r="B1256" s="18" t="n"/>
      <c r="C1256" s="17" t="n"/>
      <c r="D1256" s="33">
        <f>IFERROR(VLOOKUP(A1256,'Banco de dados'!$A$6:H1452, 8,0),0)</f>
        <v/>
      </c>
      <c r="E1256" s="26">
        <f>B1256*C1256</f>
        <v/>
      </c>
      <c r="F1256" s="29">
        <f>E1256*I1256</f>
        <v/>
      </c>
      <c r="G1256" s="23">
        <f>E1256*H1256</f>
        <v/>
      </c>
      <c r="H1256" s="22">
        <f>IFERROR(VLOOKUP(A1256,'Banco de dados'!$A$6:F1452, 3,0),0)</f>
        <v/>
      </c>
      <c r="I1256" s="24">
        <f>IFERROR(VLOOKUP(A1256,'Banco de dados'!$A$6:$F$199, 5,0),0)</f>
        <v/>
      </c>
      <c r="J1256" s="19" t="n"/>
    </row>
    <row r="1257">
      <c r="B1257" s="18" t="n"/>
      <c r="C1257" s="17" t="n"/>
      <c r="D1257" s="33">
        <f>IFERROR(VLOOKUP(A1257,'Banco de dados'!$A$6:H1453, 8,0),0)</f>
        <v/>
      </c>
      <c r="E1257" s="26">
        <f>B1257*C1257</f>
        <v/>
      </c>
      <c r="F1257" s="29">
        <f>E1257*I1257</f>
        <v/>
      </c>
      <c r="G1257" s="23">
        <f>E1257*H1257</f>
        <v/>
      </c>
      <c r="H1257" s="22">
        <f>IFERROR(VLOOKUP(A1257,'Banco de dados'!$A$6:F1453, 3,0),0)</f>
        <v/>
      </c>
      <c r="I1257" s="24">
        <f>IFERROR(VLOOKUP(A1257,'Banco de dados'!$A$6:$F$199, 5,0),0)</f>
        <v/>
      </c>
      <c r="J1257" s="19" t="n"/>
    </row>
    <row r="1258">
      <c r="B1258" s="18" t="n"/>
      <c r="C1258" s="17" t="n"/>
      <c r="D1258" s="33">
        <f>IFERROR(VLOOKUP(A1258,'Banco de dados'!$A$6:H1454, 8,0),0)</f>
        <v/>
      </c>
      <c r="E1258" s="26">
        <f>B1258*C1258</f>
        <v/>
      </c>
      <c r="F1258" s="29">
        <f>E1258*I1258</f>
        <v/>
      </c>
      <c r="G1258" s="23">
        <f>E1258*H1258</f>
        <v/>
      </c>
      <c r="H1258" s="22">
        <f>IFERROR(VLOOKUP(A1258,'Banco de dados'!$A$6:F1454, 3,0),0)</f>
        <v/>
      </c>
      <c r="I1258" s="24">
        <f>IFERROR(VLOOKUP(A1258,'Banco de dados'!$A$6:$F$199, 5,0),0)</f>
        <v/>
      </c>
      <c r="J1258" s="19" t="n"/>
    </row>
    <row r="1259">
      <c r="B1259" s="18" t="n"/>
      <c r="C1259" s="17" t="n"/>
      <c r="D1259" s="33">
        <f>IFERROR(VLOOKUP(A1259,'Banco de dados'!$A$6:H1455, 8,0),0)</f>
        <v/>
      </c>
      <c r="E1259" s="26">
        <f>B1259*C1259</f>
        <v/>
      </c>
      <c r="F1259" s="29">
        <f>E1259*I1259</f>
        <v/>
      </c>
      <c r="G1259" s="23">
        <f>E1259*H1259</f>
        <v/>
      </c>
      <c r="H1259" s="22">
        <f>IFERROR(VLOOKUP(A1259,'Banco de dados'!$A$6:F1455, 3,0),0)</f>
        <v/>
      </c>
      <c r="I1259" s="24">
        <f>IFERROR(VLOOKUP(A1259,'Banco de dados'!$A$6:$F$199, 5,0),0)</f>
        <v/>
      </c>
      <c r="J1259" s="19" t="n"/>
    </row>
    <row r="1260">
      <c r="B1260" s="18" t="n"/>
      <c r="C1260" s="17" t="n"/>
      <c r="D1260" s="33">
        <f>IFERROR(VLOOKUP(A1260,'Banco de dados'!$A$6:H1456, 8,0),0)</f>
        <v/>
      </c>
      <c r="E1260" s="26">
        <f>B1260*C1260</f>
        <v/>
      </c>
      <c r="F1260" s="29">
        <f>E1260*I1260</f>
        <v/>
      </c>
      <c r="G1260" s="23">
        <f>E1260*H1260</f>
        <v/>
      </c>
      <c r="H1260" s="22">
        <f>IFERROR(VLOOKUP(A1260,'Banco de dados'!$A$6:F1456, 3,0),0)</f>
        <v/>
      </c>
      <c r="I1260" s="24">
        <f>IFERROR(VLOOKUP(A1260,'Banco de dados'!$A$6:$F$199, 5,0),0)</f>
        <v/>
      </c>
      <c r="J1260" s="19" t="n"/>
    </row>
    <row r="1261">
      <c r="B1261" s="18" t="n"/>
      <c r="C1261" s="17" t="n"/>
      <c r="D1261" s="33">
        <f>IFERROR(VLOOKUP(A1261,'Banco de dados'!$A$6:H1457, 8,0),0)</f>
        <v/>
      </c>
      <c r="E1261" s="26">
        <f>B1261*C1261</f>
        <v/>
      </c>
      <c r="F1261" s="29">
        <f>E1261*I1261</f>
        <v/>
      </c>
      <c r="G1261" s="23">
        <f>E1261*H1261</f>
        <v/>
      </c>
      <c r="H1261" s="22">
        <f>IFERROR(VLOOKUP(A1261,'Banco de dados'!$A$6:F1457, 3,0),0)</f>
        <v/>
      </c>
      <c r="I1261" s="24">
        <f>IFERROR(VLOOKUP(A1261,'Banco de dados'!$A$6:$F$199, 5,0),0)</f>
        <v/>
      </c>
      <c r="J1261" s="19" t="n"/>
    </row>
    <row r="1262">
      <c r="B1262" s="18" t="n"/>
      <c r="C1262" s="17" t="n"/>
      <c r="D1262" s="33">
        <f>IFERROR(VLOOKUP(A1262,'Banco de dados'!$A$6:H1458, 8,0),0)</f>
        <v/>
      </c>
      <c r="E1262" s="26">
        <f>B1262*C1262</f>
        <v/>
      </c>
      <c r="F1262" s="29">
        <f>E1262*I1262</f>
        <v/>
      </c>
      <c r="G1262" s="23">
        <f>E1262*H1262</f>
        <v/>
      </c>
      <c r="H1262" s="22">
        <f>IFERROR(VLOOKUP(A1262,'Banco de dados'!$A$6:F1458, 3,0),0)</f>
        <v/>
      </c>
      <c r="I1262" s="24">
        <f>IFERROR(VLOOKUP(A1262,'Banco de dados'!$A$6:$F$199, 5,0),0)</f>
        <v/>
      </c>
      <c r="J1262" s="19" t="n"/>
    </row>
    <row r="1263">
      <c r="B1263" s="18" t="n"/>
      <c r="C1263" s="17" t="n"/>
      <c r="D1263" s="33">
        <f>IFERROR(VLOOKUP(A1263,'Banco de dados'!$A$6:H1459, 8,0),0)</f>
        <v/>
      </c>
      <c r="E1263" s="26">
        <f>B1263*C1263</f>
        <v/>
      </c>
      <c r="F1263" s="29">
        <f>E1263*I1263</f>
        <v/>
      </c>
      <c r="G1263" s="23">
        <f>E1263*H1263</f>
        <v/>
      </c>
      <c r="H1263" s="22">
        <f>IFERROR(VLOOKUP(A1263,'Banco de dados'!$A$6:F1459, 3,0),0)</f>
        <v/>
      </c>
      <c r="I1263" s="24">
        <f>IFERROR(VLOOKUP(A1263,'Banco de dados'!$A$6:$F$199, 5,0),0)</f>
        <v/>
      </c>
      <c r="J1263" s="19" t="n"/>
    </row>
    <row r="1264">
      <c r="B1264" s="18" t="n"/>
      <c r="C1264" s="17" t="n"/>
      <c r="D1264" s="33">
        <f>IFERROR(VLOOKUP(A1264,'Banco de dados'!$A$6:H1460, 8,0),0)</f>
        <v/>
      </c>
      <c r="E1264" s="26">
        <f>B1264*C1264</f>
        <v/>
      </c>
      <c r="F1264" s="29">
        <f>E1264*I1264</f>
        <v/>
      </c>
      <c r="G1264" s="23">
        <f>E1264*H1264</f>
        <v/>
      </c>
      <c r="H1264" s="22">
        <f>IFERROR(VLOOKUP(A1264,'Banco de dados'!$A$6:F1460, 3,0),0)</f>
        <v/>
      </c>
      <c r="I1264" s="24">
        <f>IFERROR(VLOOKUP(A1264,'Banco de dados'!$A$6:$F$199, 5,0),0)</f>
        <v/>
      </c>
      <c r="J1264" s="19" t="n"/>
    </row>
    <row r="1265">
      <c r="B1265" s="18" t="n"/>
      <c r="C1265" s="17" t="n"/>
      <c r="D1265" s="33">
        <f>IFERROR(VLOOKUP(A1265,'Banco de dados'!$A$6:H1461, 8,0),0)</f>
        <v/>
      </c>
      <c r="E1265" s="26">
        <f>B1265*C1265</f>
        <v/>
      </c>
      <c r="F1265" s="29">
        <f>E1265*I1265</f>
        <v/>
      </c>
      <c r="G1265" s="23">
        <f>E1265*H1265</f>
        <v/>
      </c>
      <c r="H1265" s="22">
        <f>IFERROR(VLOOKUP(A1265,'Banco de dados'!$A$6:F1461, 3,0),0)</f>
        <v/>
      </c>
      <c r="I1265" s="24">
        <f>IFERROR(VLOOKUP(A1265,'Banco de dados'!$A$6:$F$199, 5,0),0)</f>
        <v/>
      </c>
      <c r="J1265" s="19" t="n"/>
    </row>
    <row r="1266">
      <c r="B1266" s="18" t="n"/>
      <c r="C1266" s="17" t="n"/>
      <c r="D1266" s="33">
        <f>IFERROR(VLOOKUP(A1266,'Banco de dados'!$A$6:H1462, 8,0),0)</f>
        <v/>
      </c>
      <c r="E1266" s="26">
        <f>B1266*C1266</f>
        <v/>
      </c>
      <c r="F1266" s="29">
        <f>E1266*I1266</f>
        <v/>
      </c>
      <c r="G1266" s="23">
        <f>E1266*H1266</f>
        <v/>
      </c>
      <c r="H1266" s="22">
        <f>IFERROR(VLOOKUP(A1266,'Banco de dados'!$A$6:F1462, 3,0),0)</f>
        <v/>
      </c>
      <c r="I1266" s="24">
        <f>IFERROR(VLOOKUP(A1266,'Banco de dados'!$A$6:$F$199, 5,0),0)</f>
        <v/>
      </c>
      <c r="J1266" s="19" t="n"/>
    </row>
    <row r="1267">
      <c r="B1267" s="18" t="n"/>
      <c r="C1267" s="17" t="n"/>
      <c r="D1267" s="33">
        <f>IFERROR(VLOOKUP(A1267,'Banco de dados'!$A$6:H1463, 8,0),0)</f>
        <v/>
      </c>
      <c r="E1267" s="26">
        <f>B1267*C1267</f>
        <v/>
      </c>
      <c r="F1267" s="29">
        <f>E1267*I1267</f>
        <v/>
      </c>
      <c r="G1267" s="23">
        <f>E1267*H1267</f>
        <v/>
      </c>
      <c r="H1267" s="22">
        <f>IFERROR(VLOOKUP(A1267,'Banco de dados'!$A$6:F1463, 3,0),0)</f>
        <v/>
      </c>
      <c r="I1267" s="24">
        <f>IFERROR(VLOOKUP(A1267,'Banco de dados'!$A$6:$F$199, 5,0),0)</f>
        <v/>
      </c>
      <c r="J1267" s="19" t="n"/>
    </row>
    <row r="1268">
      <c r="B1268" s="18" t="n"/>
      <c r="C1268" s="17" t="n"/>
      <c r="D1268" s="33">
        <f>IFERROR(VLOOKUP(A1268,'Banco de dados'!$A$6:H1464, 8,0),0)</f>
        <v/>
      </c>
      <c r="E1268" s="26">
        <f>B1268*C1268</f>
        <v/>
      </c>
      <c r="F1268" s="29">
        <f>E1268*I1268</f>
        <v/>
      </c>
      <c r="G1268" s="23">
        <f>E1268*H1268</f>
        <v/>
      </c>
      <c r="H1268" s="22">
        <f>IFERROR(VLOOKUP(A1268,'Banco de dados'!$A$6:F1464, 3,0),0)</f>
        <v/>
      </c>
      <c r="I1268" s="24">
        <f>IFERROR(VLOOKUP(A1268,'Banco de dados'!$A$6:$F$199, 5,0),0)</f>
        <v/>
      </c>
      <c r="J1268" s="19" t="n"/>
    </row>
    <row r="1269">
      <c r="B1269" s="18" t="n"/>
      <c r="C1269" s="17" t="n"/>
      <c r="D1269" s="33">
        <f>IFERROR(VLOOKUP(A1269,'Banco de dados'!$A$6:H1465, 8,0),0)</f>
        <v/>
      </c>
      <c r="E1269" s="26">
        <f>B1269*C1269</f>
        <v/>
      </c>
      <c r="F1269" s="29">
        <f>E1269*I1269</f>
        <v/>
      </c>
      <c r="G1269" s="23">
        <f>E1269*H1269</f>
        <v/>
      </c>
      <c r="H1269" s="22">
        <f>IFERROR(VLOOKUP(A1269,'Banco de dados'!$A$6:F1465, 3,0),0)</f>
        <v/>
      </c>
      <c r="I1269" s="24">
        <f>IFERROR(VLOOKUP(A1269,'Banco de dados'!$A$6:$F$199, 5,0),0)</f>
        <v/>
      </c>
      <c r="J1269" s="19" t="n"/>
    </row>
    <row r="1270">
      <c r="B1270" s="18" t="n"/>
      <c r="C1270" s="17" t="n"/>
      <c r="D1270" s="33">
        <f>IFERROR(VLOOKUP(A1270,'Banco de dados'!$A$6:H1466, 8,0),0)</f>
        <v/>
      </c>
      <c r="E1270" s="26">
        <f>B1270*C1270</f>
        <v/>
      </c>
      <c r="F1270" s="29">
        <f>E1270*I1270</f>
        <v/>
      </c>
      <c r="G1270" s="23">
        <f>E1270*H1270</f>
        <v/>
      </c>
      <c r="H1270" s="22">
        <f>IFERROR(VLOOKUP(A1270,'Banco de dados'!$A$6:F1466, 3,0),0)</f>
        <v/>
      </c>
      <c r="I1270" s="24">
        <f>IFERROR(VLOOKUP(A1270,'Banco de dados'!$A$6:$F$199, 5,0),0)</f>
        <v/>
      </c>
      <c r="J1270" s="19" t="n"/>
    </row>
    <row r="1271">
      <c r="B1271" s="18" t="n"/>
      <c r="C1271" s="17" t="n"/>
      <c r="D1271" s="33">
        <f>IFERROR(VLOOKUP(A1271,'Banco de dados'!$A$6:H1467, 8,0),0)</f>
        <v/>
      </c>
      <c r="E1271" s="26">
        <f>B1271*C1271</f>
        <v/>
      </c>
      <c r="F1271" s="29">
        <f>E1271*I1271</f>
        <v/>
      </c>
      <c r="G1271" s="23">
        <f>E1271*H1271</f>
        <v/>
      </c>
      <c r="H1271" s="22">
        <f>IFERROR(VLOOKUP(A1271,'Banco de dados'!$A$6:F1467, 3,0),0)</f>
        <v/>
      </c>
      <c r="I1271" s="24">
        <f>IFERROR(VLOOKUP(A1271,'Banco de dados'!$A$6:$F$199, 5,0),0)</f>
        <v/>
      </c>
      <c r="J1271" s="19" t="n"/>
    </row>
    <row r="1272">
      <c r="B1272" s="18" t="n"/>
      <c r="C1272" s="17" t="n"/>
      <c r="D1272" s="33">
        <f>IFERROR(VLOOKUP(A1272,'Banco de dados'!$A$6:H1468, 8,0),0)</f>
        <v/>
      </c>
      <c r="E1272" s="26">
        <f>B1272*C1272</f>
        <v/>
      </c>
      <c r="F1272" s="29">
        <f>E1272*I1272</f>
        <v/>
      </c>
      <c r="G1272" s="23">
        <f>E1272*H1272</f>
        <v/>
      </c>
      <c r="H1272" s="22">
        <f>IFERROR(VLOOKUP(A1272,'Banco de dados'!$A$6:F1468, 3,0),0)</f>
        <v/>
      </c>
      <c r="I1272" s="24">
        <f>IFERROR(VLOOKUP(A1272,'Banco de dados'!$A$6:$F$199, 5,0),0)</f>
        <v/>
      </c>
      <c r="J1272" s="19" t="n"/>
    </row>
    <row r="1273">
      <c r="B1273" s="18" t="n"/>
      <c r="C1273" s="17" t="n"/>
      <c r="D1273" s="33">
        <f>IFERROR(VLOOKUP(A1273,'Banco de dados'!$A$6:H1469, 8,0),0)</f>
        <v/>
      </c>
      <c r="E1273" s="26">
        <f>B1273*C1273</f>
        <v/>
      </c>
      <c r="F1273" s="29">
        <f>E1273*I1273</f>
        <v/>
      </c>
      <c r="G1273" s="23">
        <f>E1273*H1273</f>
        <v/>
      </c>
      <c r="H1273" s="22">
        <f>IFERROR(VLOOKUP(A1273,'Banco de dados'!$A$6:F1469, 3,0),0)</f>
        <v/>
      </c>
      <c r="I1273" s="24">
        <f>IFERROR(VLOOKUP(A1273,'Banco de dados'!$A$6:$F$199, 5,0),0)</f>
        <v/>
      </c>
      <c r="J1273" s="19" t="n"/>
    </row>
    <row r="1274">
      <c r="B1274" s="18" t="n"/>
      <c r="C1274" s="17" t="n"/>
      <c r="D1274" s="33">
        <f>IFERROR(VLOOKUP(A1274,'Banco de dados'!$A$6:H1470, 8,0),0)</f>
        <v/>
      </c>
      <c r="E1274" s="26">
        <f>B1274*C1274</f>
        <v/>
      </c>
      <c r="F1274" s="29">
        <f>E1274*I1274</f>
        <v/>
      </c>
      <c r="G1274" s="23">
        <f>E1274*H1274</f>
        <v/>
      </c>
      <c r="H1274" s="22">
        <f>IFERROR(VLOOKUP(A1274,'Banco de dados'!$A$6:F1470, 3,0),0)</f>
        <v/>
      </c>
      <c r="I1274" s="24">
        <f>IFERROR(VLOOKUP(A1274,'Banco de dados'!$A$6:$F$199, 5,0),0)</f>
        <v/>
      </c>
      <c r="J1274" s="19" t="n"/>
    </row>
    <row r="1275">
      <c r="B1275" s="18" t="n"/>
      <c r="C1275" s="17" t="n"/>
      <c r="D1275" s="33">
        <f>IFERROR(VLOOKUP(A1275,'Banco de dados'!$A$6:H1471, 8,0),0)</f>
        <v/>
      </c>
      <c r="E1275" s="26">
        <f>B1275*C1275</f>
        <v/>
      </c>
      <c r="F1275" s="29">
        <f>E1275*I1275</f>
        <v/>
      </c>
      <c r="G1275" s="23">
        <f>E1275*H1275</f>
        <v/>
      </c>
      <c r="H1275" s="22">
        <f>IFERROR(VLOOKUP(A1275,'Banco de dados'!$A$6:F1471, 3,0),0)</f>
        <v/>
      </c>
      <c r="I1275" s="24">
        <f>IFERROR(VLOOKUP(A1275,'Banco de dados'!$A$6:$F$199, 5,0),0)</f>
        <v/>
      </c>
      <c r="J1275" s="19" t="n"/>
    </row>
    <row r="1276">
      <c r="B1276" s="18" t="n"/>
      <c r="C1276" s="17" t="n"/>
      <c r="D1276" s="33">
        <f>IFERROR(VLOOKUP(A1276,'Banco de dados'!$A$6:H1472, 8,0),0)</f>
        <v/>
      </c>
      <c r="E1276" s="26">
        <f>B1276*C1276</f>
        <v/>
      </c>
      <c r="F1276" s="29">
        <f>E1276*I1276</f>
        <v/>
      </c>
      <c r="G1276" s="23">
        <f>E1276*H1276</f>
        <v/>
      </c>
      <c r="H1276" s="22">
        <f>IFERROR(VLOOKUP(A1276,'Banco de dados'!$A$6:F1472, 3,0),0)</f>
        <v/>
      </c>
      <c r="I1276" s="24">
        <f>IFERROR(VLOOKUP(A1276,'Banco de dados'!$A$6:$F$199, 5,0),0)</f>
        <v/>
      </c>
      <c r="J1276" s="19" t="n"/>
    </row>
    <row r="1277">
      <c r="B1277" s="18" t="n"/>
      <c r="C1277" s="17" t="n"/>
      <c r="D1277" s="33">
        <f>IFERROR(VLOOKUP(A1277,'Banco de dados'!$A$6:H1473, 8,0),0)</f>
        <v/>
      </c>
      <c r="E1277" s="26">
        <f>B1277*C1277</f>
        <v/>
      </c>
      <c r="F1277" s="29">
        <f>E1277*I1277</f>
        <v/>
      </c>
      <c r="G1277" s="23">
        <f>E1277*H1277</f>
        <v/>
      </c>
      <c r="H1277" s="22">
        <f>IFERROR(VLOOKUP(A1277,'Banco de dados'!$A$6:F1473, 3,0),0)</f>
        <v/>
      </c>
      <c r="I1277" s="24">
        <f>IFERROR(VLOOKUP(A1277,'Banco de dados'!$A$6:$F$199, 5,0),0)</f>
        <v/>
      </c>
      <c r="J1277" s="19" t="n"/>
    </row>
    <row r="1278">
      <c r="B1278" s="18" t="n"/>
      <c r="C1278" s="17" t="n"/>
      <c r="D1278" s="33">
        <f>IFERROR(VLOOKUP(A1278,'Banco de dados'!$A$6:H1474, 8,0),0)</f>
        <v/>
      </c>
      <c r="E1278" s="26">
        <f>B1278*C1278</f>
        <v/>
      </c>
      <c r="F1278" s="29">
        <f>E1278*I1278</f>
        <v/>
      </c>
      <c r="G1278" s="23">
        <f>E1278*H1278</f>
        <v/>
      </c>
      <c r="H1278" s="22">
        <f>IFERROR(VLOOKUP(A1278,'Banco de dados'!$A$6:F1474, 3,0),0)</f>
        <v/>
      </c>
      <c r="I1278" s="24">
        <f>IFERROR(VLOOKUP(A1278,'Banco de dados'!$A$6:$F$199, 5,0),0)</f>
        <v/>
      </c>
      <c r="J1278" s="19" t="n"/>
    </row>
    <row r="1279">
      <c r="B1279" s="18" t="n"/>
      <c r="C1279" s="17" t="n"/>
      <c r="D1279" s="33">
        <f>IFERROR(VLOOKUP(A1279,'Banco de dados'!$A$6:H1475, 8,0),0)</f>
        <v/>
      </c>
      <c r="E1279" s="26">
        <f>B1279*C1279</f>
        <v/>
      </c>
      <c r="F1279" s="29">
        <f>E1279*I1279</f>
        <v/>
      </c>
      <c r="G1279" s="23">
        <f>E1279*H1279</f>
        <v/>
      </c>
      <c r="H1279" s="22">
        <f>IFERROR(VLOOKUP(A1279,'Banco de dados'!$A$6:F1475, 3,0),0)</f>
        <v/>
      </c>
      <c r="I1279" s="24">
        <f>IFERROR(VLOOKUP(A1279,'Banco de dados'!$A$6:$F$199, 5,0),0)</f>
        <v/>
      </c>
      <c r="J1279" s="19" t="n"/>
    </row>
    <row r="1280">
      <c r="B1280" s="18" t="n"/>
      <c r="C1280" s="17" t="n"/>
      <c r="D1280" s="33">
        <f>IFERROR(VLOOKUP(A1280,'Banco de dados'!$A$6:H1476, 8,0),0)</f>
        <v/>
      </c>
      <c r="E1280" s="26">
        <f>B1280*C1280</f>
        <v/>
      </c>
      <c r="F1280" s="29">
        <f>E1280*I1280</f>
        <v/>
      </c>
      <c r="G1280" s="23">
        <f>E1280*H1280</f>
        <v/>
      </c>
      <c r="H1280" s="22">
        <f>IFERROR(VLOOKUP(A1280,'Banco de dados'!$A$6:F1476, 3,0),0)</f>
        <v/>
      </c>
      <c r="I1280" s="24">
        <f>IFERROR(VLOOKUP(A1280,'Banco de dados'!$A$6:$F$199, 5,0),0)</f>
        <v/>
      </c>
      <c r="J1280" s="19" t="n"/>
    </row>
    <row r="1281">
      <c r="B1281" s="18" t="n"/>
      <c r="C1281" s="17" t="n"/>
      <c r="D1281" s="33">
        <f>IFERROR(VLOOKUP(A1281,'Banco de dados'!$A$6:H1477, 8,0),0)</f>
        <v/>
      </c>
      <c r="E1281" s="26">
        <f>B1281*C1281</f>
        <v/>
      </c>
      <c r="F1281" s="29">
        <f>E1281*I1281</f>
        <v/>
      </c>
      <c r="G1281" s="23">
        <f>E1281*H1281</f>
        <v/>
      </c>
      <c r="H1281" s="22">
        <f>IFERROR(VLOOKUP(A1281,'Banco de dados'!$A$6:F1477, 3,0),0)</f>
        <v/>
      </c>
      <c r="I1281" s="24">
        <f>IFERROR(VLOOKUP(A1281,'Banco de dados'!$A$6:$F$199, 5,0),0)</f>
        <v/>
      </c>
      <c r="J1281" s="19" t="n"/>
    </row>
    <row r="1282">
      <c r="B1282" s="18" t="n"/>
      <c r="C1282" s="17" t="n"/>
      <c r="D1282" s="33">
        <f>IFERROR(VLOOKUP(A1282,'Banco de dados'!$A$6:H1478, 8,0),0)</f>
        <v/>
      </c>
      <c r="E1282" s="26">
        <f>B1282*C1282</f>
        <v/>
      </c>
      <c r="F1282" s="29">
        <f>E1282*I1282</f>
        <v/>
      </c>
      <c r="G1282" s="23">
        <f>E1282*H1282</f>
        <v/>
      </c>
      <c r="H1282" s="22">
        <f>IFERROR(VLOOKUP(A1282,'Banco de dados'!$A$6:F1478, 3,0),0)</f>
        <v/>
      </c>
      <c r="I1282" s="24">
        <f>IFERROR(VLOOKUP(A1282,'Banco de dados'!$A$6:$F$199, 5,0),0)</f>
        <v/>
      </c>
      <c r="J1282" s="19" t="n"/>
    </row>
    <row r="1283">
      <c r="B1283" s="18" t="n"/>
      <c r="C1283" s="17" t="n"/>
      <c r="D1283" s="33">
        <f>IFERROR(VLOOKUP(A1283,'Banco de dados'!$A$6:H1479, 8,0),0)</f>
        <v/>
      </c>
      <c r="E1283" s="26">
        <f>B1283*C1283</f>
        <v/>
      </c>
      <c r="F1283" s="29">
        <f>E1283*I1283</f>
        <v/>
      </c>
      <c r="G1283" s="23">
        <f>E1283*H1283</f>
        <v/>
      </c>
      <c r="H1283" s="22">
        <f>IFERROR(VLOOKUP(A1283,'Banco de dados'!$A$6:F1479, 3,0),0)</f>
        <v/>
      </c>
      <c r="I1283" s="24">
        <f>IFERROR(VLOOKUP(A1283,'Banco de dados'!$A$6:$F$199, 5,0),0)</f>
        <v/>
      </c>
      <c r="J1283" s="19" t="n"/>
    </row>
    <row r="1284">
      <c r="B1284" s="18" t="n"/>
      <c r="C1284" s="17" t="n"/>
      <c r="D1284" s="33">
        <f>IFERROR(VLOOKUP(A1284,'Banco de dados'!$A$6:H1480, 8,0),0)</f>
        <v/>
      </c>
      <c r="E1284" s="26">
        <f>B1284*C1284</f>
        <v/>
      </c>
      <c r="F1284" s="29">
        <f>E1284*I1284</f>
        <v/>
      </c>
      <c r="G1284" s="23">
        <f>E1284*H1284</f>
        <v/>
      </c>
      <c r="H1284" s="22">
        <f>IFERROR(VLOOKUP(A1284,'Banco de dados'!$A$6:F1480, 3,0),0)</f>
        <v/>
      </c>
      <c r="I1284" s="24">
        <f>IFERROR(VLOOKUP(A1284,'Banco de dados'!$A$6:$F$199, 5,0),0)</f>
        <v/>
      </c>
      <c r="J1284" s="19" t="n"/>
    </row>
    <row r="1285">
      <c r="B1285" s="18" t="n"/>
      <c r="C1285" s="17" t="n"/>
      <c r="D1285" s="33">
        <f>IFERROR(VLOOKUP(A1285,'Banco de dados'!$A$6:H1481, 8,0),0)</f>
        <v/>
      </c>
      <c r="E1285" s="26">
        <f>B1285*C1285</f>
        <v/>
      </c>
      <c r="F1285" s="29">
        <f>E1285*I1285</f>
        <v/>
      </c>
      <c r="G1285" s="23">
        <f>E1285*H1285</f>
        <v/>
      </c>
      <c r="H1285" s="22">
        <f>IFERROR(VLOOKUP(A1285,'Banco de dados'!$A$6:F1481, 3,0),0)</f>
        <v/>
      </c>
      <c r="I1285" s="24">
        <f>IFERROR(VLOOKUP(A1285,'Banco de dados'!$A$6:$F$199, 5,0),0)</f>
        <v/>
      </c>
      <c r="J1285" s="19" t="n"/>
    </row>
    <row r="1286">
      <c r="B1286" s="18" t="n"/>
      <c r="C1286" s="17" t="n"/>
      <c r="D1286" s="33">
        <f>IFERROR(VLOOKUP(A1286,'Banco de dados'!$A$6:H1482, 8,0),0)</f>
        <v/>
      </c>
      <c r="E1286" s="26">
        <f>B1286*C1286</f>
        <v/>
      </c>
      <c r="F1286" s="29">
        <f>E1286*I1286</f>
        <v/>
      </c>
      <c r="G1286" s="23">
        <f>E1286*H1286</f>
        <v/>
      </c>
      <c r="H1286" s="22">
        <f>IFERROR(VLOOKUP(A1286,'Banco de dados'!$A$6:F1482, 3,0),0)</f>
        <v/>
      </c>
      <c r="I1286" s="24">
        <f>IFERROR(VLOOKUP(A1286,'Banco de dados'!$A$6:$F$199, 5,0),0)</f>
        <v/>
      </c>
      <c r="J1286" s="19" t="n"/>
    </row>
    <row r="1287">
      <c r="B1287" s="18" t="n"/>
      <c r="C1287" s="17" t="n"/>
      <c r="D1287" s="33">
        <f>IFERROR(VLOOKUP(A1287,'Banco de dados'!$A$6:H1483, 8,0),0)</f>
        <v/>
      </c>
      <c r="E1287" s="26">
        <f>B1287*C1287</f>
        <v/>
      </c>
      <c r="F1287" s="29">
        <f>E1287*I1287</f>
        <v/>
      </c>
      <c r="G1287" s="23">
        <f>E1287*H1287</f>
        <v/>
      </c>
      <c r="H1287" s="22">
        <f>IFERROR(VLOOKUP(A1287,'Banco de dados'!$A$6:F1483, 3,0),0)</f>
        <v/>
      </c>
      <c r="I1287" s="24">
        <f>IFERROR(VLOOKUP(A1287,'Banco de dados'!$A$6:$F$199, 5,0),0)</f>
        <v/>
      </c>
      <c r="J1287" s="19" t="n"/>
    </row>
    <row r="1288">
      <c r="B1288" s="18" t="n"/>
      <c r="C1288" s="17" t="n"/>
      <c r="D1288" s="33">
        <f>IFERROR(VLOOKUP(A1288,'Banco de dados'!$A$6:H1484, 8,0),0)</f>
        <v/>
      </c>
      <c r="E1288" s="26">
        <f>B1288*C1288</f>
        <v/>
      </c>
      <c r="F1288" s="29">
        <f>E1288*I1288</f>
        <v/>
      </c>
      <c r="G1288" s="23">
        <f>E1288*H1288</f>
        <v/>
      </c>
      <c r="H1288" s="22">
        <f>IFERROR(VLOOKUP(A1288,'Banco de dados'!$A$6:F1484, 3,0),0)</f>
        <v/>
      </c>
      <c r="I1288" s="24">
        <f>IFERROR(VLOOKUP(A1288,'Banco de dados'!$A$6:$F$199, 5,0),0)</f>
        <v/>
      </c>
      <c r="J1288" s="19" t="n"/>
    </row>
    <row r="1289">
      <c r="B1289" s="18" t="n"/>
      <c r="C1289" s="17" t="n"/>
      <c r="D1289" s="33">
        <f>IFERROR(VLOOKUP(A1289,'Banco de dados'!$A$6:H1485, 8,0),0)</f>
        <v/>
      </c>
      <c r="E1289" s="26">
        <f>B1289*C1289</f>
        <v/>
      </c>
      <c r="F1289" s="29">
        <f>E1289*I1289</f>
        <v/>
      </c>
      <c r="G1289" s="23">
        <f>E1289*H1289</f>
        <v/>
      </c>
      <c r="H1289" s="22">
        <f>IFERROR(VLOOKUP(A1289,'Banco de dados'!$A$6:F1485, 3,0),0)</f>
        <v/>
      </c>
      <c r="I1289" s="24">
        <f>IFERROR(VLOOKUP(A1289,'Banco de dados'!$A$6:$F$199, 5,0),0)</f>
        <v/>
      </c>
      <c r="J1289" s="19" t="n"/>
    </row>
    <row r="1290">
      <c r="B1290" s="18" t="n"/>
      <c r="C1290" s="17" t="n"/>
      <c r="D1290" s="33">
        <f>IFERROR(VLOOKUP(A1290,'Banco de dados'!$A$6:H1486, 8,0),0)</f>
        <v/>
      </c>
      <c r="E1290" s="26">
        <f>B1290*C1290</f>
        <v/>
      </c>
      <c r="F1290" s="29">
        <f>E1290*I1290</f>
        <v/>
      </c>
      <c r="G1290" s="23">
        <f>E1290*H1290</f>
        <v/>
      </c>
      <c r="H1290" s="22">
        <f>IFERROR(VLOOKUP(A1290,'Banco de dados'!$A$6:F1486, 3,0),0)</f>
        <v/>
      </c>
      <c r="I1290" s="24">
        <f>IFERROR(VLOOKUP(A1290,'Banco de dados'!$A$6:$F$199, 5,0),0)</f>
        <v/>
      </c>
      <c r="J1290" s="19" t="n"/>
    </row>
    <row r="1291">
      <c r="B1291" s="18" t="n"/>
      <c r="C1291" s="17" t="n"/>
      <c r="D1291" s="33">
        <f>IFERROR(VLOOKUP(A1291,'Banco de dados'!$A$6:H1487, 8,0),0)</f>
        <v/>
      </c>
      <c r="E1291" s="26">
        <f>B1291*C1291</f>
        <v/>
      </c>
      <c r="F1291" s="29">
        <f>E1291*I1291</f>
        <v/>
      </c>
      <c r="G1291" s="23">
        <f>E1291*H1291</f>
        <v/>
      </c>
      <c r="H1291" s="22">
        <f>IFERROR(VLOOKUP(A1291,'Banco de dados'!$A$6:F1487, 3,0),0)</f>
        <v/>
      </c>
      <c r="I1291" s="24">
        <f>IFERROR(VLOOKUP(A1291,'Banco de dados'!$A$6:$F$199, 5,0),0)</f>
        <v/>
      </c>
      <c r="J1291" s="19" t="n"/>
    </row>
    <row r="1292">
      <c r="B1292" s="18" t="n"/>
      <c r="C1292" s="17" t="n"/>
      <c r="D1292" s="33">
        <f>IFERROR(VLOOKUP(A1292,'Banco de dados'!$A$6:H1488, 8,0),0)</f>
        <v/>
      </c>
      <c r="E1292" s="26">
        <f>B1292*C1292</f>
        <v/>
      </c>
      <c r="F1292" s="29">
        <f>E1292*I1292</f>
        <v/>
      </c>
      <c r="G1292" s="23">
        <f>E1292*H1292</f>
        <v/>
      </c>
      <c r="H1292" s="22">
        <f>IFERROR(VLOOKUP(A1292,'Banco de dados'!$A$6:F1488, 3,0),0)</f>
        <v/>
      </c>
      <c r="I1292" s="24">
        <f>IFERROR(VLOOKUP(A1292,'Banco de dados'!$A$6:$F$199, 5,0),0)</f>
        <v/>
      </c>
      <c r="J1292" s="19" t="n"/>
    </row>
    <row r="1293">
      <c r="B1293" s="18" t="n"/>
      <c r="C1293" s="17" t="n"/>
      <c r="D1293" s="33">
        <f>IFERROR(VLOOKUP(A1293,'Banco de dados'!$A$6:H1489, 8,0),0)</f>
        <v/>
      </c>
      <c r="E1293" s="26">
        <f>B1293*C1293</f>
        <v/>
      </c>
      <c r="F1293" s="29">
        <f>E1293*I1293</f>
        <v/>
      </c>
      <c r="G1293" s="23">
        <f>E1293*H1293</f>
        <v/>
      </c>
      <c r="H1293" s="22">
        <f>IFERROR(VLOOKUP(A1293,'Banco de dados'!$A$6:F1489, 3,0),0)</f>
        <v/>
      </c>
      <c r="I1293" s="24">
        <f>IFERROR(VLOOKUP(A1293,'Banco de dados'!$A$6:$F$199, 5,0),0)</f>
        <v/>
      </c>
      <c r="J1293" s="19" t="n"/>
    </row>
    <row r="1294">
      <c r="B1294" s="18" t="n"/>
      <c r="C1294" s="17" t="n"/>
      <c r="D1294" s="33">
        <f>IFERROR(VLOOKUP(A1294,'Banco de dados'!$A$6:H1490, 8,0),0)</f>
        <v/>
      </c>
      <c r="E1294" s="26">
        <f>B1294*C1294</f>
        <v/>
      </c>
      <c r="F1294" s="29">
        <f>E1294*I1294</f>
        <v/>
      </c>
      <c r="G1294" s="23">
        <f>E1294*H1294</f>
        <v/>
      </c>
      <c r="H1294" s="22">
        <f>IFERROR(VLOOKUP(A1294,'Banco de dados'!$A$6:F1490, 3,0),0)</f>
        <v/>
      </c>
      <c r="I1294" s="24">
        <f>IFERROR(VLOOKUP(A1294,'Banco de dados'!$A$6:$F$199, 5,0),0)</f>
        <v/>
      </c>
      <c r="J1294" s="19" t="n"/>
    </row>
    <row r="1295">
      <c r="B1295" s="18" t="n"/>
      <c r="C1295" s="17" t="n"/>
      <c r="D1295" s="33">
        <f>IFERROR(VLOOKUP(A1295,'Banco de dados'!$A$6:H1491, 8,0),0)</f>
        <v/>
      </c>
      <c r="E1295" s="26">
        <f>B1295*C1295</f>
        <v/>
      </c>
      <c r="F1295" s="29">
        <f>E1295*I1295</f>
        <v/>
      </c>
      <c r="G1295" s="23">
        <f>E1295*H1295</f>
        <v/>
      </c>
      <c r="H1295" s="22">
        <f>IFERROR(VLOOKUP(A1295,'Banco de dados'!$A$6:F1491, 3,0),0)</f>
        <v/>
      </c>
      <c r="I1295" s="24">
        <f>IFERROR(VLOOKUP(A1295,'Banco de dados'!$A$6:$F$199, 5,0),0)</f>
        <v/>
      </c>
      <c r="J1295" s="19" t="n"/>
    </row>
    <row r="1296">
      <c r="B1296" s="18" t="n"/>
      <c r="C1296" s="17" t="n"/>
      <c r="D1296" s="33">
        <f>IFERROR(VLOOKUP(A1296,'Banco de dados'!$A$6:H1492, 8,0),0)</f>
        <v/>
      </c>
      <c r="E1296" s="26">
        <f>B1296*C1296</f>
        <v/>
      </c>
      <c r="F1296" s="29">
        <f>E1296*I1296</f>
        <v/>
      </c>
      <c r="G1296" s="23">
        <f>E1296*H1296</f>
        <v/>
      </c>
      <c r="H1296" s="22">
        <f>IFERROR(VLOOKUP(A1296,'Banco de dados'!$A$6:F1492, 3,0),0)</f>
        <v/>
      </c>
      <c r="I1296" s="24">
        <f>IFERROR(VLOOKUP(A1296,'Banco de dados'!$A$6:$F$199, 5,0),0)</f>
        <v/>
      </c>
      <c r="J1296" s="19" t="n"/>
    </row>
    <row r="1297">
      <c r="B1297" s="18" t="n"/>
      <c r="C1297" s="17" t="n"/>
      <c r="D1297" s="33">
        <f>IFERROR(VLOOKUP(A1297,'Banco de dados'!$A$6:H1493, 8,0),0)</f>
        <v/>
      </c>
      <c r="E1297" s="26">
        <f>B1297*C1297</f>
        <v/>
      </c>
      <c r="F1297" s="29">
        <f>E1297*I1297</f>
        <v/>
      </c>
      <c r="G1297" s="23">
        <f>E1297*H1297</f>
        <v/>
      </c>
      <c r="H1297" s="22">
        <f>IFERROR(VLOOKUP(A1297,'Banco de dados'!$A$6:F1493, 3,0),0)</f>
        <v/>
      </c>
      <c r="I1297" s="24">
        <f>IFERROR(VLOOKUP(A1297,'Banco de dados'!$A$6:$F$199, 5,0),0)</f>
        <v/>
      </c>
      <c r="J1297" s="19" t="n"/>
    </row>
    <row r="1298">
      <c r="B1298" s="18" t="n"/>
      <c r="C1298" s="17" t="n"/>
      <c r="D1298" s="33">
        <f>IFERROR(VLOOKUP(A1298,'Banco de dados'!$A$6:H1494, 8,0),0)</f>
        <v/>
      </c>
      <c r="E1298" s="26">
        <f>B1298*C1298</f>
        <v/>
      </c>
      <c r="F1298" s="29">
        <f>E1298*I1298</f>
        <v/>
      </c>
      <c r="G1298" s="23">
        <f>E1298*H1298</f>
        <v/>
      </c>
      <c r="H1298" s="22">
        <f>IFERROR(VLOOKUP(A1298,'Banco de dados'!$A$6:F1494, 3,0),0)</f>
        <v/>
      </c>
      <c r="I1298" s="24">
        <f>IFERROR(VLOOKUP(A1298,'Banco de dados'!$A$6:$F$199, 5,0),0)</f>
        <v/>
      </c>
      <c r="J1298" s="19" t="n"/>
    </row>
    <row r="1299">
      <c r="B1299" s="18" t="n"/>
      <c r="C1299" s="17" t="n"/>
      <c r="D1299" s="33">
        <f>IFERROR(VLOOKUP(A1299,'Banco de dados'!$A$6:H1495, 8,0),0)</f>
        <v/>
      </c>
      <c r="E1299" s="26">
        <f>B1299*C1299</f>
        <v/>
      </c>
      <c r="F1299" s="29">
        <f>E1299*I1299</f>
        <v/>
      </c>
      <c r="G1299" s="23">
        <f>E1299*H1299</f>
        <v/>
      </c>
      <c r="H1299" s="22">
        <f>IFERROR(VLOOKUP(A1299,'Banco de dados'!$A$6:F1495, 3,0),0)</f>
        <v/>
      </c>
      <c r="I1299" s="24">
        <f>IFERROR(VLOOKUP(A1299,'Banco de dados'!$A$6:$F$199, 5,0),0)</f>
        <v/>
      </c>
      <c r="J1299" s="19" t="n"/>
    </row>
    <row r="1300">
      <c r="B1300" s="18" t="n"/>
      <c r="C1300" s="17" t="n"/>
      <c r="D1300" s="33">
        <f>IFERROR(VLOOKUP(A1300,'Banco de dados'!$A$6:H1496, 8,0),0)</f>
        <v/>
      </c>
      <c r="E1300" s="26">
        <f>B1300*C1300</f>
        <v/>
      </c>
      <c r="F1300" s="29">
        <f>E1300*I1300</f>
        <v/>
      </c>
      <c r="G1300" s="23">
        <f>E1300*H1300</f>
        <v/>
      </c>
      <c r="H1300" s="22">
        <f>IFERROR(VLOOKUP(A1300,'Banco de dados'!$A$6:F1496, 3,0),0)</f>
        <v/>
      </c>
      <c r="I1300" s="24">
        <f>IFERROR(VLOOKUP(A1300,'Banco de dados'!$A$6:$F$199, 5,0),0)</f>
        <v/>
      </c>
      <c r="J1300" s="19" t="n"/>
    </row>
    <row r="1301">
      <c r="B1301" s="18" t="n"/>
      <c r="C1301" s="17" t="n"/>
      <c r="D1301" s="33">
        <f>IFERROR(VLOOKUP(A1301,'Banco de dados'!$A$6:H1497, 8,0),0)</f>
        <v/>
      </c>
      <c r="E1301" s="26">
        <f>B1301*C1301</f>
        <v/>
      </c>
      <c r="F1301" s="29">
        <f>E1301*I1301</f>
        <v/>
      </c>
      <c r="G1301" s="23">
        <f>E1301*H1301</f>
        <v/>
      </c>
      <c r="H1301" s="22">
        <f>IFERROR(VLOOKUP(A1301,'Banco de dados'!$A$6:F1497, 3,0),0)</f>
        <v/>
      </c>
      <c r="I1301" s="24">
        <f>IFERROR(VLOOKUP(A1301,'Banco de dados'!$A$6:$F$199, 5,0),0)</f>
        <v/>
      </c>
      <c r="J1301" s="19" t="n"/>
    </row>
    <row r="1302">
      <c r="B1302" s="18" t="n"/>
      <c r="C1302" s="17" t="n"/>
      <c r="D1302" s="33">
        <f>IFERROR(VLOOKUP(A1302,'Banco de dados'!$A$6:H1498, 8,0),0)</f>
        <v/>
      </c>
      <c r="E1302" s="26">
        <f>B1302*C1302</f>
        <v/>
      </c>
      <c r="F1302" s="29">
        <f>E1302*I1302</f>
        <v/>
      </c>
      <c r="G1302" s="23">
        <f>E1302*H1302</f>
        <v/>
      </c>
      <c r="H1302" s="22">
        <f>IFERROR(VLOOKUP(A1302,'Banco de dados'!$A$6:F1498, 3,0),0)</f>
        <v/>
      </c>
      <c r="I1302" s="24">
        <f>IFERROR(VLOOKUP(A1302,'Banco de dados'!$A$6:$F$199, 5,0),0)</f>
        <v/>
      </c>
      <c r="J1302" s="19" t="n"/>
    </row>
    <row r="1303">
      <c r="B1303" s="18" t="n"/>
      <c r="C1303" s="17" t="n"/>
      <c r="D1303" s="33">
        <f>IFERROR(VLOOKUP(A1303,'Banco de dados'!$A$6:H1499, 8,0),0)</f>
        <v/>
      </c>
      <c r="E1303" s="26">
        <f>B1303*C1303</f>
        <v/>
      </c>
      <c r="F1303" s="29">
        <f>E1303*I1303</f>
        <v/>
      </c>
      <c r="G1303" s="23">
        <f>E1303*H1303</f>
        <v/>
      </c>
      <c r="H1303" s="22">
        <f>IFERROR(VLOOKUP(A1303,'Banco de dados'!$A$6:F1499, 3,0),0)</f>
        <v/>
      </c>
      <c r="I1303" s="24">
        <f>IFERROR(VLOOKUP(A1303,'Banco de dados'!$A$6:$F$199, 5,0),0)</f>
        <v/>
      </c>
      <c r="J1303" s="19" t="n"/>
    </row>
    <row r="1304">
      <c r="B1304" s="18" t="n"/>
      <c r="C1304" s="17" t="n"/>
      <c r="D1304" s="33">
        <f>IFERROR(VLOOKUP(A1304,'Banco de dados'!$A$6:H1500, 8,0),0)</f>
        <v/>
      </c>
      <c r="E1304" s="26">
        <f>B1304*C1304</f>
        <v/>
      </c>
      <c r="F1304" s="29">
        <f>E1304*I1304</f>
        <v/>
      </c>
      <c r="G1304" s="23">
        <f>E1304*H1304</f>
        <v/>
      </c>
      <c r="H1304" s="22">
        <f>IFERROR(VLOOKUP(A1304,'Banco de dados'!$A$6:F1500, 3,0),0)</f>
        <v/>
      </c>
      <c r="I1304" s="24">
        <f>IFERROR(VLOOKUP(A1304,'Banco de dados'!$A$6:$F$199, 5,0),0)</f>
        <v/>
      </c>
      <c r="J1304" s="19" t="n"/>
    </row>
    <row r="1305">
      <c r="B1305" s="18" t="n"/>
      <c r="C1305" s="17" t="n"/>
      <c r="D1305" s="33">
        <f>IFERROR(VLOOKUP(A1305,'Banco de dados'!$A$6:H1501, 8,0),0)</f>
        <v/>
      </c>
      <c r="E1305" s="26">
        <f>B1305*C1305</f>
        <v/>
      </c>
      <c r="F1305" s="29">
        <f>E1305*I1305</f>
        <v/>
      </c>
      <c r="G1305" s="23">
        <f>E1305*H1305</f>
        <v/>
      </c>
      <c r="H1305" s="22">
        <f>IFERROR(VLOOKUP(A1305,'Banco de dados'!$A$6:F1501, 3,0),0)</f>
        <v/>
      </c>
      <c r="I1305" s="24">
        <f>IFERROR(VLOOKUP(A1305,'Banco de dados'!$A$6:$F$199, 5,0),0)</f>
        <v/>
      </c>
      <c r="J1305" s="19" t="n"/>
    </row>
    <row r="1306">
      <c r="B1306" s="18" t="n"/>
      <c r="C1306" s="17" t="n"/>
      <c r="D1306" s="33">
        <f>IFERROR(VLOOKUP(A1306,'Banco de dados'!$A$6:H1502, 8,0),0)</f>
        <v/>
      </c>
      <c r="E1306" s="26">
        <f>B1306*C1306</f>
        <v/>
      </c>
      <c r="F1306" s="29">
        <f>E1306*I1306</f>
        <v/>
      </c>
      <c r="G1306" s="23">
        <f>E1306*H1306</f>
        <v/>
      </c>
      <c r="H1306" s="22">
        <f>IFERROR(VLOOKUP(A1306,'Banco de dados'!$A$6:F1502, 3,0),0)</f>
        <v/>
      </c>
      <c r="I1306" s="24">
        <f>IFERROR(VLOOKUP(A1306,'Banco de dados'!$A$6:$F$199, 5,0),0)</f>
        <v/>
      </c>
      <c r="J1306" s="19" t="n"/>
    </row>
    <row r="1307">
      <c r="B1307" s="18" t="n"/>
      <c r="C1307" s="17" t="n"/>
      <c r="D1307" s="33">
        <f>IFERROR(VLOOKUP(A1307,'Banco de dados'!$A$6:H1503, 8,0),0)</f>
        <v/>
      </c>
      <c r="E1307" s="26">
        <f>B1307*C1307</f>
        <v/>
      </c>
      <c r="F1307" s="29">
        <f>E1307*I1307</f>
        <v/>
      </c>
      <c r="G1307" s="23">
        <f>E1307*H1307</f>
        <v/>
      </c>
      <c r="H1307" s="22">
        <f>IFERROR(VLOOKUP(A1307,'Banco de dados'!$A$6:F1503, 3,0),0)</f>
        <v/>
      </c>
      <c r="I1307" s="24">
        <f>IFERROR(VLOOKUP(A1307,'Banco de dados'!$A$6:$F$199, 5,0),0)</f>
        <v/>
      </c>
      <c r="J1307" s="19" t="n"/>
    </row>
    <row r="1308">
      <c r="B1308" s="18" t="n"/>
      <c r="C1308" s="17" t="n"/>
      <c r="D1308" s="33">
        <f>IFERROR(VLOOKUP(A1308,'Banco de dados'!$A$6:H1504, 8,0),0)</f>
        <v/>
      </c>
      <c r="E1308" s="26">
        <f>B1308*C1308</f>
        <v/>
      </c>
      <c r="F1308" s="29">
        <f>E1308*I1308</f>
        <v/>
      </c>
      <c r="G1308" s="23">
        <f>E1308*H1308</f>
        <v/>
      </c>
      <c r="H1308" s="22">
        <f>IFERROR(VLOOKUP(A1308,'Banco de dados'!$A$6:F1504, 3,0),0)</f>
        <v/>
      </c>
      <c r="I1308" s="24">
        <f>IFERROR(VLOOKUP(A1308,'Banco de dados'!$A$6:$F$199, 5,0),0)</f>
        <v/>
      </c>
      <c r="J1308" s="19" t="n"/>
    </row>
    <row r="1309">
      <c r="B1309" s="18" t="n"/>
      <c r="C1309" s="17" t="n"/>
      <c r="D1309" s="33">
        <f>IFERROR(VLOOKUP(A1309,'Banco de dados'!$A$6:H1505, 8,0),0)</f>
        <v/>
      </c>
      <c r="E1309" s="26">
        <f>B1309*C1309</f>
        <v/>
      </c>
      <c r="F1309" s="29">
        <f>E1309*I1309</f>
        <v/>
      </c>
      <c r="G1309" s="23">
        <f>E1309*H1309</f>
        <v/>
      </c>
      <c r="H1309" s="22">
        <f>IFERROR(VLOOKUP(A1309,'Banco de dados'!$A$6:F1505, 3,0),0)</f>
        <v/>
      </c>
      <c r="I1309" s="24">
        <f>IFERROR(VLOOKUP(A1309,'Banco de dados'!$A$6:$F$199, 5,0),0)</f>
        <v/>
      </c>
      <c r="J1309" s="19" t="n"/>
    </row>
    <row r="1310">
      <c r="B1310" s="18" t="n"/>
      <c r="C1310" s="17" t="n"/>
      <c r="D1310" s="33">
        <f>IFERROR(VLOOKUP(A1310,'Banco de dados'!$A$6:H1506, 8,0),0)</f>
        <v/>
      </c>
      <c r="E1310" s="26">
        <f>B1310*C1310</f>
        <v/>
      </c>
      <c r="F1310" s="29">
        <f>E1310*I1310</f>
        <v/>
      </c>
      <c r="G1310" s="23">
        <f>E1310*H1310</f>
        <v/>
      </c>
      <c r="H1310" s="22">
        <f>IFERROR(VLOOKUP(A1310,'Banco de dados'!$A$6:F1506, 3,0),0)</f>
        <v/>
      </c>
      <c r="I1310" s="24">
        <f>IFERROR(VLOOKUP(A1310,'Banco de dados'!$A$6:$F$199, 5,0),0)</f>
        <v/>
      </c>
      <c r="J1310" s="19" t="n"/>
    </row>
    <row r="1311">
      <c r="B1311" s="18" t="n"/>
      <c r="C1311" s="17" t="n"/>
      <c r="D1311" s="33">
        <f>IFERROR(VLOOKUP(A1311,'Banco de dados'!$A$6:H1507, 8,0),0)</f>
        <v/>
      </c>
      <c r="E1311" s="26">
        <f>B1311*C1311</f>
        <v/>
      </c>
      <c r="F1311" s="29">
        <f>E1311*I1311</f>
        <v/>
      </c>
      <c r="G1311" s="23">
        <f>E1311*H1311</f>
        <v/>
      </c>
      <c r="H1311" s="22">
        <f>IFERROR(VLOOKUP(A1311,'Banco de dados'!$A$6:F1507, 3,0),0)</f>
        <v/>
      </c>
      <c r="I1311" s="24">
        <f>IFERROR(VLOOKUP(A1311,'Banco de dados'!$A$6:$F$199, 5,0),0)</f>
        <v/>
      </c>
      <c r="J1311" s="19" t="n"/>
    </row>
    <row r="1312">
      <c r="B1312" s="18" t="n"/>
      <c r="C1312" s="17" t="n"/>
      <c r="D1312" s="33">
        <f>IFERROR(VLOOKUP(A1312,'Banco de dados'!$A$6:H1508, 8,0),0)</f>
        <v/>
      </c>
      <c r="E1312" s="26">
        <f>B1312*C1312</f>
        <v/>
      </c>
      <c r="F1312" s="29">
        <f>E1312*I1312</f>
        <v/>
      </c>
      <c r="G1312" s="23">
        <f>E1312*H1312</f>
        <v/>
      </c>
      <c r="H1312" s="22">
        <f>IFERROR(VLOOKUP(A1312,'Banco de dados'!$A$6:F1508, 3,0),0)</f>
        <v/>
      </c>
      <c r="I1312" s="24">
        <f>IFERROR(VLOOKUP(A1312,'Banco de dados'!$A$6:$F$199, 5,0),0)</f>
        <v/>
      </c>
      <c r="J1312" s="19" t="n"/>
    </row>
    <row r="1313">
      <c r="B1313" s="18" t="n"/>
      <c r="C1313" s="17" t="n"/>
      <c r="D1313" s="33">
        <f>IFERROR(VLOOKUP(A1313,'Banco de dados'!$A$6:H1509, 8,0),0)</f>
        <v/>
      </c>
      <c r="E1313" s="26">
        <f>B1313*C1313</f>
        <v/>
      </c>
      <c r="F1313" s="29">
        <f>E1313*I1313</f>
        <v/>
      </c>
      <c r="G1313" s="23">
        <f>E1313*H1313</f>
        <v/>
      </c>
      <c r="H1313" s="22">
        <f>IFERROR(VLOOKUP(A1313,'Banco de dados'!$A$6:F1509, 3,0),0)</f>
        <v/>
      </c>
      <c r="I1313" s="24">
        <f>IFERROR(VLOOKUP(A1313,'Banco de dados'!$A$6:$F$199, 5,0),0)</f>
        <v/>
      </c>
      <c r="J1313" s="19" t="n"/>
    </row>
    <row r="1314">
      <c r="B1314" s="18" t="n"/>
      <c r="C1314" s="17" t="n"/>
      <c r="D1314" s="33">
        <f>IFERROR(VLOOKUP(A1314,'Banco de dados'!$A$6:H1510, 8,0),0)</f>
        <v/>
      </c>
      <c r="E1314" s="26">
        <f>B1314*C1314</f>
        <v/>
      </c>
      <c r="F1314" s="29">
        <f>E1314*I1314</f>
        <v/>
      </c>
      <c r="G1314" s="23">
        <f>E1314*H1314</f>
        <v/>
      </c>
      <c r="H1314" s="22">
        <f>IFERROR(VLOOKUP(A1314,'Banco de dados'!$A$6:F1510, 3,0),0)</f>
        <v/>
      </c>
      <c r="I1314" s="24">
        <f>IFERROR(VLOOKUP(A1314,'Banco de dados'!$A$6:$F$199, 5,0),0)</f>
        <v/>
      </c>
      <c r="J1314" s="19" t="n"/>
    </row>
    <row r="1315">
      <c r="B1315" s="18" t="n"/>
      <c r="C1315" s="17" t="n"/>
      <c r="D1315" s="33">
        <f>IFERROR(VLOOKUP(A1315,'Banco de dados'!$A$6:H1511, 8,0),0)</f>
        <v/>
      </c>
      <c r="E1315" s="26">
        <f>B1315*C1315</f>
        <v/>
      </c>
      <c r="F1315" s="29">
        <f>E1315*I1315</f>
        <v/>
      </c>
      <c r="G1315" s="23">
        <f>E1315*H1315</f>
        <v/>
      </c>
      <c r="H1315" s="22">
        <f>IFERROR(VLOOKUP(A1315,'Banco de dados'!$A$6:F1511, 3,0),0)</f>
        <v/>
      </c>
      <c r="I1315" s="24">
        <f>IFERROR(VLOOKUP(A1315,'Banco de dados'!$A$6:$F$199, 5,0),0)</f>
        <v/>
      </c>
      <c r="J1315" s="19" t="n"/>
    </row>
    <row r="1316">
      <c r="B1316" s="18" t="n"/>
      <c r="C1316" s="17" t="n"/>
      <c r="D1316" s="33">
        <f>IFERROR(VLOOKUP(A1316,'Banco de dados'!$A$6:H1512, 8,0),0)</f>
        <v/>
      </c>
      <c r="E1316" s="26">
        <f>B1316*C1316</f>
        <v/>
      </c>
      <c r="F1316" s="29">
        <f>E1316*I1316</f>
        <v/>
      </c>
      <c r="G1316" s="23">
        <f>E1316*H1316</f>
        <v/>
      </c>
      <c r="H1316" s="22">
        <f>IFERROR(VLOOKUP(A1316,'Banco de dados'!$A$6:F1512, 3,0),0)</f>
        <v/>
      </c>
      <c r="I1316" s="24">
        <f>IFERROR(VLOOKUP(A1316,'Banco de dados'!$A$6:$F$199, 5,0),0)</f>
        <v/>
      </c>
      <c r="J1316" s="19" t="n"/>
    </row>
    <row r="1317">
      <c r="B1317" s="18" t="n"/>
      <c r="C1317" s="17" t="n"/>
      <c r="D1317" s="33">
        <f>IFERROR(VLOOKUP(A1317,'Banco de dados'!$A$6:H1513, 8,0),0)</f>
        <v/>
      </c>
      <c r="E1317" s="26">
        <f>B1317*C1317</f>
        <v/>
      </c>
      <c r="F1317" s="29">
        <f>E1317*I1317</f>
        <v/>
      </c>
      <c r="G1317" s="23">
        <f>E1317*H1317</f>
        <v/>
      </c>
      <c r="H1317" s="22">
        <f>IFERROR(VLOOKUP(A1317,'Banco de dados'!$A$6:F1513, 3,0),0)</f>
        <v/>
      </c>
      <c r="I1317" s="24">
        <f>IFERROR(VLOOKUP(A1317,'Banco de dados'!$A$6:$F$199, 5,0),0)</f>
        <v/>
      </c>
      <c r="J1317" s="19" t="n"/>
    </row>
    <row r="1318">
      <c r="B1318" s="18" t="n"/>
      <c r="C1318" s="17" t="n"/>
      <c r="D1318" s="33">
        <f>IFERROR(VLOOKUP(A1318,'Banco de dados'!$A$6:H1514, 8,0),0)</f>
        <v/>
      </c>
      <c r="E1318" s="26">
        <f>B1318*C1318</f>
        <v/>
      </c>
      <c r="F1318" s="29">
        <f>E1318*I1318</f>
        <v/>
      </c>
      <c r="G1318" s="23">
        <f>E1318*H1318</f>
        <v/>
      </c>
      <c r="H1318" s="22">
        <f>IFERROR(VLOOKUP(A1318,'Banco de dados'!$A$6:F1514, 3,0),0)</f>
        <v/>
      </c>
      <c r="I1318" s="24">
        <f>IFERROR(VLOOKUP(A1318,'Banco de dados'!$A$6:$F$199, 5,0),0)</f>
        <v/>
      </c>
      <c r="J1318" s="19" t="n"/>
    </row>
    <row r="1319">
      <c r="B1319" s="18" t="n"/>
      <c r="C1319" s="17" t="n"/>
      <c r="D1319" s="33">
        <f>IFERROR(VLOOKUP(A1319,'Banco de dados'!$A$6:H1515, 8,0),0)</f>
        <v/>
      </c>
      <c r="E1319" s="26">
        <f>B1319*C1319</f>
        <v/>
      </c>
      <c r="F1319" s="29">
        <f>E1319*I1319</f>
        <v/>
      </c>
      <c r="G1319" s="23">
        <f>E1319*H1319</f>
        <v/>
      </c>
      <c r="H1319" s="22">
        <f>IFERROR(VLOOKUP(A1319,'Banco de dados'!$A$6:F1515, 3,0),0)</f>
        <v/>
      </c>
      <c r="I1319" s="24">
        <f>IFERROR(VLOOKUP(A1319,'Banco de dados'!$A$6:$F$199, 5,0),0)</f>
        <v/>
      </c>
      <c r="J1319" s="19" t="n"/>
    </row>
    <row r="1320">
      <c r="B1320" s="18" t="n"/>
      <c r="C1320" s="17" t="n"/>
      <c r="D1320" s="33">
        <f>IFERROR(VLOOKUP(A1320,'Banco de dados'!$A$6:H1516, 8,0),0)</f>
        <v/>
      </c>
      <c r="E1320" s="26">
        <f>B1320*C1320</f>
        <v/>
      </c>
      <c r="F1320" s="29">
        <f>E1320*I1320</f>
        <v/>
      </c>
      <c r="G1320" s="23">
        <f>E1320*H1320</f>
        <v/>
      </c>
      <c r="H1320" s="22">
        <f>IFERROR(VLOOKUP(A1320,'Banco de dados'!$A$6:F1516, 3,0),0)</f>
        <v/>
      </c>
      <c r="I1320" s="24">
        <f>IFERROR(VLOOKUP(A1320,'Banco de dados'!$A$6:$F$199, 5,0),0)</f>
        <v/>
      </c>
      <c r="J1320" s="19" t="n"/>
    </row>
    <row r="1321">
      <c r="B1321" s="18" t="n"/>
      <c r="C1321" s="17" t="n"/>
      <c r="D1321" s="33">
        <f>IFERROR(VLOOKUP(A1321,'Banco de dados'!$A$6:H1517, 8,0),0)</f>
        <v/>
      </c>
      <c r="E1321" s="26">
        <f>B1321*C1321</f>
        <v/>
      </c>
      <c r="F1321" s="29">
        <f>E1321*I1321</f>
        <v/>
      </c>
      <c r="G1321" s="23">
        <f>E1321*H1321</f>
        <v/>
      </c>
      <c r="H1321" s="22">
        <f>IFERROR(VLOOKUP(A1321,'Banco de dados'!$A$6:F1517, 3,0),0)</f>
        <v/>
      </c>
      <c r="I1321" s="24">
        <f>IFERROR(VLOOKUP(A1321,'Banco de dados'!$A$6:$F$199, 5,0),0)</f>
        <v/>
      </c>
      <c r="J1321" s="19" t="n"/>
    </row>
    <row r="1322">
      <c r="B1322" s="18" t="n"/>
      <c r="C1322" s="17" t="n"/>
      <c r="D1322" s="33">
        <f>IFERROR(VLOOKUP(A1322,'Banco de dados'!$A$6:H1518, 8,0),0)</f>
        <v/>
      </c>
      <c r="E1322" s="26">
        <f>B1322*C1322</f>
        <v/>
      </c>
      <c r="F1322" s="29">
        <f>E1322*I1322</f>
        <v/>
      </c>
      <c r="G1322" s="23">
        <f>E1322*H1322</f>
        <v/>
      </c>
      <c r="H1322" s="22">
        <f>IFERROR(VLOOKUP(A1322,'Banco de dados'!$A$6:F1518, 3,0),0)</f>
        <v/>
      </c>
      <c r="I1322" s="24">
        <f>IFERROR(VLOOKUP(A1322,'Banco de dados'!$A$6:$F$199, 5,0),0)</f>
        <v/>
      </c>
      <c r="J1322" s="19" t="n"/>
    </row>
    <row r="1323">
      <c r="B1323" s="18" t="n"/>
      <c r="C1323" s="17" t="n"/>
      <c r="D1323" s="33">
        <f>IFERROR(VLOOKUP(A1323,'Banco de dados'!$A$6:H1519, 8,0),0)</f>
        <v/>
      </c>
      <c r="E1323" s="26">
        <f>B1323*C1323</f>
        <v/>
      </c>
      <c r="F1323" s="29">
        <f>E1323*I1323</f>
        <v/>
      </c>
      <c r="G1323" s="23">
        <f>E1323*H1323</f>
        <v/>
      </c>
      <c r="H1323" s="22">
        <f>IFERROR(VLOOKUP(A1323,'Banco de dados'!$A$6:F1519, 3,0),0)</f>
        <v/>
      </c>
      <c r="I1323" s="24">
        <f>IFERROR(VLOOKUP(A1323,'Banco de dados'!$A$6:$F$199, 5,0),0)</f>
        <v/>
      </c>
      <c r="J1323" s="19" t="n"/>
    </row>
    <row r="1324">
      <c r="B1324" s="18" t="n"/>
      <c r="C1324" s="17" t="n"/>
      <c r="D1324" s="33">
        <f>IFERROR(VLOOKUP(A1324,'Banco de dados'!$A$6:H1520, 8,0),0)</f>
        <v/>
      </c>
      <c r="E1324" s="26">
        <f>B1324*C1324</f>
        <v/>
      </c>
      <c r="F1324" s="29">
        <f>E1324*I1324</f>
        <v/>
      </c>
      <c r="G1324" s="23">
        <f>E1324*H1324</f>
        <v/>
      </c>
      <c r="H1324" s="22">
        <f>IFERROR(VLOOKUP(A1324,'Banco de dados'!$A$6:F1520, 3,0),0)</f>
        <v/>
      </c>
      <c r="I1324" s="24">
        <f>IFERROR(VLOOKUP(A1324,'Banco de dados'!$A$6:$F$199, 5,0),0)</f>
        <v/>
      </c>
      <c r="J1324" s="19" t="n"/>
    </row>
    <row r="1325">
      <c r="B1325" s="18" t="n"/>
      <c r="C1325" s="17" t="n"/>
      <c r="D1325" s="33">
        <f>IFERROR(VLOOKUP(A1325,'Banco de dados'!$A$6:H1521, 8,0),0)</f>
        <v/>
      </c>
      <c r="E1325" s="26">
        <f>B1325*C1325</f>
        <v/>
      </c>
      <c r="F1325" s="29">
        <f>E1325*I1325</f>
        <v/>
      </c>
      <c r="G1325" s="23">
        <f>E1325*H1325</f>
        <v/>
      </c>
      <c r="H1325" s="22">
        <f>IFERROR(VLOOKUP(A1325,'Banco de dados'!$A$6:F1521, 3,0),0)</f>
        <v/>
      </c>
      <c r="I1325" s="24">
        <f>IFERROR(VLOOKUP(A1325,'Banco de dados'!$A$6:$F$199, 5,0),0)</f>
        <v/>
      </c>
      <c r="J1325" s="19" t="n"/>
    </row>
    <row r="1326">
      <c r="B1326" s="18" t="n"/>
      <c r="C1326" s="17" t="n"/>
      <c r="D1326" s="33">
        <f>IFERROR(VLOOKUP(A1326,'Banco de dados'!$A$6:H1522, 8,0),0)</f>
        <v/>
      </c>
      <c r="E1326" s="26">
        <f>B1326*C1326</f>
        <v/>
      </c>
      <c r="F1326" s="29">
        <f>E1326*I1326</f>
        <v/>
      </c>
      <c r="G1326" s="23">
        <f>E1326*H1326</f>
        <v/>
      </c>
      <c r="H1326" s="22">
        <f>IFERROR(VLOOKUP(A1326,'Banco de dados'!$A$6:F1522, 3,0),0)</f>
        <v/>
      </c>
      <c r="I1326" s="24">
        <f>IFERROR(VLOOKUP(A1326,'Banco de dados'!$A$6:$F$199, 5,0),0)</f>
        <v/>
      </c>
      <c r="J1326" s="19" t="n"/>
    </row>
    <row r="1327">
      <c r="B1327" s="18" t="n"/>
      <c r="C1327" s="17" t="n"/>
      <c r="D1327" s="33">
        <f>IFERROR(VLOOKUP(A1327,'Banco de dados'!$A$6:H1523, 8,0),0)</f>
        <v/>
      </c>
      <c r="E1327" s="26">
        <f>B1327*C1327</f>
        <v/>
      </c>
      <c r="F1327" s="29">
        <f>E1327*I1327</f>
        <v/>
      </c>
      <c r="G1327" s="23">
        <f>E1327*H1327</f>
        <v/>
      </c>
      <c r="H1327" s="22">
        <f>IFERROR(VLOOKUP(A1327,'Banco de dados'!$A$6:F1523, 3,0),0)</f>
        <v/>
      </c>
      <c r="I1327" s="24">
        <f>IFERROR(VLOOKUP(A1327,'Banco de dados'!$A$6:$F$199, 5,0),0)</f>
        <v/>
      </c>
      <c r="J1327" s="19" t="n"/>
    </row>
    <row r="1328">
      <c r="B1328" s="18" t="n"/>
      <c r="C1328" s="17" t="n"/>
      <c r="D1328" s="33">
        <f>IFERROR(VLOOKUP(A1328,'Banco de dados'!$A$6:H1524, 8,0),0)</f>
        <v/>
      </c>
      <c r="E1328" s="26">
        <f>B1328*C1328</f>
        <v/>
      </c>
      <c r="F1328" s="29">
        <f>E1328*I1328</f>
        <v/>
      </c>
      <c r="G1328" s="23">
        <f>E1328*H1328</f>
        <v/>
      </c>
      <c r="H1328" s="22">
        <f>IFERROR(VLOOKUP(A1328,'Banco de dados'!$A$6:F1524, 3,0),0)</f>
        <v/>
      </c>
      <c r="I1328" s="24">
        <f>IFERROR(VLOOKUP(A1328,'Banco de dados'!$A$6:$F$199, 5,0),0)</f>
        <v/>
      </c>
      <c r="J1328" s="19" t="n"/>
    </row>
    <row r="1329">
      <c r="B1329" s="18" t="n"/>
      <c r="C1329" s="17" t="n"/>
      <c r="D1329" s="33">
        <f>IFERROR(VLOOKUP(A1329,'Banco de dados'!$A$6:H1525, 8,0),0)</f>
        <v/>
      </c>
      <c r="E1329" s="26">
        <f>B1329*C1329</f>
        <v/>
      </c>
      <c r="F1329" s="29">
        <f>E1329*I1329</f>
        <v/>
      </c>
      <c r="G1329" s="23">
        <f>E1329*H1329</f>
        <v/>
      </c>
      <c r="H1329" s="22">
        <f>IFERROR(VLOOKUP(A1329,'Banco de dados'!$A$6:F1525, 3,0),0)</f>
        <v/>
      </c>
      <c r="I1329" s="24">
        <f>IFERROR(VLOOKUP(A1329,'Banco de dados'!$A$6:$F$199, 5,0),0)</f>
        <v/>
      </c>
      <c r="J1329" s="19" t="n"/>
    </row>
    <row r="1330">
      <c r="B1330" s="18" t="n"/>
      <c r="C1330" s="17" t="n"/>
      <c r="D1330" s="33">
        <f>IFERROR(VLOOKUP(A1330,'Banco de dados'!$A$6:H1526, 8,0),0)</f>
        <v/>
      </c>
      <c r="E1330" s="26">
        <f>B1330*C1330</f>
        <v/>
      </c>
      <c r="F1330" s="29">
        <f>E1330*I1330</f>
        <v/>
      </c>
      <c r="G1330" s="23">
        <f>E1330*H1330</f>
        <v/>
      </c>
      <c r="H1330" s="22">
        <f>IFERROR(VLOOKUP(A1330,'Banco de dados'!$A$6:F1526, 3,0),0)</f>
        <v/>
      </c>
      <c r="I1330" s="24">
        <f>IFERROR(VLOOKUP(A1330,'Banco de dados'!$A$6:$F$199, 5,0),0)</f>
        <v/>
      </c>
      <c r="J1330" s="19" t="n"/>
    </row>
    <row r="1331">
      <c r="B1331" s="18" t="n"/>
      <c r="C1331" s="17" t="n"/>
      <c r="D1331" s="33">
        <f>IFERROR(VLOOKUP(A1331,'Banco de dados'!$A$6:H1527, 8,0),0)</f>
        <v/>
      </c>
      <c r="E1331" s="26">
        <f>B1331*C1331</f>
        <v/>
      </c>
      <c r="F1331" s="29">
        <f>E1331*I1331</f>
        <v/>
      </c>
      <c r="G1331" s="23">
        <f>E1331*H1331</f>
        <v/>
      </c>
      <c r="H1331" s="22">
        <f>IFERROR(VLOOKUP(A1331,'Banco de dados'!$A$6:F1527, 3,0),0)</f>
        <v/>
      </c>
      <c r="I1331" s="24">
        <f>IFERROR(VLOOKUP(A1331,'Banco de dados'!$A$6:$F$199, 5,0),0)</f>
        <v/>
      </c>
      <c r="J1331" s="19" t="n"/>
    </row>
    <row r="1332">
      <c r="B1332" s="18" t="n"/>
      <c r="C1332" s="17" t="n"/>
      <c r="D1332" s="33">
        <f>IFERROR(VLOOKUP(A1332,'Banco de dados'!$A$6:H1528, 8,0),0)</f>
        <v/>
      </c>
      <c r="E1332" s="26">
        <f>B1332*C1332</f>
        <v/>
      </c>
      <c r="F1332" s="29">
        <f>E1332*I1332</f>
        <v/>
      </c>
      <c r="G1332" s="23">
        <f>E1332*H1332</f>
        <v/>
      </c>
      <c r="H1332" s="22">
        <f>IFERROR(VLOOKUP(A1332,'Banco de dados'!$A$6:F1528, 3,0),0)</f>
        <v/>
      </c>
      <c r="I1332" s="24">
        <f>IFERROR(VLOOKUP(A1332,'Banco de dados'!$A$6:$F$199, 5,0),0)</f>
        <v/>
      </c>
      <c r="J1332" s="19" t="n"/>
    </row>
    <row r="1333">
      <c r="B1333" s="18" t="n"/>
      <c r="C1333" s="17" t="n"/>
      <c r="D1333" s="33">
        <f>IFERROR(VLOOKUP(A1333,'Banco de dados'!$A$6:H1529, 8,0),0)</f>
        <v/>
      </c>
      <c r="E1333" s="26">
        <f>B1333*C1333</f>
        <v/>
      </c>
      <c r="F1333" s="29">
        <f>E1333*I1333</f>
        <v/>
      </c>
      <c r="G1333" s="23">
        <f>E1333*H1333</f>
        <v/>
      </c>
      <c r="H1333" s="22">
        <f>IFERROR(VLOOKUP(A1333,'Banco de dados'!$A$6:F1529, 3,0),0)</f>
        <v/>
      </c>
      <c r="I1333" s="24">
        <f>IFERROR(VLOOKUP(A1333,'Banco de dados'!$A$6:$F$199, 5,0),0)</f>
        <v/>
      </c>
      <c r="J1333" s="19" t="n"/>
    </row>
    <row r="1334">
      <c r="B1334" s="18" t="n"/>
      <c r="C1334" s="17" t="n"/>
      <c r="D1334" s="33">
        <f>IFERROR(VLOOKUP(A1334,'Banco de dados'!$A$6:H1530, 8,0),0)</f>
        <v/>
      </c>
      <c r="E1334" s="26">
        <f>B1334*C1334</f>
        <v/>
      </c>
      <c r="F1334" s="29">
        <f>E1334*I1334</f>
        <v/>
      </c>
      <c r="G1334" s="23">
        <f>E1334*H1334</f>
        <v/>
      </c>
      <c r="H1334" s="22">
        <f>IFERROR(VLOOKUP(A1334,'Banco de dados'!$A$6:F1530, 3,0),0)</f>
        <v/>
      </c>
      <c r="I1334" s="24">
        <f>IFERROR(VLOOKUP(A1334,'Banco de dados'!$A$6:$F$199, 5,0),0)</f>
        <v/>
      </c>
      <c r="J1334" s="19" t="n"/>
    </row>
    <row r="1335">
      <c r="B1335" s="18" t="n"/>
      <c r="C1335" s="17" t="n"/>
      <c r="D1335" s="33">
        <f>IFERROR(VLOOKUP(A1335,'Banco de dados'!$A$6:H1531, 8,0),0)</f>
        <v/>
      </c>
      <c r="E1335" s="26">
        <f>B1335*C1335</f>
        <v/>
      </c>
      <c r="F1335" s="29">
        <f>E1335*I1335</f>
        <v/>
      </c>
      <c r="G1335" s="23">
        <f>E1335*H1335</f>
        <v/>
      </c>
      <c r="H1335" s="22">
        <f>IFERROR(VLOOKUP(A1335,'Banco de dados'!$A$6:F1531, 3,0),0)</f>
        <v/>
      </c>
      <c r="I1335" s="24">
        <f>IFERROR(VLOOKUP(A1335,'Banco de dados'!$A$6:$F$199, 5,0),0)</f>
        <v/>
      </c>
      <c r="J1335" s="19" t="n"/>
    </row>
    <row r="1336">
      <c r="B1336" s="18" t="n"/>
      <c r="C1336" s="17" t="n"/>
      <c r="D1336" s="33">
        <f>IFERROR(VLOOKUP(A1336,'Banco de dados'!$A$6:H1532, 8,0),0)</f>
        <v/>
      </c>
      <c r="E1336" s="26">
        <f>B1336*C1336</f>
        <v/>
      </c>
      <c r="F1336" s="29">
        <f>E1336*I1336</f>
        <v/>
      </c>
      <c r="G1336" s="23">
        <f>E1336*H1336</f>
        <v/>
      </c>
      <c r="H1336" s="22">
        <f>IFERROR(VLOOKUP(A1336,'Banco de dados'!$A$6:F1532, 3,0),0)</f>
        <v/>
      </c>
      <c r="I1336" s="24">
        <f>IFERROR(VLOOKUP(A1336,'Banco de dados'!$A$6:$F$199, 5,0),0)</f>
        <v/>
      </c>
      <c r="J1336" s="19" t="n"/>
    </row>
    <row r="1337">
      <c r="B1337" s="18" t="n"/>
      <c r="C1337" s="17" t="n"/>
      <c r="D1337" s="33">
        <f>IFERROR(VLOOKUP(A1337,'Banco de dados'!$A$6:H1533, 8,0),0)</f>
        <v/>
      </c>
      <c r="E1337" s="26">
        <f>B1337*C1337</f>
        <v/>
      </c>
      <c r="F1337" s="29">
        <f>E1337*I1337</f>
        <v/>
      </c>
      <c r="G1337" s="23">
        <f>E1337*H1337</f>
        <v/>
      </c>
      <c r="H1337" s="22">
        <f>IFERROR(VLOOKUP(A1337,'Banco de dados'!$A$6:F1533, 3,0),0)</f>
        <v/>
      </c>
      <c r="I1337" s="24">
        <f>IFERROR(VLOOKUP(A1337,'Banco de dados'!$A$6:$F$199, 5,0),0)</f>
        <v/>
      </c>
      <c r="J1337" s="19" t="n"/>
    </row>
    <row r="1338">
      <c r="B1338" s="18" t="n"/>
      <c r="C1338" s="17" t="n"/>
      <c r="D1338" s="33">
        <f>IFERROR(VLOOKUP(A1338,'Banco de dados'!$A$6:H1534, 8,0),0)</f>
        <v/>
      </c>
      <c r="E1338" s="26">
        <f>B1338*C1338</f>
        <v/>
      </c>
      <c r="F1338" s="29">
        <f>E1338*I1338</f>
        <v/>
      </c>
      <c r="G1338" s="23">
        <f>E1338*H1338</f>
        <v/>
      </c>
      <c r="H1338" s="22">
        <f>IFERROR(VLOOKUP(A1338,'Banco de dados'!$A$6:F1534, 3,0),0)</f>
        <v/>
      </c>
      <c r="I1338" s="24">
        <f>IFERROR(VLOOKUP(A1338,'Banco de dados'!$A$6:$F$199, 5,0),0)</f>
        <v/>
      </c>
      <c r="J1338" s="19" t="n"/>
    </row>
    <row r="1339">
      <c r="B1339" s="18" t="n"/>
      <c r="C1339" s="17" t="n"/>
      <c r="D1339" s="33">
        <f>IFERROR(VLOOKUP(A1339,'Banco de dados'!$A$6:H1535, 8,0),0)</f>
        <v/>
      </c>
      <c r="E1339" s="26">
        <f>B1339*C1339</f>
        <v/>
      </c>
      <c r="F1339" s="29">
        <f>E1339*I1339</f>
        <v/>
      </c>
      <c r="G1339" s="23">
        <f>E1339*H1339</f>
        <v/>
      </c>
      <c r="H1339" s="22">
        <f>IFERROR(VLOOKUP(A1339,'Banco de dados'!$A$6:F1535, 3,0),0)</f>
        <v/>
      </c>
      <c r="I1339" s="24">
        <f>IFERROR(VLOOKUP(A1339,'Banco de dados'!$A$6:$F$199, 5,0),0)</f>
        <v/>
      </c>
      <c r="J1339" s="19" t="n"/>
    </row>
    <row r="1340">
      <c r="B1340" s="18" t="n"/>
      <c r="C1340" s="17" t="n"/>
      <c r="D1340" s="33">
        <f>IFERROR(VLOOKUP(A1340,'Banco de dados'!$A$6:H1536, 8,0),0)</f>
        <v/>
      </c>
      <c r="E1340" s="26">
        <f>B1340*C1340</f>
        <v/>
      </c>
      <c r="F1340" s="29">
        <f>E1340*I1340</f>
        <v/>
      </c>
      <c r="G1340" s="23">
        <f>E1340*H1340</f>
        <v/>
      </c>
      <c r="H1340" s="22">
        <f>IFERROR(VLOOKUP(A1340,'Banco de dados'!$A$6:F1536, 3,0),0)</f>
        <v/>
      </c>
      <c r="I1340" s="24">
        <f>IFERROR(VLOOKUP(A1340,'Banco de dados'!$A$6:$F$199, 5,0),0)</f>
        <v/>
      </c>
      <c r="J1340" s="19" t="n"/>
    </row>
    <row r="1341">
      <c r="B1341" s="18" t="n"/>
      <c r="C1341" s="17" t="n"/>
      <c r="D1341" s="33">
        <f>IFERROR(VLOOKUP(A1341,'Banco de dados'!$A$6:H1537, 8,0),0)</f>
        <v/>
      </c>
      <c r="E1341" s="26">
        <f>B1341*C1341</f>
        <v/>
      </c>
      <c r="F1341" s="29">
        <f>E1341*I1341</f>
        <v/>
      </c>
      <c r="G1341" s="23">
        <f>E1341*H1341</f>
        <v/>
      </c>
      <c r="H1341" s="22">
        <f>IFERROR(VLOOKUP(A1341,'Banco de dados'!$A$6:F1537, 3,0),0)</f>
        <v/>
      </c>
      <c r="I1341" s="24">
        <f>IFERROR(VLOOKUP(A1341,'Banco de dados'!$A$6:$F$199, 5,0),0)</f>
        <v/>
      </c>
      <c r="J1341" s="19" t="n"/>
    </row>
    <row r="1342">
      <c r="B1342" s="18" t="n"/>
      <c r="C1342" s="17" t="n"/>
      <c r="D1342" s="33">
        <f>IFERROR(VLOOKUP(A1342,'Banco de dados'!$A$6:H1538, 8,0),0)</f>
        <v/>
      </c>
      <c r="E1342" s="26">
        <f>B1342*C1342</f>
        <v/>
      </c>
      <c r="F1342" s="29">
        <f>E1342*I1342</f>
        <v/>
      </c>
      <c r="G1342" s="23">
        <f>E1342*H1342</f>
        <v/>
      </c>
      <c r="H1342" s="22">
        <f>IFERROR(VLOOKUP(A1342,'Banco de dados'!$A$6:F1538, 3,0),0)</f>
        <v/>
      </c>
      <c r="I1342" s="24">
        <f>IFERROR(VLOOKUP(A1342,'Banco de dados'!$A$6:$F$199, 5,0),0)</f>
        <v/>
      </c>
      <c r="J1342" s="19" t="n"/>
    </row>
    <row r="1343">
      <c r="B1343" s="18" t="n"/>
      <c r="C1343" s="17" t="n"/>
      <c r="D1343" s="33">
        <f>IFERROR(VLOOKUP(A1343,'Banco de dados'!$A$6:H1539, 8,0),0)</f>
        <v/>
      </c>
      <c r="E1343" s="26">
        <f>B1343*C1343</f>
        <v/>
      </c>
      <c r="F1343" s="29">
        <f>E1343*I1343</f>
        <v/>
      </c>
      <c r="G1343" s="23">
        <f>E1343*H1343</f>
        <v/>
      </c>
      <c r="H1343" s="22">
        <f>IFERROR(VLOOKUP(A1343,'Banco de dados'!$A$6:F1539, 3,0),0)</f>
        <v/>
      </c>
      <c r="I1343" s="24">
        <f>IFERROR(VLOOKUP(A1343,'Banco de dados'!$A$6:$F$199, 5,0),0)</f>
        <v/>
      </c>
      <c r="J1343" s="19" t="n"/>
    </row>
    <row r="1344">
      <c r="B1344" s="18" t="n"/>
      <c r="C1344" s="17" t="n"/>
      <c r="D1344" s="33">
        <f>IFERROR(VLOOKUP(A1344,'Banco de dados'!$A$6:H1540, 8,0),0)</f>
        <v/>
      </c>
      <c r="E1344" s="26">
        <f>B1344*C1344</f>
        <v/>
      </c>
      <c r="F1344" s="29">
        <f>E1344*I1344</f>
        <v/>
      </c>
      <c r="G1344" s="23">
        <f>E1344*H1344</f>
        <v/>
      </c>
      <c r="H1344" s="22">
        <f>IFERROR(VLOOKUP(A1344,'Banco de dados'!$A$6:F1540, 3,0),0)</f>
        <v/>
      </c>
      <c r="I1344" s="24">
        <f>IFERROR(VLOOKUP(A1344,'Banco de dados'!$A$6:$F$199, 5,0),0)</f>
        <v/>
      </c>
      <c r="J1344" s="19" t="n"/>
    </row>
    <row r="1345">
      <c r="B1345" s="18" t="n"/>
      <c r="C1345" s="17" t="n"/>
      <c r="D1345" s="33">
        <f>IFERROR(VLOOKUP(A1345,'Banco de dados'!$A$6:H1541, 8,0),0)</f>
        <v/>
      </c>
      <c r="E1345" s="26">
        <f>B1345*C1345</f>
        <v/>
      </c>
      <c r="F1345" s="29">
        <f>E1345*I1345</f>
        <v/>
      </c>
      <c r="G1345" s="23">
        <f>E1345*H1345</f>
        <v/>
      </c>
      <c r="H1345" s="22">
        <f>IFERROR(VLOOKUP(A1345,'Banco de dados'!$A$6:F1541, 3,0),0)</f>
        <v/>
      </c>
      <c r="I1345" s="24">
        <f>IFERROR(VLOOKUP(A1345,'Banco de dados'!$A$6:$F$199, 5,0),0)</f>
        <v/>
      </c>
      <c r="J1345" s="19" t="n"/>
    </row>
    <row r="1346">
      <c r="B1346" s="18" t="n"/>
      <c r="C1346" s="17" t="n"/>
      <c r="D1346" s="33">
        <f>IFERROR(VLOOKUP(A1346,'Banco de dados'!$A$6:H1542, 8,0),0)</f>
        <v/>
      </c>
      <c r="E1346" s="26">
        <f>B1346*C1346</f>
        <v/>
      </c>
      <c r="F1346" s="29">
        <f>E1346*I1346</f>
        <v/>
      </c>
      <c r="G1346" s="23">
        <f>E1346*H1346</f>
        <v/>
      </c>
      <c r="H1346" s="22">
        <f>IFERROR(VLOOKUP(A1346,'Banco de dados'!$A$6:F1542, 3,0),0)</f>
        <v/>
      </c>
      <c r="I1346" s="24">
        <f>IFERROR(VLOOKUP(A1346,'Banco de dados'!$A$6:$F$199, 5,0),0)</f>
        <v/>
      </c>
      <c r="J1346" s="19" t="n"/>
    </row>
    <row r="1347">
      <c r="B1347" s="18" t="n"/>
      <c r="C1347" s="17" t="n"/>
      <c r="D1347" s="33">
        <f>IFERROR(VLOOKUP(A1347,'Banco de dados'!$A$6:H1543, 8,0),0)</f>
        <v/>
      </c>
      <c r="E1347" s="26">
        <f>B1347*C1347</f>
        <v/>
      </c>
      <c r="F1347" s="29">
        <f>E1347*I1347</f>
        <v/>
      </c>
      <c r="G1347" s="23">
        <f>E1347*H1347</f>
        <v/>
      </c>
      <c r="H1347" s="22">
        <f>IFERROR(VLOOKUP(A1347,'Banco de dados'!$A$6:F1543, 3,0),0)</f>
        <v/>
      </c>
      <c r="I1347" s="24">
        <f>IFERROR(VLOOKUP(A1347,'Banco de dados'!$A$6:$F$199, 5,0),0)</f>
        <v/>
      </c>
      <c r="J1347" s="19" t="n"/>
    </row>
    <row r="1348">
      <c r="B1348" s="18" t="n"/>
      <c r="C1348" s="17" t="n"/>
      <c r="D1348" s="33">
        <f>IFERROR(VLOOKUP(A1348,'Banco de dados'!$A$6:H1544, 8,0),0)</f>
        <v/>
      </c>
      <c r="E1348" s="26">
        <f>B1348*C1348</f>
        <v/>
      </c>
      <c r="F1348" s="29">
        <f>E1348*I1348</f>
        <v/>
      </c>
      <c r="G1348" s="23">
        <f>E1348*H1348</f>
        <v/>
      </c>
      <c r="H1348" s="22">
        <f>IFERROR(VLOOKUP(A1348,'Banco de dados'!$A$6:F1544, 3,0),0)</f>
        <v/>
      </c>
      <c r="I1348" s="24">
        <f>IFERROR(VLOOKUP(A1348,'Banco de dados'!$A$6:$F$199, 5,0),0)</f>
        <v/>
      </c>
      <c r="J1348" s="19" t="n"/>
    </row>
    <row r="1349">
      <c r="B1349" s="18" t="n"/>
      <c r="C1349" s="17" t="n"/>
      <c r="D1349" s="33">
        <f>IFERROR(VLOOKUP(A1349,'Banco de dados'!$A$6:H1545, 8,0),0)</f>
        <v/>
      </c>
      <c r="E1349" s="26">
        <f>B1349*C1349</f>
        <v/>
      </c>
      <c r="F1349" s="29">
        <f>E1349*I1349</f>
        <v/>
      </c>
      <c r="G1349" s="23">
        <f>E1349*H1349</f>
        <v/>
      </c>
      <c r="H1349" s="22">
        <f>IFERROR(VLOOKUP(A1349,'Banco de dados'!$A$6:F1545, 3,0),0)</f>
        <v/>
      </c>
      <c r="I1349" s="24">
        <f>IFERROR(VLOOKUP(A1349,'Banco de dados'!$A$6:$F$199, 5,0),0)</f>
        <v/>
      </c>
      <c r="J1349" s="19" t="n"/>
    </row>
    <row r="1350">
      <c r="B1350" s="18" t="n"/>
      <c r="C1350" s="17" t="n"/>
      <c r="D1350" s="33">
        <f>IFERROR(VLOOKUP(A1350,'Banco de dados'!$A$6:H1546, 8,0),0)</f>
        <v/>
      </c>
      <c r="E1350" s="26">
        <f>B1350*C1350</f>
        <v/>
      </c>
      <c r="F1350" s="29">
        <f>E1350*I1350</f>
        <v/>
      </c>
      <c r="G1350" s="23">
        <f>E1350*H1350</f>
        <v/>
      </c>
      <c r="H1350" s="22">
        <f>IFERROR(VLOOKUP(A1350,'Banco de dados'!$A$6:F1546, 3,0),0)</f>
        <v/>
      </c>
      <c r="I1350" s="24">
        <f>IFERROR(VLOOKUP(A1350,'Banco de dados'!$A$6:$F$199, 5,0),0)</f>
        <v/>
      </c>
      <c r="J1350" s="19" t="n"/>
    </row>
    <row r="1351">
      <c r="B1351" s="18" t="n"/>
      <c r="C1351" s="17" t="n"/>
      <c r="D1351" s="33">
        <f>IFERROR(VLOOKUP(A1351,'Banco de dados'!$A$6:H1547, 8,0),0)</f>
        <v/>
      </c>
      <c r="E1351" s="26">
        <f>B1351*C1351</f>
        <v/>
      </c>
      <c r="F1351" s="29">
        <f>E1351*I1351</f>
        <v/>
      </c>
      <c r="G1351" s="23">
        <f>E1351*H1351</f>
        <v/>
      </c>
      <c r="H1351" s="22">
        <f>IFERROR(VLOOKUP(A1351,'Banco de dados'!$A$6:F1547, 3,0),0)</f>
        <v/>
      </c>
      <c r="I1351" s="24">
        <f>IFERROR(VLOOKUP(A1351,'Banco de dados'!$A$6:$F$199, 5,0),0)</f>
        <v/>
      </c>
      <c r="J1351" s="19" t="n"/>
    </row>
    <row r="1352">
      <c r="B1352" s="18" t="n"/>
      <c r="C1352" s="17" t="n"/>
      <c r="D1352" s="33">
        <f>IFERROR(VLOOKUP(A1352,'Banco de dados'!$A$6:H1548, 8,0),0)</f>
        <v/>
      </c>
      <c r="E1352" s="26">
        <f>B1352*C1352</f>
        <v/>
      </c>
      <c r="F1352" s="29">
        <f>E1352*I1352</f>
        <v/>
      </c>
      <c r="G1352" s="23">
        <f>E1352*H1352</f>
        <v/>
      </c>
      <c r="H1352" s="22">
        <f>IFERROR(VLOOKUP(A1352,'Banco de dados'!$A$6:F1548, 3,0),0)</f>
        <v/>
      </c>
      <c r="I1352" s="24">
        <f>IFERROR(VLOOKUP(A1352,'Banco de dados'!$A$6:$F$199, 5,0),0)</f>
        <v/>
      </c>
      <c r="J1352" s="19" t="n"/>
    </row>
    <row r="1353">
      <c r="B1353" s="18" t="n"/>
      <c r="C1353" s="17" t="n"/>
      <c r="D1353" s="33">
        <f>IFERROR(VLOOKUP(A1353,'Banco de dados'!$A$6:H1549, 8,0),0)</f>
        <v/>
      </c>
      <c r="E1353" s="26">
        <f>B1353*C1353</f>
        <v/>
      </c>
      <c r="F1353" s="29">
        <f>E1353*I1353</f>
        <v/>
      </c>
      <c r="G1353" s="23">
        <f>E1353*H1353</f>
        <v/>
      </c>
      <c r="H1353" s="22">
        <f>IFERROR(VLOOKUP(A1353,'Banco de dados'!$A$6:F1549, 3,0),0)</f>
        <v/>
      </c>
      <c r="I1353" s="24">
        <f>IFERROR(VLOOKUP(A1353,'Banco de dados'!$A$6:$F$199, 5,0),0)</f>
        <v/>
      </c>
      <c r="J1353" s="19" t="n"/>
    </row>
    <row r="1354">
      <c r="B1354" s="18" t="n"/>
      <c r="C1354" s="17" t="n"/>
      <c r="D1354" s="33">
        <f>IFERROR(VLOOKUP(A1354,'Banco de dados'!$A$6:H1550, 8,0),0)</f>
        <v/>
      </c>
      <c r="E1354" s="26">
        <f>B1354*C1354</f>
        <v/>
      </c>
      <c r="F1354" s="29">
        <f>E1354*I1354</f>
        <v/>
      </c>
      <c r="G1354" s="23">
        <f>E1354*H1354</f>
        <v/>
      </c>
      <c r="H1354" s="22">
        <f>IFERROR(VLOOKUP(A1354,'Banco de dados'!$A$6:F1550, 3,0),0)</f>
        <v/>
      </c>
      <c r="I1354" s="24">
        <f>IFERROR(VLOOKUP(A1354,'Banco de dados'!$A$6:$F$199, 5,0),0)</f>
        <v/>
      </c>
      <c r="J1354" s="19" t="n"/>
    </row>
    <row r="1355">
      <c r="B1355" s="18" t="n"/>
      <c r="C1355" s="17" t="n"/>
      <c r="D1355" s="33">
        <f>IFERROR(VLOOKUP(A1355,'Banco de dados'!$A$6:H1551, 8,0),0)</f>
        <v/>
      </c>
      <c r="E1355" s="26">
        <f>B1355*C1355</f>
        <v/>
      </c>
      <c r="F1355" s="29">
        <f>E1355*I1355</f>
        <v/>
      </c>
      <c r="G1355" s="23">
        <f>E1355*H1355</f>
        <v/>
      </c>
      <c r="H1355" s="22">
        <f>IFERROR(VLOOKUP(A1355,'Banco de dados'!$A$6:F1551, 3,0),0)</f>
        <v/>
      </c>
      <c r="I1355" s="24">
        <f>IFERROR(VLOOKUP(A1355,'Banco de dados'!$A$6:$F$199, 5,0),0)</f>
        <v/>
      </c>
      <c r="J1355" s="19" t="n"/>
    </row>
    <row r="1356">
      <c r="B1356" s="18" t="n"/>
      <c r="C1356" s="17" t="n"/>
      <c r="D1356" s="33">
        <f>IFERROR(VLOOKUP(A1356,'Banco de dados'!$A$6:H1552, 8,0),0)</f>
        <v/>
      </c>
      <c r="E1356" s="26">
        <f>B1356*C1356</f>
        <v/>
      </c>
      <c r="F1356" s="29">
        <f>E1356*I1356</f>
        <v/>
      </c>
      <c r="G1356" s="23">
        <f>E1356*H1356</f>
        <v/>
      </c>
      <c r="H1356" s="22">
        <f>IFERROR(VLOOKUP(A1356,'Banco de dados'!$A$6:F1552, 3,0),0)</f>
        <v/>
      </c>
      <c r="I1356" s="24">
        <f>IFERROR(VLOOKUP(A1356,'Banco de dados'!$A$6:$F$199, 5,0),0)</f>
        <v/>
      </c>
      <c r="J1356" s="19" t="n"/>
    </row>
    <row r="1357">
      <c r="B1357" s="18" t="n"/>
      <c r="C1357" s="17" t="n"/>
      <c r="D1357" s="33">
        <f>IFERROR(VLOOKUP(A1357,'Banco de dados'!$A$6:H1553, 8,0),0)</f>
        <v/>
      </c>
      <c r="E1357" s="26">
        <f>B1357*C1357</f>
        <v/>
      </c>
      <c r="F1357" s="29">
        <f>E1357*I1357</f>
        <v/>
      </c>
      <c r="G1357" s="23">
        <f>E1357*H1357</f>
        <v/>
      </c>
      <c r="H1357" s="22">
        <f>IFERROR(VLOOKUP(A1357,'Banco de dados'!$A$6:F1553, 3,0),0)</f>
        <v/>
      </c>
      <c r="I1357" s="24">
        <f>IFERROR(VLOOKUP(A1357,'Banco de dados'!$A$6:$F$199, 5,0),0)</f>
        <v/>
      </c>
      <c r="J1357" s="19" t="n"/>
    </row>
    <row r="1358">
      <c r="B1358" s="18" t="n"/>
      <c r="C1358" s="17" t="n"/>
      <c r="D1358" s="33">
        <f>IFERROR(VLOOKUP(A1358,'Banco de dados'!$A$6:H1554, 8,0),0)</f>
        <v/>
      </c>
      <c r="E1358" s="26">
        <f>B1358*C1358</f>
        <v/>
      </c>
      <c r="F1358" s="29">
        <f>E1358*I1358</f>
        <v/>
      </c>
      <c r="G1358" s="23">
        <f>E1358*H1358</f>
        <v/>
      </c>
      <c r="H1358" s="22">
        <f>IFERROR(VLOOKUP(A1358,'Banco de dados'!$A$6:F1554, 3,0),0)</f>
        <v/>
      </c>
      <c r="I1358" s="24">
        <f>IFERROR(VLOOKUP(A1358,'Banco de dados'!$A$6:$F$199, 5,0),0)</f>
        <v/>
      </c>
      <c r="J1358" s="19" t="n"/>
    </row>
    <row r="1359">
      <c r="B1359" s="18" t="n"/>
      <c r="C1359" s="17" t="n"/>
      <c r="D1359" s="33">
        <f>IFERROR(VLOOKUP(A1359,'Banco de dados'!$A$6:H1555, 8,0),0)</f>
        <v/>
      </c>
      <c r="E1359" s="26">
        <f>B1359*C1359</f>
        <v/>
      </c>
      <c r="F1359" s="29">
        <f>E1359*I1359</f>
        <v/>
      </c>
      <c r="G1359" s="23">
        <f>E1359*H1359</f>
        <v/>
      </c>
      <c r="H1359" s="22">
        <f>IFERROR(VLOOKUP(A1359,'Banco de dados'!$A$6:F1555, 3,0),0)</f>
        <v/>
      </c>
      <c r="I1359" s="24">
        <f>IFERROR(VLOOKUP(A1359,'Banco de dados'!$A$6:$F$199, 5,0),0)</f>
        <v/>
      </c>
      <c r="J1359" s="19" t="n"/>
    </row>
    <row r="1360">
      <c r="B1360" s="18" t="n"/>
      <c r="C1360" s="17" t="n"/>
      <c r="D1360" s="33">
        <f>IFERROR(VLOOKUP(A1360,'Banco de dados'!$A$6:H1556, 8,0),0)</f>
        <v/>
      </c>
      <c r="E1360" s="26">
        <f>B1360*C1360</f>
        <v/>
      </c>
      <c r="F1360" s="29">
        <f>E1360*I1360</f>
        <v/>
      </c>
      <c r="G1360" s="23">
        <f>E1360*H1360</f>
        <v/>
      </c>
      <c r="H1360" s="22">
        <f>IFERROR(VLOOKUP(A1360,'Banco de dados'!$A$6:F1556, 3,0),0)</f>
        <v/>
      </c>
      <c r="I1360" s="24">
        <f>IFERROR(VLOOKUP(A1360,'Banco de dados'!$A$6:$F$199, 5,0),0)</f>
        <v/>
      </c>
      <c r="J1360" s="19" t="n"/>
    </row>
    <row r="1361">
      <c r="B1361" s="18" t="n"/>
      <c r="C1361" s="17" t="n"/>
      <c r="D1361" s="33">
        <f>IFERROR(VLOOKUP(A1361,'Banco de dados'!$A$6:H1557, 8,0),0)</f>
        <v/>
      </c>
      <c r="E1361" s="26">
        <f>B1361*C1361</f>
        <v/>
      </c>
      <c r="F1361" s="29">
        <f>E1361*I1361</f>
        <v/>
      </c>
      <c r="G1361" s="23">
        <f>E1361*H1361</f>
        <v/>
      </c>
      <c r="H1361" s="22">
        <f>IFERROR(VLOOKUP(A1361,'Banco de dados'!$A$6:F1557, 3,0),0)</f>
        <v/>
      </c>
      <c r="I1361" s="24">
        <f>IFERROR(VLOOKUP(A1361,'Banco de dados'!$A$6:$F$199, 5,0),0)</f>
        <v/>
      </c>
      <c r="J1361" s="19" t="n"/>
    </row>
    <row r="1362">
      <c r="B1362" s="18" t="n"/>
      <c r="C1362" s="17" t="n"/>
      <c r="D1362" s="33">
        <f>IFERROR(VLOOKUP(A1362,'Banco de dados'!$A$6:H1558, 8,0),0)</f>
        <v/>
      </c>
      <c r="E1362" s="26">
        <f>B1362*C1362</f>
        <v/>
      </c>
      <c r="F1362" s="29">
        <f>E1362*I1362</f>
        <v/>
      </c>
      <c r="G1362" s="23">
        <f>E1362*H1362</f>
        <v/>
      </c>
      <c r="H1362" s="22">
        <f>IFERROR(VLOOKUP(A1362,'Banco de dados'!$A$6:F1558, 3,0),0)</f>
        <v/>
      </c>
      <c r="I1362" s="24">
        <f>IFERROR(VLOOKUP(A1362,'Banco de dados'!$A$6:$F$199, 5,0),0)</f>
        <v/>
      </c>
      <c r="J1362" s="19" t="n"/>
    </row>
    <row r="1363">
      <c r="B1363" s="18" t="n"/>
      <c r="C1363" s="17" t="n"/>
      <c r="D1363" s="33">
        <f>IFERROR(VLOOKUP(A1363,'Banco de dados'!$A$6:H1559, 8,0),0)</f>
        <v/>
      </c>
      <c r="E1363" s="26">
        <f>B1363*C1363</f>
        <v/>
      </c>
      <c r="F1363" s="29">
        <f>E1363*I1363</f>
        <v/>
      </c>
      <c r="G1363" s="23">
        <f>E1363*H1363</f>
        <v/>
      </c>
      <c r="H1363" s="22">
        <f>IFERROR(VLOOKUP(A1363,'Banco de dados'!$A$6:F1559, 3,0),0)</f>
        <v/>
      </c>
      <c r="I1363" s="24">
        <f>IFERROR(VLOOKUP(A1363,'Banco de dados'!$A$6:$F$199, 5,0),0)</f>
        <v/>
      </c>
      <c r="J1363" s="19" t="n"/>
    </row>
    <row r="1364">
      <c r="B1364" s="18" t="n"/>
      <c r="C1364" s="17" t="n"/>
      <c r="D1364" s="33">
        <f>IFERROR(VLOOKUP(A1364,'Banco de dados'!$A$6:H1560, 8,0),0)</f>
        <v/>
      </c>
      <c r="E1364" s="26">
        <f>B1364*C1364</f>
        <v/>
      </c>
      <c r="F1364" s="29">
        <f>E1364*I1364</f>
        <v/>
      </c>
      <c r="G1364" s="23">
        <f>E1364*H1364</f>
        <v/>
      </c>
      <c r="H1364" s="22">
        <f>IFERROR(VLOOKUP(A1364,'Banco de dados'!$A$6:F1560, 3,0),0)</f>
        <v/>
      </c>
      <c r="I1364" s="24">
        <f>IFERROR(VLOOKUP(A1364,'Banco de dados'!$A$6:$F$199, 5,0),0)</f>
        <v/>
      </c>
      <c r="J1364" s="19" t="n"/>
    </row>
    <row r="1365">
      <c r="B1365" s="18" t="n"/>
      <c r="C1365" s="17" t="n"/>
      <c r="D1365" s="33">
        <f>IFERROR(VLOOKUP(A1365,'Banco de dados'!$A$6:H1561, 8,0),0)</f>
        <v/>
      </c>
      <c r="E1365" s="26">
        <f>B1365*C1365</f>
        <v/>
      </c>
      <c r="F1365" s="29">
        <f>E1365*I1365</f>
        <v/>
      </c>
      <c r="G1365" s="23">
        <f>E1365*H1365</f>
        <v/>
      </c>
      <c r="H1365" s="22">
        <f>IFERROR(VLOOKUP(A1365,'Banco de dados'!$A$6:F1561, 3,0),0)</f>
        <v/>
      </c>
      <c r="I1365" s="24">
        <f>IFERROR(VLOOKUP(A1365,'Banco de dados'!$A$6:$F$199, 5,0),0)</f>
        <v/>
      </c>
      <c r="J1365" s="19" t="n"/>
    </row>
    <row r="1366">
      <c r="B1366" s="18" t="n"/>
      <c r="C1366" s="17" t="n"/>
      <c r="D1366" s="33">
        <f>IFERROR(VLOOKUP(A1366,'Banco de dados'!$A$6:H1562, 8,0),0)</f>
        <v/>
      </c>
      <c r="E1366" s="26">
        <f>B1366*C1366</f>
        <v/>
      </c>
      <c r="F1366" s="29">
        <f>E1366*I1366</f>
        <v/>
      </c>
      <c r="G1366" s="23">
        <f>E1366*H1366</f>
        <v/>
      </c>
      <c r="H1366" s="22">
        <f>IFERROR(VLOOKUP(A1366,'Banco de dados'!$A$6:F1562, 3,0),0)</f>
        <v/>
      </c>
      <c r="I1366" s="24">
        <f>IFERROR(VLOOKUP(A1366,'Banco de dados'!$A$6:$F$199, 5,0),0)</f>
        <v/>
      </c>
      <c r="J1366" s="19" t="n"/>
    </row>
    <row r="1367">
      <c r="B1367" s="18" t="n"/>
      <c r="C1367" s="17" t="n"/>
      <c r="D1367" s="33">
        <f>IFERROR(VLOOKUP(A1367,'Banco de dados'!$A$6:H1563, 8,0),0)</f>
        <v/>
      </c>
      <c r="E1367" s="26">
        <f>B1367*C1367</f>
        <v/>
      </c>
      <c r="F1367" s="29">
        <f>E1367*I1367</f>
        <v/>
      </c>
      <c r="G1367" s="23">
        <f>E1367*H1367</f>
        <v/>
      </c>
      <c r="H1367" s="22">
        <f>IFERROR(VLOOKUP(A1367,'Banco de dados'!$A$6:F1563, 3,0),0)</f>
        <v/>
      </c>
      <c r="I1367" s="24">
        <f>IFERROR(VLOOKUP(A1367,'Banco de dados'!$A$6:$F$199, 5,0),0)</f>
        <v/>
      </c>
      <c r="J1367" s="19" t="n"/>
    </row>
    <row r="1368">
      <c r="B1368" s="18" t="n"/>
      <c r="C1368" s="17" t="n"/>
      <c r="D1368" s="33">
        <f>IFERROR(VLOOKUP(A1368,'Banco de dados'!$A$6:H1564, 8,0),0)</f>
        <v/>
      </c>
      <c r="E1368" s="26">
        <f>B1368*C1368</f>
        <v/>
      </c>
      <c r="F1368" s="29">
        <f>E1368*I1368</f>
        <v/>
      </c>
      <c r="G1368" s="23">
        <f>E1368*H1368</f>
        <v/>
      </c>
      <c r="H1368" s="22">
        <f>IFERROR(VLOOKUP(A1368,'Banco de dados'!$A$6:F1564, 3,0),0)</f>
        <v/>
      </c>
      <c r="I1368" s="24">
        <f>IFERROR(VLOOKUP(A1368,'Banco de dados'!$A$6:$F$199, 5,0),0)</f>
        <v/>
      </c>
      <c r="J1368" s="19" t="n"/>
    </row>
    <row r="1369">
      <c r="B1369" s="18" t="n"/>
      <c r="C1369" s="17" t="n"/>
      <c r="D1369" s="33">
        <f>IFERROR(VLOOKUP(A1369,'Banco de dados'!$A$6:H1565, 8,0),0)</f>
        <v/>
      </c>
      <c r="E1369" s="26">
        <f>B1369*C1369</f>
        <v/>
      </c>
      <c r="F1369" s="29">
        <f>E1369*I1369</f>
        <v/>
      </c>
      <c r="G1369" s="23">
        <f>E1369*H1369</f>
        <v/>
      </c>
      <c r="H1369" s="22">
        <f>IFERROR(VLOOKUP(A1369,'Banco de dados'!$A$6:F1565, 3,0),0)</f>
        <v/>
      </c>
      <c r="I1369" s="24">
        <f>IFERROR(VLOOKUP(A1369,'Banco de dados'!$A$6:$F$199, 5,0),0)</f>
        <v/>
      </c>
      <c r="J1369" s="19" t="n"/>
    </row>
    <row r="1370">
      <c r="B1370" s="18" t="n"/>
      <c r="C1370" s="17" t="n"/>
      <c r="D1370" s="33">
        <f>IFERROR(VLOOKUP(A1370,'Banco de dados'!$A$6:H1566, 8,0),0)</f>
        <v/>
      </c>
      <c r="E1370" s="26">
        <f>B1370*C1370</f>
        <v/>
      </c>
      <c r="F1370" s="29">
        <f>E1370*I1370</f>
        <v/>
      </c>
      <c r="G1370" s="23">
        <f>E1370*H1370</f>
        <v/>
      </c>
      <c r="H1370" s="22">
        <f>IFERROR(VLOOKUP(A1370,'Banco de dados'!$A$6:F1566, 3,0),0)</f>
        <v/>
      </c>
      <c r="I1370" s="24">
        <f>IFERROR(VLOOKUP(A1370,'Banco de dados'!$A$6:$F$199, 5,0),0)</f>
        <v/>
      </c>
      <c r="J1370" s="19" t="n"/>
    </row>
    <row r="1371">
      <c r="B1371" s="18" t="n"/>
      <c r="C1371" s="17" t="n"/>
      <c r="D1371" s="33">
        <f>IFERROR(VLOOKUP(A1371,'Banco de dados'!$A$6:H1567, 8,0),0)</f>
        <v/>
      </c>
      <c r="E1371" s="26">
        <f>B1371*C1371</f>
        <v/>
      </c>
      <c r="F1371" s="29">
        <f>E1371*I1371</f>
        <v/>
      </c>
      <c r="G1371" s="23">
        <f>E1371*H1371</f>
        <v/>
      </c>
      <c r="H1371" s="22">
        <f>IFERROR(VLOOKUP(A1371,'Banco de dados'!$A$6:F1567, 3,0),0)</f>
        <v/>
      </c>
      <c r="I1371" s="24">
        <f>IFERROR(VLOOKUP(A1371,'Banco de dados'!$A$6:$F$199, 5,0),0)</f>
        <v/>
      </c>
      <c r="J1371" s="19" t="n"/>
    </row>
    <row r="1372">
      <c r="B1372" s="18" t="n"/>
      <c r="C1372" s="17" t="n"/>
      <c r="D1372" s="33">
        <f>IFERROR(VLOOKUP(A1372,'Banco de dados'!$A$6:H1568, 8,0),0)</f>
        <v/>
      </c>
      <c r="E1372" s="26">
        <f>B1372*C1372</f>
        <v/>
      </c>
      <c r="F1372" s="29">
        <f>E1372*I1372</f>
        <v/>
      </c>
      <c r="G1372" s="23">
        <f>E1372*H1372</f>
        <v/>
      </c>
      <c r="H1372" s="22">
        <f>IFERROR(VLOOKUP(A1372,'Banco de dados'!$A$6:F1568, 3,0),0)</f>
        <v/>
      </c>
      <c r="I1372" s="24">
        <f>IFERROR(VLOOKUP(A1372,'Banco de dados'!$A$6:$F$199, 5,0),0)</f>
        <v/>
      </c>
      <c r="J1372" s="19" t="n"/>
    </row>
    <row r="1373">
      <c r="B1373" s="18" t="n"/>
      <c r="C1373" s="17" t="n"/>
      <c r="D1373" s="33">
        <f>IFERROR(VLOOKUP(A1373,'Banco de dados'!$A$6:H1569, 8,0),0)</f>
        <v/>
      </c>
      <c r="E1373" s="26">
        <f>B1373*C1373</f>
        <v/>
      </c>
      <c r="F1373" s="29">
        <f>E1373*I1373</f>
        <v/>
      </c>
      <c r="G1373" s="23">
        <f>E1373*H1373</f>
        <v/>
      </c>
      <c r="H1373" s="22">
        <f>IFERROR(VLOOKUP(A1373,'Banco de dados'!$A$6:F1569, 3,0),0)</f>
        <v/>
      </c>
      <c r="I1373" s="24">
        <f>IFERROR(VLOOKUP(A1373,'Banco de dados'!$A$6:$F$199, 5,0),0)</f>
        <v/>
      </c>
      <c r="J1373" s="19" t="n"/>
    </row>
    <row r="1374">
      <c r="B1374" s="18" t="n"/>
      <c r="C1374" s="17" t="n"/>
      <c r="D1374" s="33">
        <f>IFERROR(VLOOKUP(A1374,'Banco de dados'!$A$6:H1570, 8,0),0)</f>
        <v/>
      </c>
      <c r="E1374" s="26">
        <f>B1374*C1374</f>
        <v/>
      </c>
      <c r="F1374" s="29">
        <f>E1374*I1374</f>
        <v/>
      </c>
      <c r="G1374" s="23">
        <f>E1374*H1374</f>
        <v/>
      </c>
      <c r="H1374" s="22">
        <f>IFERROR(VLOOKUP(A1374,'Banco de dados'!$A$6:F1570, 3,0),0)</f>
        <v/>
      </c>
      <c r="I1374" s="24">
        <f>IFERROR(VLOOKUP(A1374,'Banco de dados'!$A$6:$F$199, 5,0),0)</f>
        <v/>
      </c>
      <c r="J1374" s="19" t="n"/>
    </row>
    <row r="1375">
      <c r="B1375" s="18" t="n"/>
      <c r="C1375" s="17" t="n"/>
      <c r="D1375" s="33">
        <f>IFERROR(VLOOKUP(A1375,'Banco de dados'!$A$6:H1571, 8,0),0)</f>
        <v/>
      </c>
      <c r="E1375" s="26">
        <f>B1375*C1375</f>
        <v/>
      </c>
      <c r="F1375" s="29">
        <f>E1375*I1375</f>
        <v/>
      </c>
      <c r="G1375" s="23">
        <f>E1375*H1375</f>
        <v/>
      </c>
      <c r="H1375" s="22">
        <f>IFERROR(VLOOKUP(A1375,'Banco de dados'!$A$6:F1571, 3,0),0)</f>
        <v/>
      </c>
      <c r="I1375" s="24">
        <f>IFERROR(VLOOKUP(A1375,'Banco de dados'!$A$6:$F$199, 5,0),0)</f>
        <v/>
      </c>
      <c r="J1375" s="19" t="n"/>
    </row>
    <row r="1376">
      <c r="B1376" s="18" t="n"/>
      <c r="C1376" s="17" t="n"/>
      <c r="D1376" s="33">
        <f>IFERROR(VLOOKUP(A1376,'Banco de dados'!$A$6:H1572, 8,0),0)</f>
        <v/>
      </c>
      <c r="E1376" s="26">
        <f>B1376*C1376</f>
        <v/>
      </c>
      <c r="F1376" s="29">
        <f>E1376*I1376</f>
        <v/>
      </c>
      <c r="G1376" s="23">
        <f>E1376*H1376</f>
        <v/>
      </c>
      <c r="H1376" s="22">
        <f>IFERROR(VLOOKUP(A1376,'Banco de dados'!$A$6:F1572, 3,0),0)</f>
        <v/>
      </c>
      <c r="I1376" s="24">
        <f>IFERROR(VLOOKUP(A1376,'Banco de dados'!$A$6:$F$199, 5,0),0)</f>
        <v/>
      </c>
      <c r="J1376" s="19" t="n"/>
    </row>
    <row r="1377">
      <c r="B1377" s="18" t="n"/>
      <c r="C1377" s="17" t="n"/>
      <c r="D1377" s="33">
        <f>IFERROR(VLOOKUP(A1377,'Banco de dados'!$A$6:H1573, 8,0),0)</f>
        <v/>
      </c>
      <c r="E1377" s="26">
        <f>B1377*C1377</f>
        <v/>
      </c>
      <c r="F1377" s="29">
        <f>E1377*I1377</f>
        <v/>
      </c>
      <c r="G1377" s="23">
        <f>E1377*H1377</f>
        <v/>
      </c>
      <c r="H1377" s="22">
        <f>IFERROR(VLOOKUP(A1377,'Banco de dados'!$A$6:F1573, 3,0),0)</f>
        <v/>
      </c>
      <c r="I1377" s="24">
        <f>IFERROR(VLOOKUP(A1377,'Banco de dados'!$A$6:$F$199, 5,0),0)</f>
        <v/>
      </c>
      <c r="J1377" s="19" t="n"/>
    </row>
    <row r="1378">
      <c r="B1378" s="18" t="n"/>
      <c r="C1378" s="17" t="n"/>
      <c r="D1378" s="33">
        <f>IFERROR(VLOOKUP(A1378,'Banco de dados'!$A$6:H1574, 8,0),0)</f>
        <v/>
      </c>
      <c r="E1378" s="26">
        <f>B1378*C1378</f>
        <v/>
      </c>
      <c r="F1378" s="29">
        <f>E1378*I1378</f>
        <v/>
      </c>
      <c r="G1378" s="23">
        <f>E1378*H1378</f>
        <v/>
      </c>
      <c r="H1378" s="22">
        <f>IFERROR(VLOOKUP(A1378,'Banco de dados'!$A$6:F1574, 3,0),0)</f>
        <v/>
      </c>
      <c r="I1378" s="24">
        <f>IFERROR(VLOOKUP(A1378,'Banco de dados'!$A$6:$F$199, 5,0),0)</f>
        <v/>
      </c>
      <c r="J1378" s="19" t="n"/>
    </row>
    <row r="1379">
      <c r="B1379" s="18" t="n"/>
      <c r="C1379" s="17" t="n"/>
      <c r="D1379" s="33">
        <f>IFERROR(VLOOKUP(A1379,'Banco de dados'!$A$6:H1575, 8,0),0)</f>
        <v/>
      </c>
      <c r="E1379" s="26">
        <f>B1379*C1379</f>
        <v/>
      </c>
      <c r="F1379" s="29">
        <f>E1379*I1379</f>
        <v/>
      </c>
      <c r="G1379" s="23">
        <f>E1379*H1379</f>
        <v/>
      </c>
      <c r="H1379" s="22">
        <f>IFERROR(VLOOKUP(A1379,'Banco de dados'!$A$6:F1575, 3,0),0)</f>
        <v/>
      </c>
      <c r="I1379" s="24">
        <f>IFERROR(VLOOKUP(A1379,'Banco de dados'!$A$6:$F$199, 5,0),0)</f>
        <v/>
      </c>
      <c r="J1379" s="19" t="n"/>
    </row>
    <row r="1380">
      <c r="B1380" s="18" t="n"/>
      <c r="C1380" s="17" t="n"/>
      <c r="D1380" s="33">
        <f>IFERROR(VLOOKUP(A1380,'Banco de dados'!$A$6:H1576, 8,0),0)</f>
        <v/>
      </c>
      <c r="E1380" s="26">
        <f>B1380*C1380</f>
        <v/>
      </c>
      <c r="F1380" s="29">
        <f>E1380*I1380</f>
        <v/>
      </c>
      <c r="G1380" s="23">
        <f>E1380*H1380</f>
        <v/>
      </c>
      <c r="H1380" s="22">
        <f>IFERROR(VLOOKUP(A1380,'Banco de dados'!$A$6:F1576, 3,0),0)</f>
        <v/>
      </c>
      <c r="I1380" s="24">
        <f>IFERROR(VLOOKUP(A1380,'Banco de dados'!$A$6:$F$199, 5,0),0)</f>
        <v/>
      </c>
      <c r="J1380" s="19" t="n"/>
    </row>
    <row r="1381">
      <c r="B1381" s="18" t="n"/>
      <c r="C1381" s="17" t="n"/>
      <c r="D1381" s="33">
        <f>IFERROR(VLOOKUP(A1381,'Banco de dados'!$A$6:H1577, 8,0),0)</f>
        <v/>
      </c>
      <c r="E1381" s="26">
        <f>B1381*C1381</f>
        <v/>
      </c>
      <c r="F1381" s="29">
        <f>E1381*I1381</f>
        <v/>
      </c>
      <c r="G1381" s="23">
        <f>E1381*H1381</f>
        <v/>
      </c>
      <c r="H1381" s="22">
        <f>IFERROR(VLOOKUP(A1381,'Banco de dados'!$A$6:F1577, 3,0),0)</f>
        <v/>
      </c>
      <c r="I1381" s="24">
        <f>IFERROR(VLOOKUP(A1381,'Banco de dados'!$A$6:$F$199, 5,0),0)</f>
        <v/>
      </c>
      <c r="J1381" s="19" t="n"/>
    </row>
    <row r="1382">
      <c r="B1382" s="18" t="n"/>
      <c r="C1382" s="17" t="n"/>
      <c r="D1382" s="33">
        <f>IFERROR(VLOOKUP(A1382,'Banco de dados'!$A$6:H1578, 8,0),0)</f>
        <v/>
      </c>
      <c r="E1382" s="26">
        <f>B1382*C1382</f>
        <v/>
      </c>
      <c r="F1382" s="29">
        <f>E1382*I1382</f>
        <v/>
      </c>
      <c r="G1382" s="23">
        <f>E1382*H1382</f>
        <v/>
      </c>
      <c r="H1382" s="22">
        <f>IFERROR(VLOOKUP(A1382,'Banco de dados'!$A$6:F1578, 3,0),0)</f>
        <v/>
      </c>
      <c r="I1382" s="24">
        <f>IFERROR(VLOOKUP(A1382,'Banco de dados'!$A$6:$F$199, 5,0),0)</f>
        <v/>
      </c>
      <c r="J1382" s="19" t="n"/>
    </row>
    <row r="1383">
      <c r="B1383" s="18" t="n"/>
      <c r="C1383" s="17" t="n"/>
      <c r="D1383" s="33">
        <f>IFERROR(VLOOKUP(A1383,'Banco de dados'!$A$6:H1579, 8,0),0)</f>
        <v/>
      </c>
      <c r="E1383" s="26">
        <f>B1383*C1383</f>
        <v/>
      </c>
      <c r="F1383" s="29">
        <f>E1383*I1383</f>
        <v/>
      </c>
      <c r="G1383" s="23">
        <f>E1383*H1383</f>
        <v/>
      </c>
      <c r="H1383" s="22">
        <f>IFERROR(VLOOKUP(A1383,'Banco de dados'!$A$6:F1579, 3,0),0)</f>
        <v/>
      </c>
      <c r="I1383" s="24">
        <f>IFERROR(VLOOKUP(A1383,'Banco de dados'!$A$6:$F$199, 5,0),0)</f>
        <v/>
      </c>
      <c r="J1383" s="19" t="n"/>
    </row>
    <row r="1384">
      <c r="B1384" s="18" t="n"/>
      <c r="C1384" s="17" t="n"/>
      <c r="D1384" s="33">
        <f>IFERROR(VLOOKUP(A1384,'Banco de dados'!$A$6:H1580, 8,0),0)</f>
        <v/>
      </c>
      <c r="E1384" s="26">
        <f>B1384*C1384</f>
        <v/>
      </c>
      <c r="F1384" s="29">
        <f>E1384*I1384</f>
        <v/>
      </c>
      <c r="G1384" s="23">
        <f>E1384*H1384</f>
        <v/>
      </c>
      <c r="H1384" s="22">
        <f>IFERROR(VLOOKUP(A1384,'Banco de dados'!$A$6:F1580, 3,0),0)</f>
        <v/>
      </c>
      <c r="I1384" s="24">
        <f>IFERROR(VLOOKUP(A1384,'Banco de dados'!$A$6:$F$199, 5,0),0)</f>
        <v/>
      </c>
      <c r="J1384" s="19" t="n"/>
    </row>
    <row r="1385">
      <c r="B1385" s="18" t="n"/>
      <c r="C1385" s="17" t="n"/>
      <c r="D1385" s="33">
        <f>IFERROR(VLOOKUP(A1385,'Banco de dados'!$A$6:H1581, 8,0),0)</f>
        <v/>
      </c>
      <c r="E1385" s="26">
        <f>B1385*C1385</f>
        <v/>
      </c>
      <c r="F1385" s="29">
        <f>E1385*I1385</f>
        <v/>
      </c>
      <c r="G1385" s="23">
        <f>E1385*H1385</f>
        <v/>
      </c>
      <c r="H1385" s="22">
        <f>IFERROR(VLOOKUP(A1385,'Banco de dados'!$A$6:F1581, 3,0),0)</f>
        <v/>
      </c>
      <c r="I1385" s="24">
        <f>IFERROR(VLOOKUP(A1385,'Banco de dados'!$A$6:$F$199, 5,0),0)</f>
        <v/>
      </c>
      <c r="J1385" s="19" t="n"/>
    </row>
    <row r="1386">
      <c r="B1386" s="18" t="n"/>
      <c r="C1386" s="17" t="n"/>
      <c r="D1386" s="33">
        <f>IFERROR(VLOOKUP(A1386,'Banco de dados'!$A$6:H1582, 8,0),0)</f>
        <v/>
      </c>
      <c r="E1386" s="26">
        <f>B1386*C1386</f>
        <v/>
      </c>
      <c r="F1386" s="29">
        <f>E1386*I1386</f>
        <v/>
      </c>
      <c r="G1386" s="23">
        <f>E1386*H1386</f>
        <v/>
      </c>
      <c r="H1386" s="22">
        <f>IFERROR(VLOOKUP(A1386,'Banco de dados'!$A$6:F1582, 3,0),0)</f>
        <v/>
      </c>
      <c r="I1386" s="24">
        <f>IFERROR(VLOOKUP(A1386,'Banco de dados'!$A$6:$F$199, 5,0),0)</f>
        <v/>
      </c>
      <c r="J1386" s="19" t="n"/>
    </row>
    <row r="1387">
      <c r="B1387" s="18" t="n"/>
      <c r="C1387" s="17" t="n"/>
      <c r="D1387" s="33">
        <f>IFERROR(VLOOKUP(A1387,'Banco de dados'!$A$6:H1583, 8,0),0)</f>
        <v/>
      </c>
      <c r="E1387" s="26">
        <f>B1387*C1387</f>
        <v/>
      </c>
      <c r="F1387" s="29">
        <f>E1387*I1387</f>
        <v/>
      </c>
      <c r="G1387" s="23">
        <f>E1387*H1387</f>
        <v/>
      </c>
      <c r="H1387" s="22">
        <f>IFERROR(VLOOKUP(A1387,'Banco de dados'!$A$6:F1583, 3,0),0)</f>
        <v/>
      </c>
      <c r="I1387" s="24">
        <f>IFERROR(VLOOKUP(A1387,'Banco de dados'!$A$6:$F$199, 5,0),0)</f>
        <v/>
      </c>
      <c r="J1387" s="19" t="n"/>
    </row>
    <row r="1388">
      <c r="B1388" s="18" t="n"/>
      <c r="C1388" s="17" t="n"/>
      <c r="D1388" s="33">
        <f>IFERROR(VLOOKUP(A1388,'Banco de dados'!$A$6:H1584, 8,0),0)</f>
        <v/>
      </c>
      <c r="E1388" s="26">
        <f>B1388*C1388</f>
        <v/>
      </c>
      <c r="F1388" s="29">
        <f>E1388*I1388</f>
        <v/>
      </c>
      <c r="G1388" s="23">
        <f>E1388*H1388</f>
        <v/>
      </c>
      <c r="H1388" s="22">
        <f>IFERROR(VLOOKUP(A1388,'Banco de dados'!$A$6:F1584, 3,0),0)</f>
        <v/>
      </c>
      <c r="I1388" s="24">
        <f>IFERROR(VLOOKUP(A1388,'Banco de dados'!$A$6:$F$199, 5,0),0)</f>
        <v/>
      </c>
      <c r="J1388" s="19" t="n"/>
    </row>
    <row r="1389">
      <c r="B1389" s="18" t="n"/>
      <c r="C1389" s="17" t="n"/>
      <c r="D1389" s="33">
        <f>IFERROR(VLOOKUP(A1389,'Banco de dados'!$A$6:H1585, 8,0),0)</f>
        <v/>
      </c>
      <c r="E1389" s="26">
        <f>B1389*C1389</f>
        <v/>
      </c>
      <c r="F1389" s="29">
        <f>E1389*I1389</f>
        <v/>
      </c>
      <c r="G1389" s="23">
        <f>E1389*H1389</f>
        <v/>
      </c>
      <c r="H1389" s="22">
        <f>IFERROR(VLOOKUP(A1389,'Banco de dados'!$A$6:F1585, 3,0),0)</f>
        <v/>
      </c>
      <c r="I1389" s="24">
        <f>IFERROR(VLOOKUP(A1389,'Banco de dados'!$A$6:$F$199, 5,0),0)</f>
        <v/>
      </c>
      <c r="J1389" s="19" t="n"/>
    </row>
    <row r="1390">
      <c r="B1390" s="18" t="n"/>
      <c r="C1390" s="17" t="n"/>
      <c r="D1390" s="33">
        <f>IFERROR(VLOOKUP(A1390,'Banco de dados'!$A$6:H1586, 8,0),0)</f>
        <v/>
      </c>
      <c r="E1390" s="26">
        <f>B1390*C1390</f>
        <v/>
      </c>
      <c r="F1390" s="29">
        <f>E1390*I1390</f>
        <v/>
      </c>
      <c r="G1390" s="23">
        <f>E1390*H1390</f>
        <v/>
      </c>
      <c r="H1390" s="22">
        <f>IFERROR(VLOOKUP(A1390,'Banco de dados'!$A$6:F1586, 3,0),0)</f>
        <v/>
      </c>
      <c r="I1390" s="24">
        <f>IFERROR(VLOOKUP(A1390,'Banco de dados'!$A$6:$F$199, 5,0),0)</f>
        <v/>
      </c>
      <c r="J1390" s="19" t="n"/>
    </row>
    <row r="1391">
      <c r="B1391" s="18" t="n"/>
      <c r="C1391" s="17" t="n"/>
      <c r="D1391" s="33">
        <f>IFERROR(VLOOKUP(A1391,'Banco de dados'!$A$6:H1587, 8,0),0)</f>
        <v/>
      </c>
      <c r="E1391" s="26">
        <f>B1391*C1391</f>
        <v/>
      </c>
      <c r="F1391" s="29">
        <f>E1391*I1391</f>
        <v/>
      </c>
      <c r="G1391" s="23">
        <f>E1391*H1391</f>
        <v/>
      </c>
      <c r="H1391" s="22">
        <f>IFERROR(VLOOKUP(A1391,'Banco de dados'!$A$6:F1587, 3,0),0)</f>
        <v/>
      </c>
      <c r="I1391" s="24">
        <f>IFERROR(VLOOKUP(A1391,'Banco de dados'!$A$6:$F$199, 5,0),0)</f>
        <v/>
      </c>
      <c r="J1391" s="19" t="n"/>
    </row>
    <row r="1392">
      <c r="B1392" s="18" t="n"/>
      <c r="C1392" s="17" t="n"/>
      <c r="D1392" s="33">
        <f>IFERROR(VLOOKUP(A1392,'Banco de dados'!$A$6:H1588, 8,0),0)</f>
        <v/>
      </c>
      <c r="E1392" s="26">
        <f>B1392*C1392</f>
        <v/>
      </c>
      <c r="F1392" s="29">
        <f>E1392*I1392</f>
        <v/>
      </c>
      <c r="G1392" s="23">
        <f>E1392*H1392</f>
        <v/>
      </c>
      <c r="H1392" s="22">
        <f>IFERROR(VLOOKUP(A1392,'Banco de dados'!$A$6:F1588, 3,0),0)</f>
        <v/>
      </c>
      <c r="I1392" s="24">
        <f>IFERROR(VLOOKUP(A1392,'Banco de dados'!$A$6:$F$199, 5,0),0)</f>
        <v/>
      </c>
      <c r="J1392" s="19" t="n"/>
    </row>
    <row r="1393">
      <c r="B1393" s="18" t="n"/>
      <c r="C1393" s="17" t="n"/>
      <c r="D1393" s="33">
        <f>IFERROR(VLOOKUP(A1393,'Banco de dados'!$A$6:H1589, 8,0),0)</f>
        <v/>
      </c>
      <c r="E1393" s="26">
        <f>B1393*C1393</f>
        <v/>
      </c>
      <c r="F1393" s="29">
        <f>E1393*I1393</f>
        <v/>
      </c>
      <c r="G1393" s="23">
        <f>E1393*H1393</f>
        <v/>
      </c>
      <c r="H1393" s="22">
        <f>IFERROR(VLOOKUP(A1393,'Banco de dados'!$A$6:F1589, 3,0),0)</f>
        <v/>
      </c>
      <c r="I1393" s="24">
        <f>IFERROR(VLOOKUP(A1393,'Banco de dados'!$A$6:$F$199, 5,0),0)</f>
        <v/>
      </c>
      <c r="J1393" s="19" t="n"/>
    </row>
    <row r="1394">
      <c r="B1394" s="18" t="n"/>
      <c r="C1394" s="17" t="n"/>
      <c r="D1394" s="33">
        <f>IFERROR(VLOOKUP(A1394,'Banco de dados'!$A$6:H1590, 8,0),0)</f>
        <v/>
      </c>
      <c r="E1394" s="26">
        <f>B1394*C1394</f>
        <v/>
      </c>
      <c r="F1394" s="29">
        <f>E1394*I1394</f>
        <v/>
      </c>
      <c r="G1394" s="23">
        <f>E1394*H1394</f>
        <v/>
      </c>
      <c r="H1394" s="22">
        <f>IFERROR(VLOOKUP(A1394,'Banco de dados'!$A$6:F1590, 3,0),0)</f>
        <v/>
      </c>
      <c r="I1394" s="24">
        <f>IFERROR(VLOOKUP(A1394,'Banco de dados'!$A$6:$F$199, 5,0),0)</f>
        <v/>
      </c>
      <c r="J1394" s="19" t="n"/>
    </row>
    <row r="1395">
      <c r="B1395" s="18" t="n"/>
      <c r="C1395" s="17" t="n"/>
      <c r="D1395" s="33">
        <f>IFERROR(VLOOKUP(A1395,'Banco de dados'!$A$6:H1591, 8,0),0)</f>
        <v/>
      </c>
      <c r="E1395" s="26">
        <f>B1395*C1395</f>
        <v/>
      </c>
      <c r="F1395" s="29">
        <f>E1395*I1395</f>
        <v/>
      </c>
      <c r="G1395" s="23">
        <f>E1395*H1395</f>
        <v/>
      </c>
      <c r="H1395" s="22">
        <f>IFERROR(VLOOKUP(A1395,'Banco de dados'!$A$6:F1591, 3,0),0)</f>
        <v/>
      </c>
      <c r="I1395" s="24">
        <f>IFERROR(VLOOKUP(A1395,'Banco de dados'!$A$6:$F$199, 5,0),0)</f>
        <v/>
      </c>
      <c r="J1395" s="19" t="n"/>
    </row>
    <row r="1396">
      <c r="B1396" s="18" t="n"/>
      <c r="C1396" s="17" t="n"/>
      <c r="D1396" s="33">
        <f>IFERROR(VLOOKUP(A1396,'Banco de dados'!$A$6:H1592, 8,0),0)</f>
        <v/>
      </c>
      <c r="E1396" s="26">
        <f>B1396*C1396</f>
        <v/>
      </c>
      <c r="F1396" s="29">
        <f>E1396*I1396</f>
        <v/>
      </c>
      <c r="G1396" s="23">
        <f>E1396*H1396</f>
        <v/>
      </c>
      <c r="H1396" s="22">
        <f>IFERROR(VLOOKUP(A1396,'Banco de dados'!$A$6:F1592, 3,0),0)</f>
        <v/>
      </c>
      <c r="I1396" s="24">
        <f>IFERROR(VLOOKUP(A1396,'Banco de dados'!$A$6:$F$199, 5,0),0)</f>
        <v/>
      </c>
      <c r="J1396" s="19" t="n"/>
    </row>
    <row r="1397">
      <c r="B1397" s="18" t="n"/>
      <c r="C1397" s="17" t="n"/>
      <c r="D1397" s="33">
        <f>IFERROR(VLOOKUP(A1397,'Banco de dados'!$A$6:H1593, 8,0),0)</f>
        <v/>
      </c>
      <c r="E1397" s="26">
        <f>B1397*C1397</f>
        <v/>
      </c>
      <c r="F1397" s="29">
        <f>E1397*I1397</f>
        <v/>
      </c>
      <c r="G1397" s="23">
        <f>E1397*H1397</f>
        <v/>
      </c>
      <c r="H1397" s="22">
        <f>IFERROR(VLOOKUP(A1397,'Banco de dados'!$A$6:F1593, 3,0),0)</f>
        <v/>
      </c>
      <c r="I1397" s="24">
        <f>IFERROR(VLOOKUP(A1397,'Banco de dados'!$A$6:$F$199, 5,0),0)</f>
        <v/>
      </c>
      <c r="J1397" s="19" t="n"/>
    </row>
    <row r="1398">
      <c r="B1398" s="18" t="n"/>
      <c r="C1398" s="17" t="n"/>
      <c r="D1398" s="33">
        <f>IFERROR(VLOOKUP(A1398,'Banco de dados'!$A$6:H1594, 8,0),0)</f>
        <v/>
      </c>
      <c r="E1398" s="26">
        <f>B1398*C1398</f>
        <v/>
      </c>
      <c r="F1398" s="29">
        <f>E1398*I1398</f>
        <v/>
      </c>
      <c r="G1398" s="23">
        <f>E1398*H1398</f>
        <v/>
      </c>
      <c r="H1398" s="22">
        <f>IFERROR(VLOOKUP(A1398,'Banco de dados'!$A$6:F1594, 3,0),0)</f>
        <v/>
      </c>
      <c r="I1398" s="24">
        <f>IFERROR(VLOOKUP(A1398,'Banco de dados'!$A$6:$F$199, 5,0),0)</f>
        <v/>
      </c>
      <c r="J1398" s="19" t="n"/>
    </row>
    <row r="1399">
      <c r="B1399" s="18" t="n"/>
      <c r="C1399" s="17" t="n"/>
      <c r="D1399" s="33">
        <f>IFERROR(VLOOKUP(A1399,'Banco de dados'!$A$6:H1595, 8,0),0)</f>
        <v/>
      </c>
      <c r="E1399" s="26">
        <f>B1399*C1399</f>
        <v/>
      </c>
      <c r="F1399" s="29">
        <f>E1399*I1399</f>
        <v/>
      </c>
      <c r="G1399" s="23">
        <f>E1399*H1399</f>
        <v/>
      </c>
      <c r="H1399" s="22">
        <f>IFERROR(VLOOKUP(A1399,'Banco de dados'!$A$6:F1595, 3,0),0)</f>
        <v/>
      </c>
      <c r="I1399" s="24">
        <f>IFERROR(VLOOKUP(A1399,'Banco de dados'!$A$6:$F$199, 5,0),0)</f>
        <v/>
      </c>
      <c r="J1399" s="19" t="n"/>
    </row>
    <row r="1400">
      <c r="B1400" s="18" t="n"/>
      <c r="C1400" s="17" t="n"/>
      <c r="D1400" s="33">
        <f>IFERROR(VLOOKUP(A1400,'Banco de dados'!$A$6:H1596, 8,0),0)</f>
        <v/>
      </c>
      <c r="E1400" s="26">
        <f>B1400*C1400</f>
        <v/>
      </c>
      <c r="F1400" s="29">
        <f>E1400*I1400</f>
        <v/>
      </c>
      <c r="G1400" s="23">
        <f>E1400*H1400</f>
        <v/>
      </c>
      <c r="H1400" s="22">
        <f>IFERROR(VLOOKUP(A1400,'Banco de dados'!$A$6:F1596, 3,0),0)</f>
        <v/>
      </c>
      <c r="I1400" s="24">
        <f>IFERROR(VLOOKUP(A1400,'Banco de dados'!$A$6:$F$199, 5,0),0)</f>
        <v/>
      </c>
      <c r="J1400" s="19" t="n"/>
    </row>
    <row r="1401">
      <c r="B1401" s="18" t="n"/>
      <c r="C1401" s="17" t="n"/>
      <c r="D1401" s="33">
        <f>IFERROR(VLOOKUP(A1401,'Banco de dados'!$A$6:H1597, 8,0),0)</f>
        <v/>
      </c>
      <c r="E1401" s="26">
        <f>B1401*C1401</f>
        <v/>
      </c>
      <c r="F1401" s="29">
        <f>E1401*I1401</f>
        <v/>
      </c>
      <c r="G1401" s="23">
        <f>E1401*H1401</f>
        <v/>
      </c>
      <c r="H1401" s="22">
        <f>IFERROR(VLOOKUP(A1401,'Banco de dados'!$A$6:F1597, 3,0),0)</f>
        <v/>
      </c>
      <c r="I1401" s="24">
        <f>IFERROR(VLOOKUP(A1401,'Banco de dados'!$A$6:$F$199, 5,0),0)</f>
        <v/>
      </c>
      <c r="J1401" s="19" t="n"/>
    </row>
    <row r="1402">
      <c r="B1402" s="18" t="n"/>
      <c r="C1402" s="17" t="n"/>
      <c r="D1402" s="33">
        <f>IFERROR(VLOOKUP(A1402,'Banco de dados'!$A$6:H1598, 8,0),0)</f>
        <v/>
      </c>
      <c r="E1402" s="26">
        <f>B1402*C1402</f>
        <v/>
      </c>
      <c r="F1402" s="29">
        <f>E1402*I1402</f>
        <v/>
      </c>
      <c r="G1402" s="23">
        <f>E1402*H1402</f>
        <v/>
      </c>
      <c r="H1402" s="22">
        <f>IFERROR(VLOOKUP(A1402,'Banco de dados'!$A$6:F1598, 3,0),0)</f>
        <v/>
      </c>
      <c r="I1402" s="24">
        <f>IFERROR(VLOOKUP(A1402,'Banco de dados'!$A$6:$F$199, 5,0),0)</f>
        <v/>
      </c>
      <c r="J1402" s="19" t="n"/>
    </row>
    <row r="1403">
      <c r="B1403" s="18" t="n"/>
      <c r="C1403" s="17" t="n"/>
      <c r="D1403" s="33">
        <f>IFERROR(VLOOKUP(A1403,'Banco de dados'!$A$6:H1599, 8,0),0)</f>
        <v/>
      </c>
      <c r="E1403" s="26">
        <f>B1403*C1403</f>
        <v/>
      </c>
      <c r="F1403" s="29">
        <f>E1403*I1403</f>
        <v/>
      </c>
      <c r="G1403" s="23">
        <f>E1403*H1403</f>
        <v/>
      </c>
      <c r="H1403" s="22">
        <f>IFERROR(VLOOKUP(A1403,'Banco de dados'!$A$6:F1599, 3,0),0)</f>
        <v/>
      </c>
      <c r="I1403" s="24">
        <f>IFERROR(VLOOKUP(A1403,'Banco de dados'!$A$6:$F$199, 5,0),0)</f>
        <v/>
      </c>
      <c r="J1403" s="19" t="n"/>
    </row>
    <row r="1404">
      <c r="B1404" s="18" t="n"/>
      <c r="C1404" s="17" t="n"/>
      <c r="D1404" s="33">
        <f>IFERROR(VLOOKUP(A1404,'Banco de dados'!$A$6:H1600, 8,0),0)</f>
        <v/>
      </c>
      <c r="E1404" s="26">
        <f>B1404*C1404</f>
        <v/>
      </c>
      <c r="F1404" s="29">
        <f>E1404*I1404</f>
        <v/>
      </c>
      <c r="G1404" s="23">
        <f>E1404*H1404</f>
        <v/>
      </c>
      <c r="H1404" s="22">
        <f>IFERROR(VLOOKUP(A1404,'Banco de dados'!$A$6:F1600, 3,0),0)</f>
        <v/>
      </c>
      <c r="I1404" s="24">
        <f>IFERROR(VLOOKUP(A1404,'Banco de dados'!$A$6:$F$199, 5,0),0)</f>
        <v/>
      </c>
      <c r="J1404" s="19" t="n"/>
    </row>
    <row r="1405">
      <c r="B1405" s="18" t="n"/>
      <c r="C1405" s="17" t="n"/>
      <c r="D1405" s="33">
        <f>IFERROR(VLOOKUP(A1405,'Banco de dados'!$A$6:H1601, 8,0),0)</f>
        <v/>
      </c>
      <c r="E1405" s="26">
        <f>B1405*C1405</f>
        <v/>
      </c>
      <c r="F1405" s="29">
        <f>E1405*I1405</f>
        <v/>
      </c>
      <c r="G1405" s="23">
        <f>E1405*H1405</f>
        <v/>
      </c>
      <c r="H1405" s="22">
        <f>IFERROR(VLOOKUP(A1405,'Banco de dados'!$A$6:F1601, 3,0),0)</f>
        <v/>
      </c>
      <c r="I1405" s="24">
        <f>IFERROR(VLOOKUP(A1405,'Banco de dados'!$A$6:$F$199, 5,0),0)</f>
        <v/>
      </c>
      <c r="J1405" s="19" t="n"/>
    </row>
    <row r="1406">
      <c r="B1406" s="18" t="n"/>
      <c r="C1406" s="17" t="n"/>
      <c r="D1406" s="33">
        <f>IFERROR(VLOOKUP(A1406,'Banco de dados'!$A$6:H1602, 8,0),0)</f>
        <v/>
      </c>
      <c r="E1406" s="26">
        <f>B1406*C1406</f>
        <v/>
      </c>
      <c r="F1406" s="29">
        <f>E1406*I1406</f>
        <v/>
      </c>
      <c r="G1406" s="23">
        <f>E1406*H1406</f>
        <v/>
      </c>
      <c r="H1406" s="22">
        <f>IFERROR(VLOOKUP(A1406,'Banco de dados'!$A$6:F1602, 3,0),0)</f>
        <v/>
      </c>
      <c r="I1406" s="24">
        <f>IFERROR(VLOOKUP(A1406,'Banco de dados'!$A$6:$F$199, 5,0),0)</f>
        <v/>
      </c>
      <c r="J1406" s="19" t="n"/>
    </row>
    <row r="1407">
      <c r="B1407" s="18" t="n"/>
      <c r="C1407" s="17" t="n"/>
      <c r="D1407" s="33">
        <f>IFERROR(VLOOKUP(A1407,'Banco de dados'!$A$6:H1603, 8,0),0)</f>
        <v/>
      </c>
      <c r="E1407" s="26">
        <f>B1407*C1407</f>
        <v/>
      </c>
      <c r="F1407" s="29">
        <f>E1407*I1407</f>
        <v/>
      </c>
      <c r="G1407" s="23">
        <f>E1407*H1407</f>
        <v/>
      </c>
      <c r="H1407" s="22">
        <f>IFERROR(VLOOKUP(A1407,'Banco de dados'!$A$6:F1603, 3,0),0)</f>
        <v/>
      </c>
      <c r="I1407" s="24">
        <f>IFERROR(VLOOKUP(A1407,'Banco de dados'!$A$6:$F$199, 5,0),0)</f>
        <v/>
      </c>
      <c r="J1407" s="19" t="n"/>
    </row>
    <row r="1408">
      <c r="B1408" s="18" t="n"/>
      <c r="C1408" s="17" t="n"/>
      <c r="D1408" s="33">
        <f>IFERROR(VLOOKUP(A1408,'Banco de dados'!$A$6:H1604, 8,0),0)</f>
        <v/>
      </c>
      <c r="E1408" s="26">
        <f>B1408*C1408</f>
        <v/>
      </c>
      <c r="F1408" s="29">
        <f>E1408*I1408</f>
        <v/>
      </c>
      <c r="G1408" s="23">
        <f>E1408*H1408</f>
        <v/>
      </c>
      <c r="H1408" s="22">
        <f>IFERROR(VLOOKUP(A1408,'Banco de dados'!$A$6:F1604, 3,0),0)</f>
        <v/>
      </c>
      <c r="I1408" s="24">
        <f>IFERROR(VLOOKUP(A1408,'Banco de dados'!$A$6:$F$199, 5,0),0)</f>
        <v/>
      </c>
      <c r="J1408" s="19" t="n"/>
    </row>
    <row r="1409">
      <c r="B1409" s="18" t="n"/>
      <c r="C1409" s="17" t="n"/>
      <c r="D1409" s="33">
        <f>IFERROR(VLOOKUP(A1409,'Banco de dados'!$A$6:H1605, 8,0),0)</f>
        <v/>
      </c>
      <c r="E1409" s="26">
        <f>B1409*C1409</f>
        <v/>
      </c>
      <c r="F1409" s="29">
        <f>E1409*I1409</f>
        <v/>
      </c>
      <c r="G1409" s="23">
        <f>E1409*H1409</f>
        <v/>
      </c>
      <c r="H1409" s="22">
        <f>IFERROR(VLOOKUP(A1409,'Banco de dados'!$A$6:F1605, 3,0),0)</f>
        <v/>
      </c>
      <c r="I1409" s="24">
        <f>IFERROR(VLOOKUP(A1409,'Banco de dados'!$A$6:$F$199, 5,0),0)</f>
        <v/>
      </c>
      <c r="J1409" s="19" t="n"/>
    </row>
    <row r="1410">
      <c r="B1410" s="18" t="n"/>
      <c r="C1410" s="17" t="n"/>
      <c r="D1410" s="33">
        <f>IFERROR(VLOOKUP(A1410,'Banco de dados'!$A$6:H1606, 8,0),0)</f>
        <v/>
      </c>
      <c r="E1410" s="26">
        <f>B1410*C1410</f>
        <v/>
      </c>
      <c r="F1410" s="29">
        <f>E1410*I1410</f>
        <v/>
      </c>
      <c r="G1410" s="23">
        <f>E1410*H1410</f>
        <v/>
      </c>
      <c r="H1410" s="22">
        <f>IFERROR(VLOOKUP(A1410,'Banco de dados'!$A$6:F1606, 3,0),0)</f>
        <v/>
      </c>
      <c r="I1410" s="24">
        <f>IFERROR(VLOOKUP(A1410,'Banco de dados'!$A$6:$F$199, 5,0),0)</f>
        <v/>
      </c>
      <c r="J1410" s="19" t="n"/>
    </row>
    <row r="1411">
      <c r="B1411" s="18" t="n"/>
      <c r="C1411" s="17" t="n"/>
      <c r="D1411" s="33">
        <f>IFERROR(VLOOKUP(A1411,'Banco de dados'!$A$6:H1607, 8,0),0)</f>
        <v/>
      </c>
      <c r="E1411" s="26">
        <f>B1411*C1411</f>
        <v/>
      </c>
      <c r="F1411" s="29">
        <f>E1411*I1411</f>
        <v/>
      </c>
      <c r="G1411" s="23">
        <f>E1411*H1411</f>
        <v/>
      </c>
      <c r="H1411" s="22">
        <f>IFERROR(VLOOKUP(A1411,'Banco de dados'!$A$6:F1607, 3,0),0)</f>
        <v/>
      </c>
      <c r="I1411" s="24">
        <f>IFERROR(VLOOKUP(A1411,'Banco de dados'!$A$6:$F$199, 5,0),0)</f>
        <v/>
      </c>
      <c r="J1411" s="19" t="n"/>
    </row>
    <row r="1412">
      <c r="B1412" s="18" t="n"/>
      <c r="C1412" s="17" t="n"/>
      <c r="D1412" s="33">
        <f>IFERROR(VLOOKUP(A1412,'Banco de dados'!$A$6:H1608, 8,0),0)</f>
        <v/>
      </c>
      <c r="E1412" s="26">
        <f>B1412*C1412</f>
        <v/>
      </c>
      <c r="F1412" s="29">
        <f>E1412*I1412</f>
        <v/>
      </c>
      <c r="G1412" s="23">
        <f>E1412*H1412</f>
        <v/>
      </c>
      <c r="H1412" s="22">
        <f>IFERROR(VLOOKUP(A1412,'Banco de dados'!$A$6:F1608, 3,0),0)</f>
        <v/>
      </c>
      <c r="I1412" s="24">
        <f>IFERROR(VLOOKUP(A1412,'Banco de dados'!$A$6:$F$199, 5,0),0)</f>
        <v/>
      </c>
      <c r="J1412" s="19" t="n"/>
    </row>
    <row r="1413">
      <c r="B1413" s="18" t="n"/>
      <c r="C1413" s="17" t="n"/>
      <c r="D1413" s="33">
        <f>IFERROR(VLOOKUP(A1413,'Banco de dados'!$A$6:H1609, 8,0),0)</f>
        <v/>
      </c>
      <c r="E1413" s="26">
        <f>B1413*C1413</f>
        <v/>
      </c>
      <c r="F1413" s="29">
        <f>E1413*I1413</f>
        <v/>
      </c>
      <c r="G1413" s="23">
        <f>E1413*H1413</f>
        <v/>
      </c>
      <c r="H1413" s="22">
        <f>IFERROR(VLOOKUP(A1413,'Banco de dados'!$A$6:F1609, 3,0),0)</f>
        <v/>
      </c>
      <c r="I1413" s="24">
        <f>IFERROR(VLOOKUP(A1413,'Banco de dados'!$A$6:$F$199, 5,0),0)</f>
        <v/>
      </c>
      <c r="J1413" s="19" t="n"/>
    </row>
    <row r="1414">
      <c r="B1414" s="18" t="n"/>
      <c r="C1414" s="17" t="n"/>
      <c r="D1414" s="33">
        <f>IFERROR(VLOOKUP(A1414,'Banco de dados'!$A$6:H1610, 8,0),0)</f>
        <v/>
      </c>
      <c r="E1414" s="26">
        <f>B1414*C1414</f>
        <v/>
      </c>
      <c r="F1414" s="29">
        <f>E1414*I1414</f>
        <v/>
      </c>
      <c r="G1414" s="23">
        <f>E1414*H1414</f>
        <v/>
      </c>
      <c r="H1414" s="22">
        <f>IFERROR(VLOOKUP(A1414,'Banco de dados'!$A$6:F1610, 3,0),0)</f>
        <v/>
      </c>
      <c r="I1414" s="24">
        <f>IFERROR(VLOOKUP(A1414,'Banco de dados'!$A$6:$F$199, 5,0),0)</f>
        <v/>
      </c>
      <c r="J1414" s="19" t="n"/>
    </row>
    <row r="1415">
      <c r="B1415" s="18" t="n"/>
      <c r="C1415" s="17" t="n"/>
      <c r="D1415" s="33">
        <f>IFERROR(VLOOKUP(A1415,'Banco de dados'!$A$6:H1611, 8,0),0)</f>
        <v/>
      </c>
      <c r="E1415" s="26">
        <f>B1415*C1415</f>
        <v/>
      </c>
      <c r="F1415" s="29">
        <f>E1415*I1415</f>
        <v/>
      </c>
      <c r="G1415" s="23">
        <f>E1415*H1415</f>
        <v/>
      </c>
      <c r="H1415" s="22">
        <f>IFERROR(VLOOKUP(A1415,'Banco de dados'!$A$6:F1611, 3,0),0)</f>
        <v/>
      </c>
      <c r="I1415" s="24">
        <f>IFERROR(VLOOKUP(A1415,'Banco de dados'!$A$6:$F$199, 5,0),0)</f>
        <v/>
      </c>
      <c r="J1415" s="19" t="n"/>
    </row>
    <row r="1416">
      <c r="B1416" s="18" t="n"/>
      <c r="C1416" s="17" t="n"/>
      <c r="D1416" s="33">
        <f>IFERROR(VLOOKUP(A1416,'Banco de dados'!$A$6:H1612, 8,0),0)</f>
        <v/>
      </c>
      <c r="E1416" s="26">
        <f>B1416*C1416</f>
        <v/>
      </c>
      <c r="F1416" s="29">
        <f>E1416*I1416</f>
        <v/>
      </c>
      <c r="G1416" s="23">
        <f>E1416*H1416</f>
        <v/>
      </c>
      <c r="H1416" s="22">
        <f>IFERROR(VLOOKUP(A1416,'Banco de dados'!$A$6:F1612, 3,0),0)</f>
        <v/>
      </c>
      <c r="I1416" s="24">
        <f>IFERROR(VLOOKUP(A1416,'Banco de dados'!$A$6:$F$199, 5,0),0)</f>
        <v/>
      </c>
      <c r="J1416" s="19" t="n"/>
    </row>
    <row r="1417">
      <c r="B1417" s="18" t="n"/>
      <c r="C1417" s="17" t="n"/>
      <c r="D1417" s="33">
        <f>IFERROR(VLOOKUP(A1417,'Banco de dados'!$A$6:H1613, 8,0),0)</f>
        <v/>
      </c>
      <c r="E1417" s="26">
        <f>B1417*C1417</f>
        <v/>
      </c>
      <c r="F1417" s="29">
        <f>E1417*I1417</f>
        <v/>
      </c>
      <c r="G1417" s="23">
        <f>E1417*H1417</f>
        <v/>
      </c>
      <c r="H1417" s="22">
        <f>IFERROR(VLOOKUP(A1417,'Banco de dados'!$A$6:F1613, 3,0),0)</f>
        <v/>
      </c>
      <c r="I1417" s="24">
        <f>IFERROR(VLOOKUP(A1417,'Banco de dados'!$A$6:$F$199, 5,0),0)</f>
        <v/>
      </c>
      <c r="J1417" s="19" t="n"/>
    </row>
    <row r="1418">
      <c r="B1418" s="18" t="n"/>
      <c r="C1418" s="17" t="n"/>
      <c r="D1418" s="33">
        <f>IFERROR(VLOOKUP(A1418,'Banco de dados'!$A$6:H1614, 8,0),0)</f>
        <v/>
      </c>
      <c r="E1418" s="26">
        <f>B1418*C1418</f>
        <v/>
      </c>
      <c r="F1418" s="29">
        <f>E1418*I1418</f>
        <v/>
      </c>
      <c r="G1418" s="23">
        <f>E1418*H1418</f>
        <v/>
      </c>
      <c r="H1418" s="22">
        <f>IFERROR(VLOOKUP(A1418,'Banco de dados'!$A$6:F1614, 3,0),0)</f>
        <v/>
      </c>
      <c r="I1418" s="24">
        <f>IFERROR(VLOOKUP(A1418,'Banco de dados'!$A$6:$F$199, 5,0),0)</f>
        <v/>
      </c>
      <c r="J1418" s="19" t="n"/>
    </row>
    <row r="1419">
      <c r="B1419" s="18" t="n"/>
      <c r="C1419" s="17" t="n"/>
      <c r="D1419" s="33">
        <f>IFERROR(VLOOKUP(A1419,'Banco de dados'!$A$6:H1615, 8,0),0)</f>
        <v/>
      </c>
      <c r="E1419" s="26">
        <f>B1419*C1419</f>
        <v/>
      </c>
      <c r="F1419" s="29">
        <f>E1419*I1419</f>
        <v/>
      </c>
      <c r="G1419" s="23">
        <f>E1419*H1419</f>
        <v/>
      </c>
      <c r="H1419" s="22">
        <f>IFERROR(VLOOKUP(A1419,'Banco de dados'!$A$6:F1615, 3,0),0)</f>
        <v/>
      </c>
      <c r="I1419" s="24">
        <f>IFERROR(VLOOKUP(A1419,'Banco de dados'!$A$6:$F$199, 5,0),0)</f>
        <v/>
      </c>
      <c r="J1419" s="19" t="n"/>
    </row>
    <row r="1420">
      <c r="B1420" s="18" t="n"/>
      <c r="C1420" s="17" t="n"/>
      <c r="D1420" s="33">
        <f>IFERROR(VLOOKUP(A1420,'Banco de dados'!$A$6:H1616, 8,0),0)</f>
        <v/>
      </c>
      <c r="E1420" s="26">
        <f>B1420*C1420</f>
        <v/>
      </c>
      <c r="F1420" s="29">
        <f>E1420*I1420</f>
        <v/>
      </c>
      <c r="G1420" s="23">
        <f>E1420*H1420</f>
        <v/>
      </c>
      <c r="H1420" s="22">
        <f>IFERROR(VLOOKUP(A1420,'Banco de dados'!$A$6:F1616, 3,0),0)</f>
        <v/>
      </c>
      <c r="I1420" s="24">
        <f>IFERROR(VLOOKUP(A1420,'Banco de dados'!$A$6:$F$199, 5,0),0)</f>
        <v/>
      </c>
      <c r="J1420" s="19" t="n"/>
    </row>
    <row r="1421">
      <c r="B1421" s="18" t="n"/>
      <c r="C1421" s="17" t="n"/>
      <c r="D1421" s="33">
        <f>IFERROR(VLOOKUP(A1421,'Banco de dados'!$A$6:H1617, 8,0),0)</f>
        <v/>
      </c>
      <c r="E1421" s="26">
        <f>B1421*C1421</f>
        <v/>
      </c>
      <c r="F1421" s="29">
        <f>E1421*I1421</f>
        <v/>
      </c>
      <c r="G1421" s="23">
        <f>E1421*H1421</f>
        <v/>
      </c>
      <c r="H1421" s="22">
        <f>IFERROR(VLOOKUP(A1421,'Banco de dados'!$A$6:F1617, 3,0),0)</f>
        <v/>
      </c>
      <c r="I1421" s="24">
        <f>IFERROR(VLOOKUP(A1421,'Banco de dados'!$A$6:$F$199, 5,0),0)</f>
        <v/>
      </c>
      <c r="J1421" s="19" t="n"/>
    </row>
    <row r="1422">
      <c r="B1422" s="18" t="n"/>
      <c r="C1422" s="17" t="n"/>
      <c r="D1422" s="33">
        <f>IFERROR(VLOOKUP(A1422,'Banco de dados'!$A$6:H1618, 8,0),0)</f>
        <v/>
      </c>
      <c r="E1422" s="26">
        <f>B1422*C1422</f>
        <v/>
      </c>
      <c r="F1422" s="29">
        <f>E1422*I1422</f>
        <v/>
      </c>
      <c r="G1422" s="23">
        <f>E1422*H1422</f>
        <v/>
      </c>
      <c r="H1422" s="22">
        <f>IFERROR(VLOOKUP(A1422,'Banco de dados'!$A$6:F1618, 3,0),0)</f>
        <v/>
      </c>
      <c r="I1422" s="24">
        <f>IFERROR(VLOOKUP(A1422,'Banco de dados'!$A$6:$F$199, 5,0),0)</f>
        <v/>
      </c>
      <c r="J1422" s="19" t="n"/>
    </row>
    <row r="1423">
      <c r="B1423" s="18" t="n"/>
      <c r="C1423" s="17" t="n"/>
      <c r="D1423" s="33">
        <f>IFERROR(VLOOKUP(A1423,'Banco de dados'!$A$6:H1619, 8,0),0)</f>
        <v/>
      </c>
      <c r="E1423" s="26">
        <f>B1423*C1423</f>
        <v/>
      </c>
      <c r="F1423" s="29">
        <f>E1423*I1423</f>
        <v/>
      </c>
      <c r="G1423" s="23">
        <f>E1423*H1423</f>
        <v/>
      </c>
      <c r="H1423" s="22">
        <f>IFERROR(VLOOKUP(A1423,'Banco de dados'!$A$6:F1619, 3,0),0)</f>
        <v/>
      </c>
      <c r="I1423" s="24">
        <f>IFERROR(VLOOKUP(A1423,'Banco de dados'!$A$6:$F$199, 5,0),0)</f>
        <v/>
      </c>
      <c r="J1423" s="19" t="n"/>
    </row>
    <row r="1424">
      <c r="B1424" s="18" t="n"/>
      <c r="C1424" s="17" t="n"/>
      <c r="D1424" s="33">
        <f>IFERROR(VLOOKUP(A1424,'Banco de dados'!$A$6:H1620, 8,0),0)</f>
        <v/>
      </c>
      <c r="E1424" s="26">
        <f>B1424*C1424</f>
        <v/>
      </c>
      <c r="F1424" s="29">
        <f>E1424*I1424</f>
        <v/>
      </c>
      <c r="G1424" s="23">
        <f>E1424*H1424</f>
        <v/>
      </c>
      <c r="H1424" s="22">
        <f>IFERROR(VLOOKUP(A1424,'Banco de dados'!$A$6:F1620, 3,0),0)</f>
        <v/>
      </c>
      <c r="I1424" s="24">
        <f>IFERROR(VLOOKUP(A1424,'Banco de dados'!$A$6:$F$199, 5,0),0)</f>
        <v/>
      </c>
      <c r="J1424" s="19" t="n"/>
    </row>
    <row r="1425">
      <c r="B1425" s="18" t="n"/>
      <c r="C1425" s="17" t="n"/>
      <c r="D1425" s="33">
        <f>IFERROR(VLOOKUP(A1425,'Banco de dados'!$A$6:H1621, 8,0),0)</f>
        <v/>
      </c>
      <c r="E1425" s="26">
        <f>B1425*C1425</f>
        <v/>
      </c>
      <c r="F1425" s="29">
        <f>E1425*I1425</f>
        <v/>
      </c>
      <c r="G1425" s="23">
        <f>E1425*H1425</f>
        <v/>
      </c>
      <c r="H1425" s="22">
        <f>IFERROR(VLOOKUP(A1425,'Banco de dados'!$A$6:F1621, 3,0),0)</f>
        <v/>
      </c>
      <c r="I1425" s="24">
        <f>IFERROR(VLOOKUP(A1425,'Banco de dados'!$A$6:$F$199, 5,0),0)</f>
        <v/>
      </c>
      <c r="J1425" s="19" t="n"/>
    </row>
    <row r="1426">
      <c r="B1426" s="18" t="n"/>
      <c r="C1426" s="17" t="n"/>
      <c r="D1426" s="33">
        <f>IFERROR(VLOOKUP(A1426,'Banco de dados'!$A$6:H1622, 8,0),0)</f>
        <v/>
      </c>
      <c r="E1426" s="26">
        <f>B1426*C1426</f>
        <v/>
      </c>
      <c r="F1426" s="29">
        <f>E1426*I1426</f>
        <v/>
      </c>
      <c r="G1426" s="23">
        <f>E1426*H1426</f>
        <v/>
      </c>
      <c r="H1426" s="22">
        <f>IFERROR(VLOOKUP(A1426,'Banco de dados'!$A$6:F1622, 3,0),0)</f>
        <v/>
      </c>
      <c r="I1426" s="24">
        <f>IFERROR(VLOOKUP(A1426,'Banco de dados'!$A$6:$F$199, 5,0),0)</f>
        <v/>
      </c>
      <c r="J1426" s="19" t="n"/>
    </row>
    <row r="1427">
      <c r="B1427" s="18" t="n"/>
      <c r="C1427" s="17" t="n"/>
      <c r="D1427" s="33">
        <f>IFERROR(VLOOKUP(A1427,'Banco de dados'!$A$6:H1623, 8,0),0)</f>
        <v/>
      </c>
      <c r="E1427" s="26">
        <f>B1427*C1427</f>
        <v/>
      </c>
      <c r="F1427" s="29">
        <f>E1427*I1427</f>
        <v/>
      </c>
      <c r="G1427" s="23">
        <f>E1427*H1427</f>
        <v/>
      </c>
      <c r="H1427" s="22">
        <f>IFERROR(VLOOKUP(A1427,'Banco de dados'!$A$6:F1623, 3,0),0)</f>
        <v/>
      </c>
      <c r="I1427" s="24">
        <f>IFERROR(VLOOKUP(A1427,'Banco de dados'!$A$6:$F$199, 5,0),0)</f>
        <v/>
      </c>
      <c r="J1427" s="19" t="n"/>
    </row>
    <row r="1428">
      <c r="B1428" s="18" t="n"/>
      <c r="C1428" s="17" t="n"/>
      <c r="D1428" s="33">
        <f>IFERROR(VLOOKUP(A1428,'Banco de dados'!$A$6:H1624, 8,0),0)</f>
        <v/>
      </c>
      <c r="E1428" s="26">
        <f>B1428*C1428</f>
        <v/>
      </c>
      <c r="F1428" s="29">
        <f>E1428*I1428</f>
        <v/>
      </c>
      <c r="G1428" s="23">
        <f>E1428*H1428</f>
        <v/>
      </c>
      <c r="H1428" s="22">
        <f>IFERROR(VLOOKUP(A1428,'Banco de dados'!$A$6:F1624, 3,0),0)</f>
        <v/>
      </c>
      <c r="I1428" s="24">
        <f>IFERROR(VLOOKUP(A1428,'Banco de dados'!$A$6:$F$199, 5,0),0)</f>
        <v/>
      </c>
      <c r="J1428" s="19" t="n"/>
    </row>
    <row r="1429">
      <c r="B1429" s="18" t="n"/>
      <c r="C1429" s="17" t="n"/>
      <c r="D1429" s="33">
        <f>IFERROR(VLOOKUP(A1429,'Banco de dados'!$A$6:H1625, 8,0),0)</f>
        <v/>
      </c>
      <c r="E1429" s="26">
        <f>B1429*C1429</f>
        <v/>
      </c>
      <c r="F1429" s="29">
        <f>E1429*I1429</f>
        <v/>
      </c>
      <c r="G1429" s="23">
        <f>E1429*H1429</f>
        <v/>
      </c>
      <c r="H1429" s="22">
        <f>IFERROR(VLOOKUP(A1429,'Banco de dados'!$A$6:F1625, 3,0),0)</f>
        <v/>
      </c>
      <c r="I1429" s="24">
        <f>IFERROR(VLOOKUP(A1429,'Banco de dados'!$A$6:$F$199, 5,0),0)</f>
        <v/>
      </c>
      <c r="J1429" s="19" t="n"/>
    </row>
    <row r="1430">
      <c r="B1430" s="18" t="n"/>
      <c r="C1430" s="17" t="n"/>
      <c r="D1430" s="33">
        <f>IFERROR(VLOOKUP(A1430,'Banco de dados'!$A$6:H1626, 8,0),0)</f>
        <v/>
      </c>
      <c r="E1430" s="26">
        <f>B1430*C1430</f>
        <v/>
      </c>
      <c r="F1430" s="29">
        <f>E1430*I1430</f>
        <v/>
      </c>
      <c r="G1430" s="23">
        <f>E1430*H1430</f>
        <v/>
      </c>
      <c r="H1430" s="22">
        <f>IFERROR(VLOOKUP(A1430,'Banco de dados'!$A$6:F1626, 3,0),0)</f>
        <v/>
      </c>
      <c r="I1430" s="24">
        <f>IFERROR(VLOOKUP(A1430,'Banco de dados'!$A$6:$F$199, 5,0),0)</f>
        <v/>
      </c>
      <c r="J1430" s="19" t="n"/>
    </row>
    <row r="1431">
      <c r="B1431" s="18" t="n"/>
      <c r="C1431" s="17" t="n"/>
      <c r="D1431" s="33">
        <f>IFERROR(VLOOKUP(A1431,'Banco de dados'!$A$6:H1627, 8,0),0)</f>
        <v/>
      </c>
      <c r="E1431" s="26">
        <f>B1431*C1431</f>
        <v/>
      </c>
      <c r="F1431" s="29">
        <f>E1431*I1431</f>
        <v/>
      </c>
      <c r="G1431" s="23">
        <f>E1431*H1431</f>
        <v/>
      </c>
      <c r="H1431" s="22">
        <f>IFERROR(VLOOKUP(A1431,'Banco de dados'!$A$6:F1627, 3,0),0)</f>
        <v/>
      </c>
      <c r="I1431" s="24">
        <f>IFERROR(VLOOKUP(A1431,'Banco de dados'!$A$6:$F$199, 5,0),0)</f>
        <v/>
      </c>
      <c r="J1431" s="19" t="n"/>
    </row>
    <row r="1432">
      <c r="B1432" s="18" t="n"/>
      <c r="C1432" s="17" t="n"/>
      <c r="D1432" s="33">
        <f>IFERROR(VLOOKUP(A1432,'Banco de dados'!$A$6:H1628, 8,0),0)</f>
        <v/>
      </c>
      <c r="E1432" s="26">
        <f>B1432*C1432</f>
        <v/>
      </c>
      <c r="F1432" s="29">
        <f>E1432*I1432</f>
        <v/>
      </c>
      <c r="G1432" s="23">
        <f>E1432*H1432</f>
        <v/>
      </c>
      <c r="H1432" s="22">
        <f>IFERROR(VLOOKUP(A1432,'Banco de dados'!$A$6:F1628, 3,0),0)</f>
        <v/>
      </c>
      <c r="I1432" s="24">
        <f>IFERROR(VLOOKUP(A1432,'Banco de dados'!$A$6:$F$199, 5,0),0)</f>
        <v/>
      </c>
      <c r="J1432" s="19" t="n"/>
    </row>
    <row r="1433">
      <c r="B1433" s="18" t="n"/>
      <c r="C1433" s="17" t="n"/>
      <c r="D1433" s="33">
        <f>IFERROR(VLOOKUP(A1433,'Banco de dados'!$A$6:H1629, 8,0),0)</f>
        <v/>
      </c>
      <c r="E1433" s="26">
        <f>B1433*C1433</f>
        <v/>
      </c>
      <c r="F1433" s="29">
        <f>E1433*I1433</f>
        <v/>
      </c>
      <c r="G1433" s="23">
        <f>E1433*H1433</f>
        <v/>
      </c>
      <c r="H1433" s="22">
        <f>IFERROR(VLOOKUP(A1433,'Banco de dados'!$A$6:F1629, 3,0),0)</f>
        <v/>
      </c>
      <c r="I1433" s="24">
        <f>IFERROR(VLOOKUP(A1433,'Banco de dados'!$A$6:$F$199, 5,0),0)</f>
        <v/>
      </c>
      <c r="J1433" s="19" t="n"/>
    </row>
    <row r="1434">
      <c r="B1434" s="18" t="n"/>
      <c r="C1434" s="17" t="n"/>
      <c r="D1434" s="33">
        <f>IFERROR(VLOOKUP(A1434,'Banco de dados'!$A$6:H1630, 8,0),0)</f>
        <v/>
      </c>
      <c r="E1434" s="26">
        <f>B1434*C1434</f>
        <v/>
      </c>
      <c r="F1434" s="29">
        <f>E1434*I1434</f>
        <v/>
      </c>
      <c r="G1434" s="23">
        <f>E1434*H1434</f>
        <v/>
      </c>
      <c r="H1434" s="22">
        <f>IFERROR(VLOOKUP(A1434,'Banco de dados'!$A$6:F1630, 3,0),0)</f>
        <v/>
      </c>
      <c r="I1434" s="24">
        <f>IFERROR(VLOOKUP(A1434,'Banco de dados'!$A$6:$F$199, 5,0),0)</f>
        <v/>
      </c>
      <c r="J1434" s="19" t="n"/>
    </row>
    <row r="1435">
      <c r="B1435" s="18" t="n"/>
      <c r="C1435" s="17" t="n"/>
      <c r="D1435" s="33">
        <f>IFERROR(VLOOKUP(A1435,'Banco de dados'!$A$6:H1631, 8,0),0)</f>
        <v/>
      </c>
      <c r="E1435" s="26">
        <f>B1435*C1435</f>
        <v/>
      </c>
      <c r="F1435" s="29">
        <f>E1435*I1435</f>
        <v/>
      </c>
      <c r="G1435" s="23">
        <f>E1435*H1435</f>
        <v/>
      </c>
      <c r="H1435" s="22">
        <f>IFERROR(VLOOKUP(A1435,'Banco de dados'!$A$6:F1631, 3,0),0)</f>
        <v/>
      </c>
      <c r="I1435" s="24">
        <f>IFERROR(VLOOKUP(A1435,'Banco de dados'!$A$6:$F$199, 5,0),0)</f>
        <v/>
      </c>
      <c r="J1435" s="19" t="n"/>
    </row>
    <row r="1436">
      <c r="B1436" s="18" t="n"/>
      <c r="C1436" s="17" t="n"/>
      <c r="D1436" s="33">
        <f>IFERROR(VLOOKUP(A1436,'Banco de dados'!$A$6:H1632, 8,0),0)</f>
        <v/>
      </c>
      <c r="E1436" s="26">
        <f>B1436*C1436</f>
        <v/>
      </c>
      <c r="F1436" s="29">
        <f>E1436*I1436</f>
        <v/>
      </c>
      <c r="G1436" s="23">
        <f>E1436*H1436</f>
        <v/>
      </c>
      <c r="H1436" s="22">
        <f>IFERROR(VLOOKUP(A1436,'Banco de dados'!$A$6:F1632, 3,0),0)</f>
        <v/>
      </c>
      <c r="I1436" s="24">
        <f>IFERROR(VLOOKUP(A1436,'Banco de dados'!$A$6:$F$199, 5,0),0)</f>
        <v/>
      </c>
      <c r="J1436" s="19" t="n"/>
    </row>
    <row r="1437">
      <c r="B1437" s="18" t="n"/>
      <c r="C1437" s="17" t="n"/>
      <c r="D1437" s="33">
        <f>IFERROR(VLOOKUP(A1437,'Banco de dados'!$A$6:H1633, 8,0),0)</f>
        <v/>
      </c>
      <c r="E1437" s="26">
        <f>B1437*C1437</f>
        <v/>
      </c>
      <c r="F1437" s="29">
        <f>E1437*I1437</f>
        <v/>
      </c>
      <c r="G1437" s="23">
        <f>E1437*H1437</f>
        <v/>
      </c>
      <c r="H1437" s="22">
        <f>IFERROR(VLOOKUP(A1437,'Banco de dados'!$A$6:F1633, 3,0),0)</f>
        <v/>
      </c>
      <c r="I1437" s="24">
        <f>IFERROR(VLOOKUP(A1437,'Banco de dados'!$A$6:$F$199, 5,0),0)</f>
        <v/>
      </c>
      <c r="J1437" s="19" t="n"/>
    </row>
    <row r="1438">
      <c r="B1438" s="18" t="n"/>
      <c r="C1438" s="17" t="n"/>
      <c r="D1438" s="33">
        <f>IFERROR(VLOOKUP(A1438,'Banco de dados'!$A$6:H1634, 8,0),0)</f>
        <v/>
      </c>
      <c r="E1438" s="26">
        <f>B1438*C1438</f>
        <v/>
      </c>
      <c r="F1438" s="29">
        <f>E1438*I1438</f>
        <v/>
      </c>
      <c r="G1438" s="23">
        <f>E1438*H1438</f>
        <v/>
      </c>
      <c r="H1438" s="22">
        <f>IFERROR(VLOOKUP(A1438,'Banco de dados'!$A$6:F1634, 3,0),0)</f>
        <v/>
      </c>
      <c r="I1438" s="24">
        <f>IFERROR(VLOOKUP(A1438,'Banco de dados'!$A$6:$F$199, 5,0),0)</f>
        <v/>
      </c>
      <c r="J1438" s="19" t="n"/>
    </row>
    <row r="1439">
      <c r="B1439" s="18" t="n"/>
      <c r="C1439" s="17" t="n"/>
      <c r="D1439" s="33">
        <f>IFERROR(VLOOKUP(A1439,'Banco de dados'!$A$6:H1635, 8,0),0)</f>
        <v/>
      </c>
      <c r="E1439" s="26">
        <f>B1439*C1439</f>
        <v/>
      </c>
      <c r="F1439" s="29">
        <f>E1439*I1439</f>
        <v/>
      </c>
      <c r="G1439" s="23">
        <f>E1439*H1439</f>
        <v/>
      </c>
      <c r="H1439" s="22">
        <f>IFERROR(VLOOKUP(A1439,'Banco de dados'!$A$6:F1635, 3,0),0)</f>
        <v/>
      </c>
      <c r="I1439" s="24">
        <f>IFERROR(VLOOKUP(A1439,'Banco de dados'!$A$6:$F$199, 5,0),0)</f>
        <v/>
      </c>
      <c r="J1439" s="19" t="n"/>
    </row>
    <row r="1440">
      <c r="B1440" s="18" t="n"/>
      <c r="C1440" s="17" t="n"/>
      <c r="D1440" s="33">
        <f>IFERROR(VLOOKUP(A1440,'Banco de dados'!$A$6:H1636, 8,0),0)</f>
        <v/>
      </c>
      <c r="E1440" s="26">
        <f>B1440*C1440</f>
        <v/>
      </c>
      <c r="F1440" s="29">
        <f>E1440*I1440</f>
        <v/>
      </c>
      <c r="G1440" s="23">
        <f>E1440*H1440</f>
        <v/>
      </c>
      <c r="H1440" s="22">
        <f>IFERROR(VLOOKUP(A1440,'Banco de dados'!$A$6:F1636, 3,0),0)</f>
        <v/>
      </c>
      <c r="I1440" s="24">
        <f>IFERROR(VLOOKUP(A1440,'Banco de dados'!$A$6:$F$199, 5,0),0)</f>
        <v/>
      </c>
      <c r="J1440" s="19" t="n"/>
    </row>
    <row r="1441">
      <c r="B1441" s="18" t="n"/>
      <c r="C1441" s="17" t="n"/>
      <c r="D1441" s="33">
        <f>IFERROR(VLOOKUP(A1441,'Banco de dados'!$A$6:H1637, 8,0),0)</f>
        <v/>
      </c>
      <c r="E1441" s="26">
        <f>B1441*C1441</f>
        <v/>
      </c>
      <c r="F1441" s="29">
        <f>E1441*I1441</f>
        <v/>
      </c>
      <c r="G1441" s="23">
        <f>E1441*H1441</f>
        <v/>
      </c>
      <c r="H1441" s="22">
        <f>IFERROR(VLOOKUP(A1441,'Banco de dados'!$A$6:F1637, 3,0),0)</f>
        <v/>
      </c>
      <c r="I1441" s="24">
        <f>IFERROR(VLOOKUP(A1441,'Banco de dados'!$A$6:$F$199, 5,0),0)</f>
        <v/>
      </c>
      <c r="J1441" s="19" t="n"/>
    </row>
    <row r="1442">
      <c r="B1442" s="18" t="n"/>
      <c r="C1442" s="17" t="n"/>
      <c r="D1442" s="33">
        <f>IFERROR(VLOOKUP(A1442,'Banco de dados'!$A$6:H1638, 8,0),0)</f>
        <v/>
      </c>
      <c r="E1442" s="26">
        <f>B1442*C1442</f>
        <v/>
      </c>
      <c r="F1442" s="29">
        <f>E1442*I1442</f>
        <v/>
      </c>
      <c r="G1442" s="23">
        <f>E1442*H1442</f>
        <v/>
      </c>
      <c r="H1442" s="22">
        <f>IFERROR(VLOOKUP(A1442,'Banco de dados'!$A$6:F1638, 3,0),0)</f>
        <v/>
      </c>
      <c r="I1442" s="24">
        <f>IFERROR(VLOOKUP(A1442,'Banco de dados'!$A$6:$F$199, 5,0),0)</f>
        <v/>
      </c>
      <c r="J1442" s="19" t="n"/>
    </row>
    <row r="1443">
      <c r="B1443" s="18" t="n"/>
      <c r="C1443" s="17" t="n"/>
      <c r="D1443" s="33">
        <f>IFERROR(VLOOKUP(A1443,'Banco de dados'!$A$6:H1639, 8,0),0)</f>
        <v/>
      </c>
      <c r="E1443" s="26">
        <f>B1443*C1443</f>
        <v/>
      </c>
      <c r="F1443" s="29">
        <f>E1443*I1443</f>
        <v/>
      </c>
      <c r="G1443" s="23">
        <f>E1443*H1443</f>
        <v/>
      </c>
      <c r="H1443" s="22">
        <f>IFERROR(VLOOKUP(A1443,'Banco de dados'!$A$6:F1639, 3,0),0)</f>
        <v/>
      </c>
      <c r="I1443" s="24">
        <f>IFERROR(VLOOKUP(A1443,'Banco de dados'!$A$6:$F$199, 5,0),0)</f>
        <v/>
      </c>
      <c r="J1443" s="19" t="n"/>
    </row>
    <row r="1444">
      <c r="B1444" s="18" t="n"/>
      <c r="C1444" s="17" t="n"/>
      <c r="D1444" s="33">
        <f>IFERROR(VLOOKUP(A1444,'Banco de dados'!$A$6:H1640, 8,0),0)</f>
        <v/>
      </c>
      <c r="E1444" s="26">
        <f>B1444*C1444</f>
        <v/>
      </c>
      <c r="F1444" s="29">
        <f>E1444*I1444</f>
        <v/>
      </c>
      <c r="G1444" s="23">
        <f>E1444*H1444</f>
        <v/>
      </c>
      <c r="H1444" s="22">
        <f>IFERROR(VLOOKUP(A1444,'Banco de dados'!$A$6:F1640, 3,0),0)</f>
        <v/>
      </c>
      <c r="I1444" s="24">
        <f>IFERROR(VLOOKUP(A1444,'Banco de dados'!$A$6:$F$199, 5,0),0)</f>
        <v/>
      </c>
      <c r="J1444" s="19" t="n"/>
    </row>
    <row r="1445">
      <c r="B1445" s="18" t="n"/>
      <c r="C1445" s="17" t="n"/>
      <c r="D1445" s="33">
        <f>IFERROR(VLOOKUP(A1445,'Banco de dados'!$A$6:H1641, 8,0),0)</f>
        <v/>
      </c>
      <c r="E1445" s="26">
        <f>B1445*C1445</f>
        <v/>
      </c>
      <c r="F1445" s="29">
        <f>E1445*I1445</f>
        <v/>
      </c>
      <c r="G1445" s="23">
        <f>E1445*H1445</f>
        <v/>
      </c>
      <c r="H1445" s="22">
        <f>IFERROR(VLOOKUP(A1445,'Banco de dados'!$A$6:F1641, 3,0),0)</f>
        <v/>
      </c>
      <c r="I1445" s="24">
        <f>IFERROR(VLOOKUP(A1445,'Banco de dados'!$A$6:$F$199, 5,0),0)</f>
        <v/>
      </c>
      <c r="J1445" s="19" t="n"/>
    </row>
    <row r="1446">
      <c r="B1446" s="18" t="n"/>
      <c r="C1446" s="17" t="n"/>
      <c r="D1446" s="33">
        <f>IFERROR(VLOOKUP(A1446,'Banco de dados'!$A$6:H1642, 8,0),0)</f>
        <v/>
      </c>
      <c r="E1446" s="26">
        <f>B1446*C1446</f>
        <v/>
      </c>
      <c r="F1446" s="29">
        <f>E1446*I1446</f>
        <v/>
      </c>
      <c r="G1446" s="23">
        <f>E1446*H1446</f>
        <v/>
      </c>
      <c r="H1446" s="22">
        <f>IFERROR(VLOOKUP(A1446,'Banco de dados'!$A$6:F1642, 3,0),0)</f>
        <v/>
      </c>
      <c r="I1446" s="24">
        <f>IFERROR(VLOOKUP(A1446,'Banco de dados'!$A$6:$F$199, 5,0),0)</f>
        <v/>
      </c>
      <c r="J1446" s="19" t="n"/>
    </row>
    <row r="1447">
      <c r="B1447" s="18" t="n"/>
      <c r="C1447" s="17" t="n"/>
      <c r="D1447" s="33">
        <f>IFERROR(VLOOKUP(A1447,'Banco de dados'!$A$6:H1643, 8,0),0)</f>
        <v/>
      </c>
      <c r="E1447" s="26">
        <f>B1447*C1447</f>
        <v/>
      </c>
      <c r="F1447" s="29">
        <f>E1447*I1447</f>
        <v/>
      </c>
      <c r="G1447" s="23">
        <f>E1447*H1447</f>
        <v/>
      </c>
      <c r="H1447" s="22">
        <f>IFERROR(VLOOKUP(A1447,'Banco de dados'!$A$6:F1643, 3,0),0)</f>
        <v/>
      </c>
      <c r="I1447" s="24">
        <f>IFERROR(VLOOKUP(A1447,'Banco de dados'!$A$6:$F$199, 5,0),0)</f>
        <v/>
      </c>
      <c r="J1447" s="19" t="n"/>
    </row>
    <row r="1448">
      <c r="B1448" s="18" t="n"/>
      <c r="C1448" s="17" t="n"/>
      <c r="D1448" s="33">
        <f>IFERROR(VLOOKUP(A1448,'Banco de dados'!$A$6:H1644, 8,0),0)</f>
        <v/>
      </c>
      <c r="E1448" s="26">
        <f>B1448*C1448</f>
        <v/>
      </c>
      <c r="F1448" s="29">
        <f>E1448*I1448</f>
        <v/>
      </c>
      <c r="G1448" s="23">
        <f>E1448*H1448</f>
        <v/>
      </c>
      <c r="H1448" s="22">
        <f>IFERROR(VLOOKUP(A1448,'Banco de dados'!$A$6:F1644, 3,0),0)</f>
        <v/>
      </c>
      <c r="I1448" s="24">
        <f>IFERROR(VLOOKUP(A1448,'Banco de dados'!$A$6:$F$199, 5,0),0)</f>
        <v/>
      </c>
      <c r="J1448" s="19" t="n"/>
    </row>
    <row r="1449">
      <c r="B1449" s="18" t="n"/>
      <c r="C1449" s="17" t="n"/>
      <c r="D1449" s="33">
        <f>IFERROR(VLOOKUP(A1449,'Banco de dados'!$A$6:H1645, 8,0),0)</f>
        <v/>
      </c>
      <c r="E1449" s="26">
        <f>B1449*C1449</f>
        <v/>
      </c>
      <c r="F1449" s="29">
        <f>E1449*I1449</f>
        <v/>
      </c>
      <c r="G1449" s="23">
        <f>E1449*H1449</f>
        <v/>
      </c>
      <c r="H1449" s="22">
        <f>IFERROR(VLOOKUP(A1449,'Banco de dados'!$A$6:F1645, 3,0),0)</f>
        <v/>
      </c>
      <c r="I1449" s="24">
        <f>IFERROR(VLOOKUP(A1449,'Banco de dados'!$A$6:$F$199, 5,0),0)</f>
        <v/>
      </c>
      <c r="J1449" s="19" t="n"/>
    </row>
    <row r="1450">
      <c r="B1450" s="18" t="n"/>
      <c r="C1450" s="17" t="n"/>
      <c r="D1450" s="33">
        <f>IFERROR(VLOOKUP(A1450,'Banco de dados'!$A$6:H1646, 8,0),0)</f>
        <v/>
      </c>
      <c r="E1450" s="26">
        <f>B1450*C1450</f>
        <v/>
      </c>
      <c r="F1450" s="29">
        <f>E1450*I1450</f>
        <v/>
      </c>
      <c r="G1450" s="23">
        <f>E1450*H1450</f>
        <v/>
      </c>
      <c r="H1450" s="22">
        <f>IFERROR(VLOOKUP(A1450,'Banco de dados'!$A$6:F1646, 3,0),0)</f>
        <v/>
      </c>
      <c r="I1450" s="24">
        <f>IFERROR(VLOOKUP(A1450,'Banco de dados'!$A$6:$F$199, 5,0),0)</f>
        <v/>
      </c>
      <c r="J1450" s="19" t="n"/>
    </row>
    <row r="1451">
      <c r="B1451" s="18" t="n"/>
      <c r="C1451" s="17" t="n"/>
      <c r="D1451" s="33">
        <f>IFERROR(VLOOKUP(A1451,'Banco de dados'!$A$6:H1647, 8,0),0)</f>
        <v/>
      </c>
      <c r="E1451" s="26">
        <f>B1451*C1451</f>
        <v/>
      </c>
      <c r="F1451" s="29">
        <f>E1451*I1451</f>
        <v/>
      </c>
      <c r="G1451" s="23">
        <f>E1451*H1451</f>
        <v/>
      </c>
      <c r="H1451" s="22">
        <f>IFERROR(VLOOKUP(A1451,'Banco de dados'!$A$6:F1647, 3,0),0)</f>
        <v/>
      </c>
      <c r="I1451" s="24">
        <f>IFERROR(VLOOKUP(A1451,'Banco de dados'!$A$6:$F$199, 5,0),0)</f>
        <v/>
      </c>
      <c r="J1451" s="19" t="n"/>
    </row>
    <row r="1452">
      <c r="B1452" s="18" t="n"/>
      <c r="C1452" s="17" t="n"/>
      <c r="D1452" s="33">
        <f>IFERROR(VLOOKUP(A1452,'Banco de dados'!$A$6:H1648, 8,0),0)</f>
        <v/>
      </c>
      <c r="E1452" s="26">
        <f>B1452*C1452</f>
        <v/>
      </c>
      <c r="F1452" s="29">
        <f>E1452*I1452</f>
        <v/>
      </c>
      <c r="G1452" s="23">
        <f>E1452*H1452</f>
        <v/>
      </c>
      <c r="H1452" s="22">
        <f>IFERROR(VLOOKUP(A1452,'Banco de dados'!$A$6:F1648, 3,0),0)</f>
        <v/>
      </c>
      <c r="I1452" s="24">
        <f>IFERROR(VLOOKUP(A1452,'Banco de dados'!$A$6:$F$199, 5,0),0)</f>
        <v/>
      </c>
      <c r="J1452" s="19" t="n"/>
    </row>
    <row r="1453">
      <c r="B1453" s="18" t="n"/>
      <c r="C1453" s="17" t="n"/>
      <c r="D1453" s="33">
        <f>IFERROR(VLOOKUP(A1453,'Banco de dados'!$A$6:H1649, 8,0),0)</f>
        <v/>
      </c>
      <c r="E1453" s="26">
        <f>B1453*C1453</f>
        <v/>
      </c>
      <c r="F1453" s="29">
        <f>E1453*I1453</f>
        <v/>
      </c>
      <c r="G1453" s="23">
        <f>E1453*H1453</f>
        <v/>
      </c>
      <c r="H1453" s="22">
        <f>IFERROR(VLOOKUP(A1453,'Banco de dados'!$A$6:F1649, 3,0),0)</f>
        <v/>
      </c>
      <c r="I1453" s="24">
        <f>IFERROR(VLOOKUP(A1453,'Banco de dados'!$A$6:$F$199, 5,0),0)</f>
        <v/>
      </c>
      <c r="J1453" s="19" t="n"/>
    </row>
    <row r="1454">
      <c r="B1454" s="18" t="n"/>
      <c r="C1454" s="17" t="n"/>
      <c r="D1454" s="33">
        <f>IFERROR(VLOOKUP(A1454,'Banco de dados'!$A$6:H1650, 8,0),0)</f>
        <v/>
      </c>
      <c r="E1454" s="26">
        <f>B1454*C1454</f>
        <v/>
      </c>
      <c r="F1454" s="29">
        <f>E1454*I1454</f>
        <v/>
      </c>
      <c r="G1454" s="23">
        <f>E1454*H1454</f>
        <v/>
      </c>
      <c r="H1454" s="22">
        <f>IFERROR(VLOOKUP(A1454,'Banco de dados'!$A$6:F1650, 3,0),0)</f>
        <v/>
      </c>
      <c r="I1454" s="24">
        <f>IFERROR(VLOOKUP(A1454,'Banco de dados'!$A$6:$F$199, 5,0),0)</f>
        <v/>
      </c>
      <c r="J1454" s="19" t="n"/>
    </row>
    <row r="1455">
      <c r="B1455" s="18" t="n"/>
      <c r="C1455" s="17" t="n"/>
      <c r="D1455" s="33">
        <f>IFERROR(VLOOKUP(A1455,'Banco de dados'!$A$6:H1651, 8,0),0)</f>
        <v/>
      </c>
      <c r="E1455" s="26">
        <f>B1455*C1455</f>
        <v/>
      </c>
      <c r="F1455" s="29">
        <f>E1455*I1455</f>
        <v/>
      </c>
      <c r="G1455" s="23">
        <f>E1455*H1455</f>
        <v/>
      </c>
      <c r="H1455" s="22">
        <f>IFERROR(VLOOKUP(A1455,'Banco de dados'!$A$6:F1651, 3,0),0)</f>
        <v/>
      </c>
      <c r="I1455" s="24">
        <f>IFERROR(VLOOKUP(A1455,'Banco de dados'!$A$6:$F$199, 5,0),0)</f>
        <v/>
      </c>
      <c r="J1455" s="19" t="n"/>
    </row>
    <row r="1456">
      <c r="B1456" s="18" t="n"/>
      <c r="C1456" s="17" t="n"/>
      <c r="D1456" s="33">
        <f>IFERROR(VLOOKUP(A1456,'Banco de dados'!$A$6:H1652, 8,0),0)</f>
        <v/>
      </c>
      <c r="E1456" s="26">
        <f>B1456*C1456</f>
        <v/>
      </c>
      <c r="F1456" s="29">
        <f>E1456*I1456</f>
        <v/>
      </c>
      <c r="G1456" s="23">
        <f>E1456*H1456</f>
        <v/>
      </c>
      <c r="H1456" s="22">
        <f>IFERROR(VLOOKUP(A1456,'Banco de dados'!$A$6:F1652, 3,0),0)</f>
        <v/>
      </c>
      <c r="I1456" s="24">
        <f>IFERROR(VLOOKUP(A1456,'Banco de dados'!$A$6:$F$199, 5,0),0)</f>
        <v/>
      </c>
      <c r="J1456" s="19" t="n"/>
    </row>
    <row r="1457">
      <c r="B1457" s="18" t="n"/>
      <c r="C1457" s="17" t="n"/>
      <c r="D1457" s="33">
        <f>IFERROR(VLOOKUP(A1457,'Banco de dados'!$A$6:H1653, 8,0),0)</f>
        <v/>
      </c>
      <c r="E1457" s="26">
        <f>B1457*C1457</f>
        <v/>
      </c>
      <c r="F1457" s="29">
        <f>E1457*I1457</f>
        <v/>
      </c>
      <c r="G1457" s="23">
        <f>E1457*H1457</f>
        <v/>
      </c>
      <c r="H1457" s="22">
        <f>IFERROR(VLOOKUP(A1457,'Banco de dados'!$A$6:F1653, 3,0),0)</f>
        <v/>
      </c>
      <c r="I1457" s="24">
        <f>IFERROR(VLOOKUP(A1457,'Banco de dados'!$A$6:$F$199, 5,0),0)</f>
        <v/>
      </c>
      <c r="J1457" s="19" t="n"/>
    </row>
    <row r="1458">
      <c r="B1458" s="18" t="n"/>
      <c r="C1458" s="17" t="n"/>
      <c r="D1458" s="33">
        <f>IFERROR(VLOOKUP(A1458,'Banco de dados'!$A$6:H1654, 8,0),0)</f>
        <v/>
      </c>
      <c r="E1458" s="26">
        <f>B1458*C1458</f>
        <v/>
      </c>
      <c r="F1458" s="29">
        <f>E1458*I1458</f>
        <v/>
      </c>
      <c r="G1458" s="23">
        <f>E1458*H1458</f>
        <v/>
      </c>
      <c r="H1458" s="22">
        <f>IFERROR(VLOOKUP(A1458,'Banco de dados'!$A$6:F1654, 3,0),0)</f>
        <v/>
      </c>
      <c r="I1458" s="24">
        <f>IFERROR(VLOOKUP(A1458,'Banco de dados'!$A$6:$F$199, 5,0),0)</f>
        <v/>
      </c>
      <c r="J1458" s="19" t="n"/>
    </row>
    <row r="1459">
      <c r="B1459" s="18" t="n"/>
      <c r="C1459" s="17" t="n"/>
      <c r="D1459" s="33">
        <f>IFERROR(VLOOKUP(A1459,'Banco de dados'!$A$6:H1655, 8,0),0)</f>
        <v/>
      </c>
      <c r="E1459" s="26">
        <f>B1459*C1459</f>
        <v/>
      </c>
      <c r="F1459" s="29">
        <f>E1459*I1459</f>
        <v/>
      </c>
      <c r="G1459" s="23">
        <f>E1459*H1459</f>
        <v/>
      </c>
      <c r="H1459" s="22">
        <f>IFERROR(VLOOKUP(A1459,'Banco de dados'!$A$6:F1655, 3,0),0)</f>
        <v/>
      </c>
      <c r="I1459" s="24">
        <f>IFERROR(VLOOKUP(A1459,'Banco de dados'!$A$6:$F$199, 5,0),0)</f>
        <v/>
      </c>
      <c r="J1459" s="19" t="n"/>
    </row>
    <row r="1460">
      <c r="B1460" s="18" t="n"/>
      <c r="C1460" s="17" t="n"/>
      <c r="D1460" s="33">
        <f>IFERROR(VLOOKUP(A1460,'Banco de dados'!$A$6:H1656, 8,0),0)</f>
        <v/>
      </c>
      <c r="E1460" s="26">
        <f>B1460*C1460</f>
        <v/>
      </c>
      <c r="F1460" s="29">
        <f>E1460*I1460</f>
        <v/>
      </c>
      <c r="G1460" s="23">
        <f>E1460*H1460</f>
        <v/>
      </c>
      <c r="H1460" s="22">
        <f>IFERROR(VLOOKUP(A1460,'Banco de dados'!$A$6:F1656, 3,0),0)</f>
        <v/>
      </c>
      <c r="I1460" s="24">
        <f>IFERROR(VLOOKUP(A1460,'Banco de dados'!$A$6:$F$199, 5,0),0)</f>
        <v/>
      </c>
      <c r="J1460" s="19" t="n"/>
    </row>
    <row r="1461">
      <c r="B1461" s="18" t="n"/>
      <c r="C1461" s="17" t="n"/>
      <c r="D1461" s="33">
        <f>IFERROR(VLOOKUP(A1461,'Banco de dados'!$A$6:H1657, 8,0),0)</f>
        <v/>
      </c>
      <c r="E1461" s="26">
        <f>B1461*C1461</f>
        <v/>
      </c>
      <c r="F1461" s="29">
        <f>E1461*I1461</f>
        <v/>
      </c>
      <c r="G1461" s="23">
        <f>E1461*H1461</f>
        <v/>
      </c>
      <c r="H1461" s="22">
        <f>IFERROR(VLOOKUP(A1461,'Banco de dados'!$A$6:F1657, 3,0),0)</f>
        <v/>
      </c>
      <c r="I1461" s="24">
        <f>IFERROR(VLOOKUP(A1461,'Banco de dados'!$A$6:$F$199, 5,0),0)</f>
        <v/>
      </c>
      <c r="J1461" s="19" t="n"/>
    </row>
    <row r="1462">
      <c r="B1462" s="18" t="n"/>
      <c r="C1462" s="17" t="n"/>
      <c r="D1462" s="33">
        <f>IFERROR(VLOOKUP(A1462,'Banco de dados'!$A$6:H1658, 8,0),0)</f>
        <v/>
      </c>
      <c r="E1462" s="26">
        <f>B1462*C1462</f>
        <v/>
      </c>
      <c r="F1462" s="29">
        <f>E1462*I1462</f>
        <v/>
      </c>
      <c r="G1462" s="23">
        <f>E1462*H1462</f>
        <v/>
      </c>
      <c r="H1462" s="22">
        <f>IFERROR(VLOOKUP(A1462,'Banco de dados'!$A$6:F1658, 3,0),0)</f>
        <v/>
      </c>
      <c r="I1462" s="24">
        <f>IFERROR(VLOOKUP(A1462,'Banco de dados'!$A$6:$F$199, 5,0),0)</f>
        <v/>
      </c>
      <c r="J1462" s="19" t="n"/>
    </row>
    <row r="1463">
      <c r="B1463" s="18" t="n"/>
      <c r="C1463" s="17" t="n"/>
      <c r="D1463" s="33">
        <f>IFERROR(VLOOKUP(A1463,'Banco de dados'!$A$6:H1659, 8,0),0)</f>
        <v/>
      </c>
      <c r="E1463" s="26">
        <f>B1463*C1463</f>
        <v/>
      </c>
      <c r="F1463" s="29">
        <f>E1463*I1463</f>
        <v/>
      </c>
      <c r="G1463" s="23">
        <f>E1463*H1463</f>
        <v/>
      </c>
      <c r="H1463" s="22">
        <f>IFERROR(VLOOKUP(A1463,'Banco de dados'!$A$6:F1659, 3,0),0)</f>
        <v/>
      </c>
      <c r="I1463" s="24">
        <f>IFERROR(VLOOKUP(A1463,'Banco de dados'!$A$6:$F$199, 5,0),0)</f>
        <v/>
      </c>
      <c r="J1463" s="19" t="n"/>
    </row>
    <row r="1464">
      <c r="B1464" s="18" t="n"/>
      <c r="C1464" s="17" t="n"/>
      <c r="D1464" s="33">
        <f>IFERROR(VLOOKUP(A1464,'Banco de dados'!$A$6:H1660, 8,0),0)</f>
        <v/>
      </c>
      <c r="E1464" s="26">
        <f>B1464*C1464</f>
        <v/>
      </c>
      <c r="F1464" s="29">
        <f>E1464*I1464</f>
        <v/>
      </c>
      <c r="G1464" s="23">
        <f>E1464*H1464</f>
        <v/>
      </c>
      <c r="H1464" s="22">
        <f>IFERROR(VLOOKUP(A1464,'Banco de dados'!$A$6:F1660, 3,0),0)</f>
        <v/>
      </c>
      <c r="I1464" s="24">
        <f>IFERROR(VLOOKUP(A1464,'Banco de dados'!$A$6:$F$199, 5,0),0)</f>
        <v/>
      </c>
      <c r="J1464" s="19" t="n"/>
    </row>
    <row r="1465">
      <c r="B1465" s="18" t="n"/>
      <c r="C1465" s="17" t="n"/>
      <c r="D1465" s="33">
        <f>IFERROR(VLOOKUP(A1465,'Banco de dados'!$A$6:H1661, 8,0),0)</f>
        <v/>
      </c>
      <c r="E1465" s="26">
        <f>B1465*C1465</f>
        <v/>
      </c>
      <c r="F1465" s="29">
        <f>E1465*I1465</f>
        <v/>
      </c>
      <c r="G1465" s="23">
        <f>E1465*H1465</f>
        <v/>
      </c>
      <c r="H1465" s="22">
        <f>IFERROR(VLOOKUP(A1465,'Banco de dados'!$A$6:F1661, 3,0),0)</f>
        <v/>
      </c>
      <c r="I1465" s="24">
        <f>IFERROR(VLOOKUP(A1465,'Banco de dados'!$A$6:$F$199, 5,0),0)</f>
        <v/>
      </c>
      <c r="J1465" s="19" t="n"/>
    </row>
    <row r="1466">
      <c r="B1466" s="18" t="n"/>
      <c r="C1466" s="17" t="n"/>
      <c r="D1466" s="33">
        <f>IFERROR(VLOOKUP(A1466,'Banco de dados'!$A$6:H1662, 8,0),0)</f>
        <v/>
      </c>
      <c r="E1466" s="26">
        <f>B1466*C1466</f>
        <v/>
      </c>
      <c r="F1466" s="29">
        <f>E1466*I1466</f>
        <v/>
      </c>
      <c r="G1466" s="23">
        <f>E1466*H1466</f>
        <v/>
      </c>
      <c r="H1466" s="22">
        <f>IFERROR(VLOOKUP(A1466,'Banco de dados'!$A$6:F1662, 3,0),0)</f>
        <v/>
      </c>
      <c r="I1466" s="24">
        <f>IFERROR(VLOOKUP(A1466,'Banco de dados'!$A$6:$F$199, 5,0),0)</f>
        <v/>
      </c>
      <c r="J1466" s="19" t="n"/>
    </row>
    <row r="1467">
      <c r="B1467" s="18" t="n"/>
      <c r="C1467" s="17" t="n"/>
      <c r="D1467" s="33">
        <f>IFERROR(VLOOKUP(A1467,'Banco de dados'!$A$6:H1663, 8,0),0)</f>
        <v/>
      </c>
      <c r="E1467" s="26">
        <f>B1467*C1467</f>
        <v/>
      </c>
      <c r="F1467" s="29">
        <f>E1467*I1467</f>
        <v/>
      </c>
      <c r="G1467" s="23">
        <f>E1467*H1467</f>
        <v/>
      </c>
      <c r="H1467" s="22">
        <f>IFERROR(VLOOKUP(A1467,'Banco de dados'!$A$6:F1663, 3,0),0)</f>
        <v/>
      </c>
      <c r="I1467" s="24">
        <f>IFERROR(VLOOKUP(A1467,'Banco de dados'!$A$6:$F$199, 5,0),0)</f>
        <v/>
      </c>
      <c r="J1467" s="19" t="n"/>
    </row>
    <row r="1468">
      <c r="B1468" s="18" t="n"/>
      <c r="C1468" s="17" t="n"/>
      <c r="D1468" s="33">
        <f>IFERROR(VLOOKUP(A1468,'Banco de dados'!$A$6:H1664, 8,0),0)</f>
        <v/>
      </c>
      <c r="E1468" s="26">
        <f>B1468*C1468</f>
        <v/>
      </c>
      <c r="F1468" s="29">
        <f>E1468*I1468</f>
        <v/>
      </c>
      <c r="G1468" s="23">
        <f>E1468*H1468</f>
        <v/>
      </c>
      <c r="H1468" s="22">
        <f>IFERROR(VLOOKUP(A1468,'Banco de dados'!$A$6:F1664, 3,0),0)</f>
        <v/>
      </c>
      <c r="I1468" s="24">
        <f>IFERROR(VLOOKUP(A1468,'Banco de dados'!$A$6:$F$199, 5,0),0)</f>
        <v/>
      </c>
      <c r="J1468" s="19" t="n"/>
    </row>
    <row r="1469">
      <c r="B1469" s="18" t="n"/>
      <c r="C1469" s="17" t="n"/>
      <c r="D1469" s="33">
        <f>IFERROR(VLOOKUP(A1469,'Banco de dados'!$A$6:H1665, 8,0),0)</f>
        <v/>
      </c>
      <c r="E1469" s="26">
        <f>B1469*C1469</f>
        <v/>
      </c>
      <c r="F1469" s="29">
        <f>E1469*I1469</f>
        <v/>
      </c>
      <c r="G1469" s="23">
        <f>E1469*H1469</f>
        <v/>
      </c>
      <c r="H1469" s="22">
        <f>IFERROR(VLOOKUP(A1469,'Banco de dados'!$A$6:F1665, 3,0),0)</f>
        <v/>
      </c>
      <c r="I1469" s="24">
        <f>IFERROR(VLOOKUP(A1469,'Banco de dados'!$A$6:$F$199, 5,0),0)</f>
        <v/>
      </c>
      <c r="J1469" s="19" t="n"/>
    </row>
    <row r="1470">
      <c r="B1470" s="18" t="n"/>
      <c r="C1470" s="17" t="n"/>
      <c r="D1470" s="33">
        <f>IFERROR(VLOOKUP(A1470,'Banco de dados'!$A$6:H1666, 8,0),0)</f>
        <v/>
      </c>
      <c r="E1470" s="26">
        <f>B1470*C1470</f>
        <v/>
      </c>
      <c r="F1470" s="29">
        <f>E1470*I1470</f>
        <v/>
      </c>
      <c r="G1470" s="23">
        <f>E1470*H1470</f>
        <v/>
      </c>
      <c r="H1470" s="22">
        <f>IFERROR(VLOOKUP(A1470,'Banco de dados'!$A$6:F1666, 3,0),0)</f>
        <v/>
      </c>
      <c r="I1470" s="24">
        <f>IFERROR(VLOOKUP(A1470,'Banco de dados'!$A$6:$F$199, 5,0),0)</f>
        <v/>
      </c>
      <c r="J1470" s="19" t="n"/>
    </row>
    <row r="1471">
      <c r="B1471" s="18" t="n"/>
      <c r="C1471" s="17" t="n"/>
      <c r="D1471" s="33">
        <f>IFERROR(VLOOKUP(A1471,'Banco de dados'!$A$6:H1667, 8,0),0)</f>
        <v/>
      </c>
      <c r="E1471" s="26">
        <f>B1471*C1471</f>
        <v/>
      </c>
      <c r="F1471" s="29">
        <f>E1471*I1471</f>
        <v/>
      </c>
      <c r="G1471" s="23">
        <f>E1471*H1471</f>
        <v/>
      </c>
      <c r="H1471" s="22">
        <f>IFERROR(VLOOKUP(A1471,'Banco de dados'!$A$6:F1667, 3,0),0)</f>
        <v/>
      </c>
      <c r="I1471" s="24">
        <f>IFERROR(VLOOKUP(A1471,'Banco de dados'!$A$6:$F$199, 5,0),0)</f>
        <v/>
      </c>
      <c r="J1471" s="19" t="n"/>
    </row>
    <row r="1472">
      <c r="B1472" s="18" t="n"/>
      <c r="C1472" s="17" t="n"/>
      <c r="D1472" s="33">
        <f>IFERROR(VLOOKUP(A1472,'Banco de dados'!$A$6:H1668, 8,0),0)</f>
        <v/>
      </c>
      <c r="E1472" s="26">
        <f>B1472*C1472</f>
        <v/>
      </c>
      <c r="F1472" s="29">
        <f>E1472*I1472</f>
        <v/>
      </c>
      <c r="G1472" s="23">
        <f>E1472*H1472</f>
        <v/>
      </c>
      <c r="H1472" s="22">
        <f>IFERROR(VLOOKUP(A1472,'Banco de dados'!$A$6:F1668, 3,0),0)</f>
        <v/>
      </c>
      <c r="I1472" s="24">
        <f>IFERROR(VLOOKUP(A1472,'Banco de dados'!$A$6:$F$199, 5,0),0)</f>
        <v/>
      </c>
      <c r="J1472" s="19" t="n"/>
    </row>
    <row r="1473">
      <c r="B1473" s="18" t="n"/>
      <c r="C1473" s="17" t="n"/>
      <c r="D1473" s="33">
        <f>IFERROR(VLOOKUP(A1473,'Banco de dados'!$A$6:H1669, 8,0),0)</f>
        <v/>
      </c>
      <c r="E1473" s="26">
        <f>B1473*C1473</f>
        <v/>
      </c>
      <c r="F1473" s="29">
        <f>E1473*I1473</f>
        <v/>
      </c>
      <c r="G1473" s="23">
        <f>E1473*H1473</f>
        <v/>
      </c>
      <c r="H1473" s="22">
        <f>IFERROR(VLOOKUP(A1473,'Banco de dados'!$A$6:F1669, 3,0),0)</f>
        <v/>
      </c>
      <c r="I1473" s="24">
        <f>IFERROR(VLOOKUP(A1473,'Banco de dados'!$A$6:$F$199, 5,0),0)</f>
        <v/>
      </c>
      <c r="J1473" s="19" t="n"/>
    </row>
    <row r="1474">
      <c r="B1474" s="18" t="n"/>
      <c r="C1474" s="17" t="n"/>
      <c r="D1474" s="33">
        <f>IFERROR(VLOOKUP(A1474,'Banco de dados'!$A$6:H1670, 8,0),0)</f>
        <v/>
      </c>
      <c r="E1474" s="26">
        <f>B1474*C1474</f>
        <v/>
      </c>
      <c r="F1474" s="29">
        <f>E1474*I1474</f>
        <v/>
      </c>
      <c r="G1474" s="23">
        <f>E1474*H1474</f>
        <v/>
      </c>
      <c r="H1474" s="22">
        <f>IFERROR(VLOOKUP(A1474,'Banco de dados'!$A$6:F1670, 3,0),0)</f>
        <v/>
      </c>
      <c r="I1474" s="24">
        <f>IFERROR(VLOOKUP(A1474,'Banco de dados'!$A$6:$F$199, 5,0),0)</f>
        <v/>
      </c>
      <c r="J1474" s="19" t="n"/>
    </row>
    <row r="1475">
      <c r="B1475" s="18" t="n"/>
      <c r="C1475" s="17" t="n"/>
      <c r="D1475" s="33">
        <f>IFERROR(VLOOKUP(A1475,'Banco de dados'!$A$6:H1671, 8,0),0)</f>
        <v/>
      </c>
      <c r="E1475" s="26">
        <f>B1475*C1475</f>
        <v/>
      </c>
      <c r="F1475" s="29">
        <f>E1475*I1475</f>
        <v/>
      </c>
      <c r="G1475" s="23">
        <f>E1475*H1475</f>
        <v/>
      </c>
      <c r="H1475" s="22">
        <f>IFERROR(VLOOKUP(A1475,'Banco de dados'!$A$6:F1671, 3,0),0)</f>
        <v/>
      </c>
      <c r="I1475" s="24">
        <f>IFERROR(VLOOKUP(A1475,'Banco de dados'!$A$6:$F$199, 5,0),0)</f>
        <v/>
      </c>
      <c r="J1475" s="19" t="n"/>
    </row>
    <row r="1476">
      <c r="B1476" s="18" t="n"/>
      <c r="C1476" s="17" t="n"/>
      <c r="D1476" s="33">
        <f>IFERROR(VLOOKUP(A1476,'Banco de dados'!$A$6:H1672, 8,0),0)</f>
        <v/>
      </c>
      <c r="E1476" s="26">
        <f>B1476*C1476</f>
        <v/>
      </c>
      <c r="F1476" s="29">
        <f>E1476*I1476</f>
        <v/>
      </c>
      <c r="G1476" s="23">
        <f>E1476*H1476</f>
        <v/>
      </c>
      <c r="H1476" s="22">
        <f>IFERROR(VLOOKUP(A1476,'Banco de dados'!$A$6:F1672, 3,0),0)</f>
        <v/>
      </c>
      <c r="I1476" s="24">
        <f>IFERROR(VLOOKUP(A1476,'Banco de dados'!$A$6:$F$199, 5,0),0)</f>
        <v/>
      </c>
      <c r="J1476" s="19" t="n"/>
    </row>
    <row r="1477">
      <c r="B1477" s="18" t="n"/>
      <c r="C1477" s="17" t="n"/>
      <c r="D1477" s="33">
        <f>IFERROR(VLOOKUP(A1477,'Banco de dados'!$A$6:H1673, 8,0),0)</f>
        <v/>
      </c>
      <c r="E1477" s="26">
        <f>B1477*C1477</f>
        <v/>
      </c>
      <c r="F1477" s="29">
        <f>E1477*I1477</f>
        <v/>
      </c>
      <c r="G1477" s="23">
        <f>E1477*H1477</f>
        <v/>
      </c>
      <c r="H1477" s="22">
        <f>IFERROR(VLOOKUP(A1477,'Banco de dados'!$A$6:F1673, 3,0),0)</f>
        <v/>
      </c>
      <c r="I1477" s="24">
        <f>IFERROR(VLOOKUP(A1477,'Banco de dados'!$A$6:$F$199, 5,0),0)</f>
        <v/>
      </c>
      <c r="J1477" s="19" t="n"/>
    </row>
    <row r="1478">
      <c r="B1478" s="18" t="n"/>
      <c r="C1478" s="17" t="n"/>
      <c r="D1478" s="33">
        <f>IFERROR(VLOOKUP(A1478,'Banco de dados'!$A$6:H1674, 8,0),0)</f>
        <v/>
      </c>
      <c r="E1478" s="26">
        <f>B1478*C1478</f>
        <v/>
      </c>
      <c r="F1478" s="29">
        <f>E1478*I1478</f>
        <v/>
      </c>
      <c r="G1478" s="23">
        <f>E1478*H1478</f>
        <v/>
      </c>
      <c r="H1478" s="22">
        <f>IFERROR(VLOOKUP(A1478,'Banco de dados'!$A$6:F1674, 3,0),0)</f>
        <v/>
      </c>
      <c r="I1478" s="24">
        <f>IFERROR(VLOOKUP(A1478,'Banco de dados'!$A$6:$F$199, 5,0),0)</f>
        <v/>
      </c>
      <c r="J1478" s="19" t="n"/>
    </row>
    <row r="1479">
      <c r="B1479" s="18" t="n"/>
      <c r="C1479" s="17" t="n"/>
      <c r="D1479" s="33">
        <f>IFERROR(VLOOKUP(A1479,'Banco de dados'!$A$6:H1675, 8,0),0)</f>
        <v/>
      </c>
      <c r="E1479" s="26">
        <f>B1479*C1479</f>
        <v/>
      </c>
      <c r="F1479" s="29">
        <f>E1479*I1479</f>
        <v/>
      </c>
      <c r="G1479" s="23">
        <f>E1479*H1479</f>
        <v/>
      </c>
      <c r="H1479" s="22">
        <f>IFERROR(VLOOKUP(A1479,'Banco de dados'!$A$6:F1675, 3,0),0)</f>
        <v/>
      </c>
      <c r="I1479" s="24">
        <f>IFERROR(VLOOKUP(A1479,'Banco de dados'!$A$6:$F$199, 5,0),0)</f>
        <v/>
      </c>
      <c r="J1479" s="19" t="n"/>
    </row>
    <row r="1480">
      <c r="B1480" s="18" t="n"/>
      <c r="C1480" s="17" t="n"/>
      <c r="D1480" s="33">
        <f>IFERROR(VLOOKUP(A1480,'Banco de dados'!$A$6:H1676, 8,0),0)</f>
        <v/>
      </c>
      <c r="E1480" s="26">
        <f>B1480*C1480</f>
        <v/>
      </c>
      <c r="F1480" s="29">
        <f>E1480*I1480</f>
        <v/>
      </c>
      <c r="G1480" s="23">
        <f>E1480*H1480</f>
        <v/>
      </c>
      <c r="H1480" s="22">
        <f>IFERROR(VLOOKUP(A1480,'Banco de dados'!$A$6:F1676, 3,0),0)</f>
        <v/>
      </c>
      <c r="I1480" s="24">
        <f>IFERROR(VLOOKUP(A1480,'Banco de dados'!$A$6:$F$199, 5,0),0)</f>
        <v/>
      </c>
      <c r="J1480" s="19" t="n"/>
    </row>
    <row r="1481">
      <c r="B1481" s="18" t="n"/>
      <c r="C1481" s="17" t="n"/>
      <c r="D1481" s="33">
        <f>IFERROR(VLOOKUP(A1481,'Banco de dados'!$A$6:H1677, 8,0),0)</f>
        <v/>
      </c>
      <c r="E1481" s="26">
        <f>B1481*C1481</f>
        <v/>
      </c>
      <c r="F1481" s="29">
        <f>E1481*I1481</f>
        <v/>
      </c>
      <c r="G1481" s="23">
        <f>E1481*H1481</f>
        <v/>
      </c>
      <c r="H1481" s="22">
        <f>IFERROR(VLOOKUP(A1481,'Banco de dados'!$A$6:F1677, 3,0),0)</f>
        <v/>
      </c>
      <c r="I1481" s="24">
        <f>IFERROR(VLOOKUP(A1481,'Banco de dados'!$A$6:$F$199, 5,0),0)</f>
        <v/>
      </c>
      <c r="J1481" s="19" t="n"/>
    </row>
    <row r="1482">
      <c r="B1482" s="18" t="n"/>
      <c r="C1482" s="17" t="n"/>
      <c r="D1482" s="33">
        <f>IFERROR(VLOOKUP(A1482,'Banco de dados'!$A$6:H1678, 8,0),0)</f>
        <v/>
      </c>
      <c r="E1482" s="26">
        <f>B1482*C1482</f>
        <v/>
      </c>
      <c r="F1482" s="29">
        <f>E1482*I1482</f>
        <v/>
      </c>
      <c r="G1482" s="23">
        <f>E1482*H1482</f>
        <v/>
      </c>
      <c r="H1482" s="22">
        <f>IFERROR(VLOOKUP(A1482,'Banco de dados'!$A$6:F1678, 3,0),0)</f>
        <v/>
      </c>
      <c r="I1482" s="24">
        <f>IFERROR(VLOOKUP(A1482,'Banco de dados'!$A$6:$F$199, 5,0),0)</f>
        <v/>
      </c>
      <c r="J1482" s="19" t="n"/>
    </row>
    <row r="1483">
      <c r="B1483" s="18" t="n"/>
      <c r="C1483" s="17" t="n"/>
      <c r="D1483" s="33">
        <f>IFERROR(VLOOKUP(A1483,'Banco de dados'!$A$6:H1679, 8,0),0)</f>
        <v/>
      </c>
      <c r="E1483" s="26">
        <f>B1483*C1483</f>
        <v/>
      </c>
      <c r="F1483" s="29">
        <f>E1483*I1483</f>
        <v/>
      </c>
      <c r="G1483" s="23">
        <f>E1483*H1483</f>
        <v/>
      </c>
      <c r="H1483" s="22">
        <f>IFERROR(VLOOKUP(A1483,'Banco de dados'!$A$6:F1679, 3,0),0)</f>
        <v/>
      </c>
      <c r="I1483" s="24">
        <f>IFERROR(VLOOKUP(A1483,'Banco de dados'!$A$6:$F$199, 5,0),0)</f>
        <v/>
      </c>
      <c r="J1483" s="19" t="n"/>
    </row>
    <row r="1484">
      <c r="B1484" s="18" t="n"/>
      <c r="C1484" s="17" t="n"/>
      <c r="D1484" s="33">
        <f>IFERROR(VLOOKUP(A1484,'Banco de dados'!$A$6:H1680, 8,0),0)</f>
        <v/>
      </c>
      <c r="E1484" s="26">
        <f>B1484*C1484</f>
        <v/>
      </c>
      <c r="F1484" s="29">
        <f>E1484*I1484</f>
        <v/>
      </c>
      <c r="G1484" s="23">
        <f>E1484*H1484</f>
        <v/>
      </c>
      <c r="H1484" s="22">
        <f>IFERROR(VLOOKUP(A1484,'Banco de dados'!$A$6:F1680, 3,0),0)</f>
        <v/>
      </c>
      <c r="I1484" s="24">
        <f>IFERROR(VLOOKUP(A1484,'Banco de dados'!$A$6:$F$199, 5,0),0)</f>
        <v/>
      </c>
      <c r="J1484" s="19" t="n"/>
    </row>
    <row r="1485">
      <c r="B1485" s="18" t="n"/>
      <c r="C1485" s="17" t="n"/>
      <c r="D1485" s="33">
        <f>IFERROR(VLOOKUP(A1485,'Banco de dados'!$A$6:H1681, 8,0),0)</f>
        <v/>
      </c>
      <c r="E1485" s="26">
        <f>B1485*C1485</f>
        <v/>
      </c>
      <c r="F1485" s="29">
        <f>E1485*I1485</f>
        <v/>
      </c>
      <c r="G1485" s="23">
        <f>E1485*H1485</f>
        <v/>
      </c>
      <c r="H1485" s="22">
        <f>IFERROR(VLOOKUP(A1485,'Banco de dados'!$A$6:F1681, 3,0),0)</f>
        <v/>
      </c>
      <c r="I1485" s="24">
        <f>IFERROR(VLOOKUP(A1485,'Banco de dados'!$A$6:$F$199, 5,0),0)</f>
        <v/>
      </c>
      <c r="J1485" s="19" t="n"/>
    </row>
    <row r="1486">
      <c r="B1486" s="18" t="n"/>
      <c r="C1486" s="17" t="n"/>
      <c r="D1486" s="33">
        <f>IFERROR(VLOOKUP(A1486,'Banco de dados'!$A$6:H1682, 8,0),0)</f>
        <v/>
      </c>
      <c r="E1486" s="26">
        <f>B1486*C1486</f>
        <v/>
      </c>
      <c r="F1486" s="29">
        <f>E1486*I1486</f>
        <v/>
      </c>
      <c r="G1486" s="23">
        <f>E1486*H1486</f>
        <v/>
      </c>
      <c r="H1486" s="22">
        <f>IFERROR(VLOOKUP(A1486,'Banco de dados'!$A$6:F1682, 3,0),0)</f>
        <v/>
      </c>
      <c r="I1486" s="24">
        <f>IFERROR(VLOOKUP(A1486,'Banco de dados'!$A$6:$F$199, 5,0),0)</f>
        <v/>
      </c>
      <c r="J1486" s="19" t="n"/>
    </row>
    <row r="1487">
      <c r="B1487" s="18" t="n"/>
      <c r="C1487" s="17" t="n"/>
      <c r="D1487" s="33">
        <f>IFERROR(VLOOKUP(A1487,'Banco de dados'!$A$6:H1683, 8,0),0)</f>
        <v/>
      </c>
      <c r="E1487" s="26">
        <f>B1487*C1487</f>
        <v/>
      </c>
      <c r="F1487" s="29">
        <f>E1487*I1487</f>
        <v/>
      </c>
      <c r="G1487" s="23">
        <f>E1487*H1487</f>
        <v/>
      </c>
      <c r="H1487" s="22">
        <f>IFERROR(VLOOKUP(A1487,'Banco de dados'!$A$6:F1683, 3,0),0)</f>
        <v/>
      </c>
      <c r="I1487" s="24">
        <f>IFERROR(VLOOKUP(A1487,'Banco de dados'!$A$6:$F$199, 5,0),0)</f>
        <v/>
      </c>
      <c r="J1487" s="19" t="n"/>
    </row>
    <row r="1488">
      <c r="B1488" s="18" t="n"/>
      <c r="C1488" s="17" t="n"/>
      <c r="D1488" s="33">
        <f>IFERROR(VLOOKUP(A1488,'Banco de dados'!$A$6:H1684, 8,0),0)</f>
        <v/>
      </c>
      <c r="E1488" s="26">
        <f>B1488*C1488</f>
        <v/>
      </c>
      <c r="F1488" s="29">
        <f>E1488*I1488</f>
        <v/>
      </c>
      <c r="G1488" s="23">
        <f>E1488*H1488</f>
        <v/>
      </c>
      <c r="H1488" s="22">
        <f>IFERROR(VLOOKUP(A1488,'Banco de dados'!$A$6:F1684, 3,0),0)</f>
        <v/>
      </c>
      <c r="I1488" s="24">
        <f>IFERROR(VLOOKUP(A1488,'Banco de dados'!$A$6:$F$199, 5,0),0)</f>
        <v/>
      </c>
      <c r="J1488" s="19" t="n"/>
    </row>
    <row r="1489">
      <c r="B1489" s="18" t="n"/>
      <c r="C1489" s="17" t="n"/>
      <c r="D1489" s="33">
        <f>IFERROR(VLOOKUP(A1489,'Banco de dados'!$A$6:H1685, 8,0),0)</f>
        <v/>
      </c>
      <c r="E1489" s="26">
        <f>B1489*C1489</f>
        <v/>
      </c>
      <c r="F1489" s="29">
        <f>E1489*I1489</f>
        <v/>
      </c>
      <c r="G1489" s="23">
        <f>E1489*H1489</f>
        <v/>
      </c>
      <c r="H1489" s="22">
        <f>IFERROR(VLOOKUP(A1489,'Banco de dados'!$A$6:F1685, 3,0),0)</f>
        <v/>
      </c>
      <c r="I1489" s="24">
        <f>IFERROR(VLOOKUP(A1489,'Banco de dados'!$A$6:$F$199, 5,0),0)</f>
        <v/>
      </c>
      <c r="J1489" s="19" t="n"/>
    </row>
    <row r="1490">
      <c r="B1490" s="18" t="n"/>
      <c r="C1490" s="17" t="n"/>
      <c r="D1490" s="33">
        <f>IFERROR(VLOOKUP(A1490,'Banco de dados'!$A$6:H1686, 8,0),0)</f>
        <v/>
      </c>
      <c r="E1490" s="26">
        <f>B1490*C1490</f>
        <v/>
      </c>
      <c r="F1490" s="29">
        <f>E1490*I1490</f>
        <v/>
      </c>
      <c r="G1490" s="23">
        <f>E1490*H1490</f>
        <v/>
      </c>
      <c r="H1490" s="22">
        <f>IFERROR(VLOOKUP(A1490,'Banco de dados'!$A$6:F1686, 3,0),0)</f>
        <v/>
      </c>
      <c r="I1490" s="24">
        <f>IFERROR(VLOOKUP(A1490,'Banco de dados'!$A$6:$F$199, 5,0),0)</f>
        <v/>
      </c>
      <c r="J1490" s="19" t="n"/>
    </row>
    <row r="1491">
      <c r="B1491" s="18" t="n"/>
      <c r="C1491" s="17" t="n"/>
      <c r="D1491" s="33">
        <f>IFERROR(VLOOKUP(A1491,'Banco de dados'!$A$6:H1687, 8,0),0)</f>
        <v/>
      </c>
      <c r="E1491" s="26">
        <f>B1491*C1491</f>
        <v/>
      </c>
      <c r="F1491" s="29">
        <f>E1491*I1491</f>
        <v/>
      </c>
      <c r="G1491" s="23">
        <f>E1491*H1491</f>
        <v/>
      </c>
      <c r="H1491" s="22">
        <f>IFERROR(VLOOKUP(A1491,'Banco de dados'!$A$6:F1687, 3,0),0)</f>
        <v/>
      </c>
      <c r="I1491" s="24">
        <f>IFERROR(VLOOKUP(A1491,'Banco de dados'!$A$6:$F$199, 5,0),0)</f>
        <v/>
      </c>
      <c r="J1491" s="19" t="n"/>
    </row>
    <row r="1492">
      <c r="B1492" s="18" t="n"/>
      <c r="C1492" s="17" t="n"/>
      <c r="D1492" s="33">
        <f>IFERROR(VLOOKUP(A1492,'Banco de dados'!$A$6:H1688, 8,0),0)</f>
        <v/>
      </c>
      <c r="E1492" s="26">
        <f>B1492*C1492</f>
        <v/>
      </c>
      <c r="F1492" s="29">
        <f>E1492*I1492</f>
        <v/>
      </c>
      <c r="G1492" s="23">
        <f>E1492*H1492</f>
        <v/>
      </c>
      <c r="H1492" s="22">
        <f>IFERROR(VLOOKUP(A1492,'Banco de dados'!$A$6:F1688, 3,0),0)</f>
        <v/>
      </c>
      <c r="I1492" s="24">
        <f>IFERROR(VLOOKUP(A1492,'Banco de dados'!$A$6:$F$199, 5,0),0)</f>
        <v/>
      </c>
      <c r="J1492" s="19" t="n"/>
    </row>
    <row r="1493">
      <c r="B1493" s="18" t="n"/>
      <c r="C1493" s="17" t="n"/>
      <c r="D1493" s="33">
        <f>IFERROR(VLOOKUP(A1493,'Banco de dados'!$A$6:H1689, 8,0),0)</f>
        <v/>
      </c>
      <c r="E1493" s="26">
        <f>B1493*C1493</f>
        <v/>
      </c>
      <c r="F1493" s="29">
        <f>E1493*I1493</f>
        <v/>
      </c>
      <c r="G1493" s="23">
        <f>E1493*H1493</f>
        <v/>
      </c>
      <c r="H1493" s="22">
        <f>IFERROR(VLOOKUP(A1493,'Banco de dados'!$A$6:F1689, 3,0),0)</f>
        <v/>
      </c>
      <c r="I1493" s="24">
        <f>IFERROR(VLOOKUP(A1493,'Banco de dados'!$A$6:$F$199, 5,0),0)</f>
        <v/>
      </c>
      <c r="J1493" s="19" t="n"/>
    </row>
    <row r="1494">
      <c r="B1494" s="18" t="n"/>
      <c r="C1494" s="17" t="n"/>
      <c r="D1494" s="33">
        <f>IFERROR(VLOOKUP(A1494,'Banco de dados'!$A$6:H1690, 8,0),0)</f>
        <v/>
      </c>
      <c r="E1494" s="26">
        <f>B1494*C1494</f>
        <v/>
      </c>
      <c r="F1494" s="29">
        <f>E1494*I1494</f>
        <v/>
      </c>
      <c r="G1494" s="23">
        <f>E1494*H1494</f>
        <v/>
      </c>
      <c r="H1494" s="22">
        <f>IFERROR(VLOOKUP(A1494,'Banco de dados'!$A$6:F1690, 3,0),0)</f>
        <v/>
      </c>
      <c r="I1494" s="24">
        <f>IFERROR(VLOOKUP(A1494,'Banco de dados'!$A$6:$F$199, 5,0),0)</f>
        <v/>
      </c>
      <c r="J1494" s="19" t="n"/>
    </row>
    <row r="1495">
      <c r="B1495" s="18" t="n"/>
      <c r="C1495" s="17" t="n"/>
      <c r="D1495" s="33">
        <f>IFERROR(VLOOKUP(A1495,'Banco de dados'!$A$6:H1691, 8,0),0)</f>
        <v/>
      </c>
      <c r="E1495" s="26">
        <f>B1495*C1495</f>
        <v/>
      </c>
      <c r="F1495" s="29">
        <f>E1495*I1495</f>
        <v/>
      </c>
      <c r="G1495" s="23">
        <f>E1495*H1495</f>
        <v/>
      </c>
      <c r="H1495" s="22">
        <f>IFERROR(VLOOKUP(A1495,'Banco de dados'!$A$6:F1691, 3,0),0)</f>
        <v/>
      </c>
      <c r="I1495" s="24">
        <f>IFERROR(VLOOKUP(A1495,'Banco de dados'!$A$6:$F$199, 5,0),0)</f>
        <v/>
      </c>
      <c r="J1495" s="19" t="n"/>
    </row>
    <row r="1496">
      <c r="B1496" s="18" t="n"/>
      <c r="C1496" s="17" t="n"/>
      <c r="D1496" s="33">
        <f>IFERROR(VLOOKUP(A1496,'Banco de dados'!$A$6:H1692, 8,0),0)</f>
        <v/>
      </c>
      <c r="E1496" s="26">
        <f>B1496*C1496</f>
        <v/>
      </c>
      <c r="F1496" s="29">
        <f>E1496*I1496</f>
        <v/>
      </c>
      <c r="G1496" s="23">
        <f>E1496*H1496</f>
        <v/>
      </c>
      <c r="H1496" s="22">
        <f>IFERROR(VLOOKUP(A1496,'Banco de dados'!$A$6:F1692, 3,0),0)</f>
        <v/>
      </c>
      <c r="I1496" s="24">
        <f>IFERROR(VLOOKUP(A1496,'Banco de dados'!$A$6:$F$199, 5,0),0)</f>
        <v/>
      </c>
      <c r="J1496" s="19" t="n"/>
    </row>
    <row r="1497">
      <c r="B1497" s="18" t="n"/>
      <c r="C1497" s="17" t="n"/>
      <c r="D1497" s="33">
        <f>IFERROR(VLOOKUP(A1497,'Banco de dados'!$A$6:H1693, 8,0),0)</f>
        <v/>
      </c>
      <c r="E1497" s="26">
        <f>B1497*C1497</f>
        <v/>
      </c>
      <c r="F1497" s="29">
        <f>E1497*I1497</f>
        <v/>
      </c>
      <c r="G1497" s="23">
        <f>E1497*H1497</f>
        <v/>
      </c>
      <c r="H1497" s="22">
        <f>IFERROR(VLOOKUP(A1497,'Banco de dados'!$A$6:F1693, 3,0),0)</f>
        <v/>
      </c>
      <c r="I1497" s="24">
        <f>IFERROR(VLOOKUP(A1497,'Banco de dados'!$A$6:$F$199, 5,0),0)</f>
        <v/>
      </c>
      <c r="J1497" s="19" t="n"/>
    </row>
    <row r="1498">
      <c r="B1498" s="18" t="n"/>
      <c r="C1498" s="17" t="n"/>
      <c r="D1498" s="33">
        <f>IFERROR(VLOOKUP(A1498,'Banco de dados'!$A$6:H1694, 8,0),0)</f>
        <v/>
      </c>
      <c r="E1498" s="26">
        <f>B1498*C1498</f>
        <v/>
      </c>
      <c r="F1498" s="29">
        <f>E1498*I1498</f>
        <v/>
      </c>
      <c r="G1498" s="23">
        <f>E1498*H1498</f>
        <v/>
      </c>
      <c r="H1498" s="22">
        <f>IFERROR(VLOOKUP(A1498,'Banco de dados'!$A$6:F1694, 3,0),0)</f>
        <v/>
      </c>
      <c r="I1498" s="24">
        <f>IFERROR(VLOOKUP(A1498,'Banco de dados'!$A$6:$F$199, 5,0),0)</f>
        <v/>
      </c>
      <c r="J1498" s="19" t="n"/>
    </row>
    <row r="1499">
      <c r="B1499" s="18" t="n"/>
      <c r="C1499" s="17" t="n"/>
      <c r="D1499" s="33">
        <f>IFERROR(VLOOKUP(A1499,'Banco de dados'!$A$6:H1695, 8,0),0)</f>
        <v/>
      </c>
      <c r="E1499" s="26">
        <f>B1499*C1499</f>
        <v/>
      </c>
      <c r="F1499" s="29">
        <f>E1499*I1499</f>
        <v/>
      </c>
      <c r="G1499" s="23">
        <f>E1499*H1499</f>
        <v/>
      </c>
      <c r="H1499" s="22">
        <f>IFERROR(VLOOKUP(A1499,'Banco de dados'!$A$6:F1695, 3,0),0)</f>
        <v/>
      </c>
      <c r="I1499" s="24">
        <f>IFERROR(VLOOKUP(A1499,'Banco de dados'!$A$6:$F$199, 5,0),0)</f>
        <v/>
      </c>
      <c r="J1499" s="19" t="n"/>
    </row>
    <row r="1500">
      <c r="B1500" s="18" t="n"/>
      <c r="C1500" s="17" t="n"/>
      <c r="D1500" s="33">
        <f>IFERROR(VLOOKUP(A1500,'Banco de dados'!$A$6:H1696, 8,0),0)</f>
        <v/>
      </c>
      <c r="E1500" s="26">
        <f>B1500*C1500</f>
        <v/>
      </c>
      <c r="F1500" s="29">
        <f>E1500*I1500</f>
        <v/>
      </c>
      <c r="G1500" s="23">
        <f>E1500*H1500</f>
        <v/>
      </c>
      <c r="H1500" s="22">
        <f>IFERROR(VLOOKUP(A1500,'Banco de dados'!$A$6:F1696, 3,0),0)</f>
        <v/>
      </c>
      <c r="I1500" s="24">
        <f>IFERROR(VLOOKUP(A1500,'Banco de dados'!$A$6:$F$199, 5,0),0)</f>
        <v/>
      </c>
      <c r="J1500" s="19" t="n"/>
    </row>
    <row r="1501">
      <c r="B1501" s="18" t="n"/>
      <c r="C1501" s="17" t="n"/>
      <c r="D1501" s="33">
        <f>IFERROR(VLOOKUP(A1501,'Banco de dados'!$A$6:H1697, 8,0),0)</f>
        <v/>
      </c>
      <c r="E1501" s="26">
        <f>B1501*C1501</f>
        <v/>
      </c>
      <c r="F1501" s="29">
        <f>E1501*I1501</f>
        <v/>
      </c>
      <c r="G1501" s="23">
        <f>E1501*H1501</f>
        <v/>
      </c>
      <c r="H1501" s="22">
        <f>IFERROR(VLOOKUP(A1501,'Banco de dados'!$A$6:F1697, 3,0),0)</f>
        <v/>
      </c>
      <c r="I1501" s="24">
        <f>IFERROR(VLOOKUP(A1501,'Banco de dados'!$A$6:$F$199, 5,0),0)</f>
        <v/>
      </c>
      <c r="J1501" s="19" t="n"/>
    </row>
    <row r="1502">
      <c r="B1502" s="18" t="n"/>
      <c r="C1502" s="17" t="n"/>
      <c r="D1502" s="33">
        <f>IFERROR(VLOOKUP(A1502,'Banco de dados'!$A$6:H1698, 8,0),0)</f>
        <v/>
      </c>
      <c r="E1502" s="26">
        <f>B1502*C1502</f>
        <v/>
      </c>
      <c r="F1502" s="29">
        <f>E1502*I1502</f>
        <v/>
      </c>
      <c r="G1502" s="23">
        <f>E1502*H1502</f>
        <v/>
      </c>
      <c r="H1502" s="22">
        <f>IFERROR(VLOOKUP(A1502,'Banco de dados'!$A$6:F1698, 3,0),0)</f>
        <v/>
      </c>
      <c r="I1502" s="24">
        <f>IFERROR(VLOOKUP(A1502,'Banco de dados'!$A$6:$F$199, 5,0),0)</f>
        <v/>
      </c>
      <c r="J1502" s="19" t="n"/>
    </row>
    <row r="1503">
      <c r="B1503" s="18" t="n"/>
      <c r="C1503" s="17" t="n"/>
      <c r="D1503" s="33">
        <f>IFERROR(VLOOKUP(A1503,'Banco de dados'!$A$6:H1699, 8,0),0)</f>
        <v/>
      </c>
      <c r="E1503" s="26">
        <f>B1503*C1503</f>
        <v/>
      </c>
      <c r="F1503" s="29">
        <f>E1503*I1503</f>
        <v/>
      </c>
      <c r="G1503" s="23">
        <f>E1503*H1503</f>
        <v/>
      </c>
      <c r="H1503" s="22">
        <f>IFERROR(VLOOKUP(A1503,'Banco de dados'!$A$6:F1699, 3,0),0)</f>
        <v/>
      </c>
      <c r="I1503" s="24">
        <f>IFERROR(VLOOKUP(A1503,'Banco de dados'!$A$6:$F$199, 5,0),0)</f>
        <v/>
      </c>
      <c r="J1503" s="19" t="n"/>
    </row>
    <row r="1504">
      <c r="B1504" s="18" t="n"/>
      <c r="C1504" s="17" t="n"/>
      <c r="D1504" s="33">
        <f>IFERROR(VLOOKUP(A1504,'Banco de dados'!$A$6:H1700, 8,0),0)</f>
        <v/>
      </c>
      <c r="E1504" s="26">
        <f>B1504*C1504</f>
        <v/>
      </c>
      <c r="F1504" s="29">
        <f>E1504*I1504</f>
        <v/>
      </c>
      <c r="G1504" s="23">
        <f>E1504*H1504</f>
        <v/>
      </c>
      <c r="H1504" s="22">
        <f>IFERROR(VLOOKUP(A1504,'Banco de dados'!$A$6:F1700, 3,0),0)</f>
        <v/>
      </c>
      <c r="I1504" s="24">
        <f>IFERROR(VLOOKUP(A1504,'Banco de dados'!$A$6:$F$199, 5,0),0)</f>
        <v/>
      </c>
      <c r="J1504" s="19" t="n"/>
    </row>
    <row r="1505">
      <c r="B1505" s="18" t="n"/>
      <c r="C1505" s="17" t="n"/>
      <c r="D1505" s="33">
        <f>IFERROR(VLOOKUP(A1505,'Banco de dados'!$A$6:H1701, 8,0),0)</f>
        <v/>
      </c>
      <c r="E1505" s="26">
        <f>B1505*C1505</f>
        <v/>
      </c>
      <c r="F1505" s="29">
        <f>E1505*I1505</f>
        <v/>
      </c>
      <c r="G1505" s="23">
        <f>E1505*H1505</f>
        <v/>
      </c>
      <c r="H1505" s="22">
        <f>IFERROR(VLOOKUP(A1505,'Banco de dados'!$A$6:F1701, 3,0),0)</f>
        <v/>
      </c>
      <c r="I1505" s="24">
        <f>IFERROR(VLOOKUP(A1505,'Banco de dados'!$A$6:$F$199, 5,0),0)</f>
        <v/>
      </c>
      <c r="J1505" s="19" t="n"/>
    </row>
    <row r="1506">
      <c r="B1506" s="18" t="n"/>
      <c r="C1506" s="17" t="n"/>
      <c r="D1506" s="33">
        <f>IFERROR(VLOOKUP(A1506,'Banco de dados'!$A$6:H1702, 8,0),0)</f>
        <v/>
      </c>
      <c r="E1506" s="26">
        <f>B1506*C1506</f>
        <v/>
      </c>
      <c r="F1506" s="29">
        <f>E1506*I1506</f>
        <v/>
      </c>
      <c r="G1506" s="23">
        <f>E1506*H1506</f>
        <v/>
      </c>
      <c r="H1506" s="22">
        <f>IFERROR(VLOOKUP(A1506,'Banco de dados'!$A$6:F1702, 3,0),0)</f>
        <v/>
      </c>
      <c r="I1506" s="24">
        <f>IFERROR(VLOOKUP(A1506,'Banco de dados'!$A$6:$F$199, 5,0),0)</f>
        <v/>
      </c>
      <c r="J1506" s="19" t="n"/>
    </row>
    <row r="1507">
      <c r="B1507" s="18" t="n"/>
      <c r="C1507" s="17" t="n"/>
      <c r="D1507" s="33">
        <f>IFERROR(VLOOKUP(A1507,'Banco de dados'!$A$6:H1703, 8,0),0)</f>
        <v/>
      </c>
      <c r="E1507" s="26">
        <f>B1507*C1507</f>
        <v/>
      </c>
      <c r="F1507" s="29">
        <f>E1507*I1507</f>
        <v/>
      </c>
      <c r="G1507" s="23">
        <f>E1507*H1507</f>
        <v/>
      </c>
      <c r="H1507" s="22">
        <f>IFERROR(VLOOKUP(A1507,'Banco de dados'!$A$6:F1703, 3,0),0)</f>
        <v/>
      </c>
      <c r="I1507" s="24">
        <f>IFERROR(VLOOKUP(A1507,'Banco de dados'!$A$6:$F$199, 5,0),0)</f>
        <v/>
      </c>
      <c r="J1507" s="19" t="n"/>
    </row>
    <row r="1508">
      <c r="B1508" s="18" t="n"/>
      <c r="C1508" s="17" t="n"/>
      <c r="D1508" s="33">
        <f>IFERROR(VLOOKUP(A1508,'Banco de dados'!$A$6:H1704, 8,0),0)</f>
        <v/>
      </c>
      <c r="E1508" s="26">
        <f>B1508*C1508</f>
        <v/>
      </c>
      <c r="F1508" s="29">
        <f>E1508*I1508</f>
        <v/>
      </c>
      <c r="G1508" s="23">
        <f>E1508*H1508</f>
        <v/>
      </c>
      <c r="H1508" s="22">
        <f>IFERROR(VLOOKUP(A1508,'Banco de dados'!$A$6:F1704, 3,0),0)</f>
        <v/>
      </c>
      <c r="I1508" s="24">
        <f>IFERROR(VLOOKUP(A1508,'Banco de dados'!$A$6:$F$199, 5,0),0)</f>
        <v/>
      </c>
      <c r="J1508" s="19" t="n"/>
    </row>
    <row r="1509">
      <c r="B1509" s="18" t="n"/>
      <c r="C1509" s="17" t="n"/>
      <c r="D1509" s="33">
        <f>IFERROR(VLOOKUP(A1509,'Banco de dados'!$A$6:H1705, 8,0),0)</f>
        <v/>
      </c>
      <c r="E1509" s="26">
        <f>B1509*C1509</f>
        <v/>
      </c>
      <c r="F1509" s="29">
        <f>E1509*I1509</f>
        <v/>
      </c>
      <c r="G1509" s="23">
        <f>E1509*H1509</f>
        <v/>
      </c>
      <c r="H1509" s="22">
        <f>IFERROR(VLOOKUP(A1509,'Banco de dados'!$A$6:F1705, 3,0),0)</f>
        <v/>
      </c>
      <c r="I1509" s="24">
        <f>IFERROR(VLOOKUP(A1509,'Banco de dados'!$A$6:$F$199, 5,0),0)</f>
        <v/>
      </c>
      <c r="J1509" s="19" t="n"/>
    </row>
    <row r="1510">
      <c r="B1510" s="18" t="n"/>
      <c r="C1510" s="17" t="n"/>
      <c r="D1510" s="33">
        <f>IFERROR(VLOOKUP(A1510,'Banco de dados'!$A$6:H1706, 8,0),0)</f>
        <v/>
      </c>
      <c r="E1510" s="26">
        <f>B1510*C1510</f>
        <v/>
      </c>
      <c r="F1510" s="29">
        <f>E1510*I1510</f>
        <v/>
      </c>
      <c r="G1510" s="23">
        <f>E1510*H1510</f>
        <v/>
      </c>
      <c r="H1510" s="22">
        <f>IFERROR(VLOOKUP(A1510,'Banco de dados'!$A$6:F1706, 3,0),0)</f>
        <v/>
      </c>
      <c r="I1510" s="24">
        <f>IFERROR(VLOOKUP(A1510,'Banco de dados'!$A$6:$F$199, 5,0),0)</f>
        <v/>
      </c>
      <c r="J1510" s="19" t="n"/>
    </row>
    <row r="1511">
      <c r="B1511" s="18" t="n"/>
      <c r="C1511" s="17" t="n"/>
      <c r="D1511" s="33">
        <f>IFERROR(VLOOKUP(A1511,'Banco de dados'!$A$6:H1707, 8,0),0)</f>
        <v/>
      </c>
      <c r="E1511" s="26">
        <f>B1511*C1511</f>
        <v/>
      </c>
      <c r="F1511" s="29">
        <f>E1511*I1511</f>
        <v/>
      </c>
      <c r="G1511" s="23">
        <f>E1511*H1511</f>
        <v/>
      </c>
      <c r="H1511" s="22">
        <f>IFERROR(VLOOKUP(A1511,'Banco de dados'!$A$6:F1707, 3,0),0)</f>
        <v/>
      </c>
      <c r="I1511" s="24">
        <f>IFERROR(VLOOKUP(A1511,'Banco de dados'!$A$6:$F$199, 5,0),0)</f>
        <v/>
      </c>
      <c r="J1511" s="19" t="n"/>
    </row>
    <row r="1512">
      <c r="B1512" s="18" t="n"/>
      <c r="C1512" s="17" t="n"/>
      <c r="D1512" s="33">
        <f>IFERROR(VLOOKUP(A1512,'Banco de dados'!$A$6:H1708, 8,0),0)</f>
        <v/>
      </c>
      <c r="E1512" s="26">
        <f>B1512*C1512</f>
        <v/>
      </c>
      <c r="F1512" s="29">
        <f>E1512*I1512</f>
        <v/>
      </c>
      <c r="G1512" s="23">
        <f>E1512*H1512</f>
        <v/>
      </c>
      <c r="H1512" s="22">
        <f>IFERROR(VLOOKUP(A1512,'Banco de dados'!$A$6:F1708, 3,0),0)</f>
        <v/>
      </c>
      <c r="I1512" s="24">
        <f>IFERROR(VLOOKUP(A1512,'Banco de dados'!$A$6:$F$199, 5,0),0)</f>
        <v/>
      </c>
      <c r="J1512" s="19" t="n"/>
    </row>
    <row r="1513">
      <c r="B1513" s="18" t="n"/>
      <c r="C1513" s="17" t="n"/>
      <c r="D1513" s="33">
        <f>IFERROR(VLOOKUP(A1513,'Banco de dados'!$A$6:H1709, 8,0),0)</f>
        <v/>
      </c>
      <c r="E1513" s="26">
        <f>B1513*C1513</f>
        <v/>
      </c>
      <c r="F1513" s="29">
        <f>E1513*I1513</f>
        <v/>
      </c>
      <c r="G1513" s="23">
        <f>E1513*H1513</f>
        <v/>
      </c>
      <c r="H1513" s="22">
        <f>IFERROR(VLOOKUP(A1513,'Banco de dados'!$A$6:F1709, 3,0),0)</f>
        <v/>
      </c>
      <c r="I1513" s="24">
        <f>IFERROR(VLOOKUP(A1513,'Banco de dados'!$A$6:$F$199, 5,0),0)</f>
        <v/>
      </c>
      <c r="J1513" s="19" t="n"/>
    </row>
    <row r="1514">
      <c r="B1514" s="18" t="n"/>
      <c r="C1514" s="17" t="n"/>
      <c r="D1514" s="33">
        <f>IFERROR(VLOOKUP(A1514,'Banco de dados'!$A$6:H1710, 8,0),0)</f>
        <v/>
      </c>
      <c r="E1514" s="26">
        <f>B1514*C1514</f>
        <v/>
      </c>
      <c r="F1514" s="29">
        <f>E1514*I1514</f>
        <v/>
      </c>
      <c r="G1514" s="23">
        <f>E1514*H1514</f>
        <v/>
      </c>
      <c r="H1514" s="22">
        <f>IFERROR(VLOOKUP(A1514,'Banco de dados'!$A$6:F1710, 3,0),0)</f>
        <v/>
      </c>
      <c r="I1514" s="24">
        <f>IFERROR(VLOOKUP(A1514,'Banco de dados'!$A$6:$F$199, 5,0),0)</f>
        <v/>
      </c>
      <c r="J1514" s="19" t="n"/>
    </row>
    <row r="1515">
      <c r="B1515" s="18" t="n"/>
      <c r="C1515" s="17" t="n"/>
      <c r="D1515" s="33">
        <f>IFERROR(VLOOKUP(A1515,'Banco de dados'!$A$6:H1711, 8,0),0)</f>
        <v/>
      </c>
      <c r="E1515" s="26">
        <f>B1515*C1515</f>
        <v/>
      </c>
      <c r="F1515" s="29">
        <f>E1515*I1515</f>
        <v/>
      </c>
      <c r="G1515" s="23">
        <f>E1515*H1515</f>
        <v/>
      </c>
      <c r="H1515" s="22">
        <f>IFERROR(VLOOKUP(A1515,'Banco de dados'!$A$6:F1711, 3,0),0)</f>
        <v/>
      </c>
      <c r="I1515" s="24">
        <f>IFERROR(VLOOKUP(A1515,'Banco de dados'!$A$6:$F$199, 5,0),0)</f>
        <v/>
      </c>
      <c r="J1515" s="19" t="n"/>
    </row>
    <row r="1516">
      <c r="B1516" s="18" t="n"/>
      <c r="C1516" s="17" t="n"/>
      <c r="D1516" s="33">
        <f>IFERROR(VLOOKUP(A1516,'Banco de dados'!$A$6:H1712, 8,0),0)</f>
        <v/>
      </c>
      <c r="E1516" s="26">
        <f>B1516*C1516</f>
        <v/>
      </c>
      <c r="F1516" s="29">
        <f>E1516*I1516</f>
        <v/>
      </c>
      <c r="G1516" s="23">
        <f>E1516*H1516</f>
        <v/>
      </c>
      <c r="H1516" s="22">
        <f>IFERROR(VLOOKUP(A1516,'Banco de dados'!$A$6:F1712, 3,0),0)</f>
        <v/>
      </c>
      <c r="I1516" s="24">
        <f>IFERROR(VLOOKUP(A1516,'Banco de dados'!$A$6:$F$199, 5,0),0)</f>
        <v/>
      </c>
      <c r="J1516" s="19" t="n"/>
    </row>
    <row r="1517">
      <c r="B1517" s="18" t="n"/>
      <c r="C1517" s="17" t="n"/>
      <c r="D1517" s="33">
        <f>IFERROR(VLOOKUP(A1517,'Banco de dados'!$A$6:H1713, 8,0),0)</f>
        <v/>
      </c>
      <c r="E1517" s="26">
        <f>B1517*C1517</f>
        <v/>
      </c>
      <c r="F1517" s="29">
        <f>E1517*I1517</f>
        <v/>
      </c>
      <c r="G1517" s="23">
        <f>E1517*H1517</f>
        <v/>
      </c>
      <c r="H1517" s="22">
        <f>IFERROR(VLOOKUP(A1517,'Banco de dados'!$A$6:F1713, 3,0),0)</f>
        <v/>
      </c>
      <c r="I1517" s="24">
        <f>IFERROR(VLOOKUP(A1517,'Banco de dados'!$A$6:$F$199, 5,0),0)</f>
        <v/>
      </c>
      <c r="J1517" s="19" t="n"/>
    </row>
    <row r="1518">
      <c r="B1518" s="18" t="n"/>
      <c r="C1518" s="17" t="n"/>
      <c r="D1518" s="33">
        <f>IFERROR(VLOOKUP(A1518,'Banco de dados'!$A$6:H1714, 8,0),0)</f>
        <v/>
      </c>
      <c r="E1518" s="26">
        <f>B1518*C1518</f>
        <v/>
      </c>
      <c r="F1518" s="29">
        <f>E1518*I1518</f>
        <v/>
      </c>
      <c r="G1518" s="23">
        <f>E1518*H1518</f>
        <v/>
      </c>
      <c r="H1518" s="22">
        <f>IFERROR(VLOOKUP(A1518,'Banco de dados'!$A$6:F1714, 3,0),0)</f>
        <v/>
      </c>
      <c r="I1518" s="24">
        <f>IFERROR(VLOOKUP(A1518,'Banco de dados'!$A$6:$F$199, 5,0),0)</f>
        <v/>
      </c>
      <c r="J1518" s="19" t="n"/>
    </row>
    <row r="1519">
      <c r="B1519" s="18" t="n"/>
      <c r="C1519" s="17" t="n"/>
      <c r="D1519" s="33">
        <f>IFERROR(VLOOKUP(A1519,'Banco de dados'!$A$6:H1715, 8,0),0)</f>
        <v/>
      </c>
      <c r="E1519" s="26">
        <f>B1519*C1519</f>
        <v/>
      </c>
      <c r="F1519" s="29">
        <f>E1519*I1519</f>
        <v/>
      </c>
      <c r="G1519" s="23">
        <f>E1519*H1519</f>
        <v/>
      </c>
      <c r="H1519" s="22">
        <f>IFERROR(VLOOKUP(A1519,'Banco de dados'!$A$6:F1715, 3,0),0)</f>
        <v/>
      </c>
      <c r="I1519" s="24">
        <f>IFERROR(VLOOKUP(A1519,'Banco de dados'!$A$6:$F$199, 5,0),0)</f>
        <v/>
      </c>
      <c r="J1519" s="19" t="n"/>
    </row>
    <row r="1520">
      <c r="B1520" s="18" t="n"/>
      <c r="C1520" s="17" t="n"/>
      <c r="D1520" s="33">
        <f>IFERROR(VLOOKUP(A1520,'Banco de dados'!$A$6:H1716, 8,0),0)</f>
        <v/>
      </c>
      <c r="E1520" s="26">
        <f>B1520*C1520</f>
        <v/>
      </c>
      <c r="F1520" s="29">
        <f>E1520*I1520</f>
        <v/>
      </c>
      <c r="G1520" s="23">
        <f>E1520*H1520</f>
        <v/>
      </c>
      <c r="H1520" s="22">
        <f>IFERROR(VLOOKUP(A1520,'Banco de dados'!$A$6:F1716, 3,0),0)</f>
        <v/>
      </c>
      <c r="I1520" s="24">
        <f>IFERROR(VLOOKUP(A1520,'Banco de dados'!$A$6:$F$199, 5,0),0)</f>
        <v/>
      </c>
      <c r="J1520" s="19" t="n"/>
    </row>
    <row r="1521">
      <c r="B1521" s="18" t="n"/>
      <c r="C1521" s="17" t="n"/>
      <c r="D1521" s="33">
        <f>IFERROR(VLOOKUP(A1521,'Banco de dados'!$A$6:H1717, 8,0),0)</f>
        <v/>
      </c>
      <c r="E1521" s="26">
        <f>B1521*C1521</f>
        <v/>
      </c>
      <c r="F1521" s="29">
        <f>E1521*I1521</f>
        <v/>
      </c>
      <c r="G1521" s="23">
        <f>E1521*H1521</f>
        <v/>
      </c>
      <c r="H1521" s="22">
        <f>IFERROR(VLOOKUP(A1521,'Banco de dados'!$A$6:F1717, 3,0),0)</f>
        <v/>
      </c>
      <c r="I1521" s="24">
        <f>IFERROR(VLOOKUP(A1521,'Banco de dados'!$A$6:$F$199, 5,0),0)</f>
        <v/>
      </c>
      <c r="J1521" s="19" t="n"/>
    </row>
    <row r="1522">
      <c r="B1522" s="18" t="n"/>
      <c r="C1522" s="17" t="n"/>
      <c r="D1522" s="33">
        <f>IFERROR(VLOOKUP(A1522,'Banco de dados'!$A$6:H1718, 8,0),0)</f>
        <v/>
      </c>
      <c r="E1522" s="26">
        <f>B1522*C1522</f>
        <v/>
      </c>
      <c r="F1522" s="29">
        <f>E1522*I1522</f>
        <v/>
      </c>
      <c r="G1522" s="23">
        <f>E1522*H1522</f>
        <v/>
      </c>
      <c r="H1522" s="22">
        <f>IFERROR(VLOOKUP(A1522,'Banco de dados'!$A$6:F1718, 3,0),0)</f>
        <v/>
      </c>
      <c r="I1522" s="24">
        <f>IFERROR(VLOOKUP(A1522,'Banco de dados'!$A$6:$F$199, 5,0),0)</f>
        <v/>
      </c>
      <c r="J1522" s="19" t="n"/>
    </row>
    <row r="1523">
      <c r="B1523" s="18" t="n"/>
      <c r="C1523" s="17" t="n"/>
      <c r="D1523" s="33">
        <f>IFERROR(VLOOKUP(A1523,'Banco de dados'!$A$6:H1719, 8,0),0)</f>
        <v/>
      </c>
      <c r="E1523" s="26">
        <f>B1523*C1523</f>
        <v/>
      </c>
      <c r="F1523" s="29">
        <f>E1523*I1523</f>
        <v/>
      </c>
      <c r="G1523" s="23">
        <f>E1523*H1523</f>
        <v/>
      </c>
      <c r="H1523" s="22">
        <f>IFERROR(VLOOKUP(A1523,'Banco de dados'!$A$6:F1719, 3,0),0)</f>
        <v/>
      </c>
      <c r="I1523" s="24">
        <f>IFERROR(VLOOKUP(A1523,'Banco de dados'!$A$6:$F$199, 5,0),0)</f>
        <v/>
      </c>
      <c r="J1523" s="19" t="n"/>
    </row>
    <row r="1524">
      <c r="B1524" s="18" t="n"/>
      <c r="C1524" s="17" t="n"/>
      <c r="D1524" s="33">
        <f>IFERROR(VLOOKUP(A1524,'Banco de dados'!$A$6:H1720, 8,0),0)</f>
        <v/>
      </c>
      <c r="E1524" s="26">
        <f>B1524*C1524</f>
        <v/>
      </c>
      <c r="F1524" s="29">
        <f>E1524*I1524</f>
        <v/>
      </c>
      <c r="G1524" s="23">
        <f>E1524*H1524</f>
        <v/>
      </c>
      <c r="H1524" s="22">
        <f>IFERROR(VLOOKUP(A1524,'Banco de dados'!$A$6:F1720, 3,0),0)</f>
        <v/>
      </c>
      <c r="I1524" s="24">
        <f>IFERROR(VLOOKUP(A1524,'Banco de dados'!$A$6:$F$199, 5,0),0)</f>
        <v/>
      </c>
      <c r="J1524" s="19" t="n"/>
    </row>
    <row r="1525">
      <c r="B1525" s="18" t="n"/>
      <c r="C1525" s="17" t="n"/>
      <c r="D1525" s="33">
        <f>IFERROR(VLOOKUP(A1525,'Banco de dados'!$A$6:H1721, 8,0),0)</f>
        <v/>
      </c>
      <c r="E1525" s="26">
        <f>B1525*C1525</f>
        <v/>
      </c>
      <c r="F1525" s="29">
        <f>E1525*I1525</f>
        <v/>
      </c>
      <c r="G1525" s="23">
        <f>E1525*H1525</f>
        <v/>
      </c>
      <c r="H1525" s="22">
        <f>IFERROR(VLOOKUP(A1525,'Banco de dados'!$A$6:F1721, 3,0),0)</f>
        <v/>
      </c>
      <c r="I1525" s="24">
        <f>IFERROR(VLOOKUP(A1525,'Banco de dados'!$A$6:$F$199, 5,0),0)</f>
        <v/>
      </c>
      <c r="J1525" s="19" t="n"/>
    </row>
    <row r="1526">
      <c r="B1526" s="18" t="n"/>
      <c r="C1526" s="17" t="n"/>
      <c r="D1526" s="33">
        <f>IFERROR(VLOOKUP(A1526,'Banco de dados'!$A$6:H1722, 8,0),0)</f>
        <v/>
      </c>
      <c r="E1526" s="26">
        <f>B1526*C1526</f>
        <v/>
      </c>
      <c r="F1526" s="29">
        <f>E1526*I1526</f>
        <v/>
      </c>
      <c r="G1526" s="23">
        <f>E1526*H1526</f>
        <v/>
      </c>
      <c r="H1526" s="22">
        <f>IFERROR(VLOOKUP(A1526,'Banco de dados'!$A$6:F1722, 3,0),0)</f>
        <v/>
      </c>
      <c r="I1526" s="24">
        <f>IFERROR(VLOOKUP(A1526,'Banco de dados'!$A$6:$F$199, 5,0),0)</f>
        <v/>
      </c>
      <c r="J1526" s="19" t="n"/>
    </row>
    <row r="1527">
      <c r="B1527" s="18" t="n"/>
      <c r="C1527" s="17" t="n"/>
      <c r="D1527" s="33">
        <f>IFERROR(VLOOKUP(A1527,'Banco de dados'!$A$6:H1723, 8,0),0)</f>
        <v/>
      </c>
      <c r="E1527" s="26">
        <f>B1527*C1527</f>
        <v/>
      </c>
      <c r="F1527" s="29">
        <f>E1527*I1527</f>
        <v/>
      </c>
      <c r="G1527" s="23">
        <f>E1527*H1527</f>
        <v/>
      </c>
      <c r="H1527" s="22">
        <f>IFERROR(VLOOKUP(A1527,'Banco de dados'!$A$6:F1723, 3,0),0)</f>
        <v/>
      </c>
      <c r="I1527" s="24">
        <f>IFERROR(VLOOKUP(A1527,'Banco de dados'!$A$6:$F$199, 5,0),0)</f>
        <v/>
      </c>
      <c r="J1527" s="19" t="n"/>
    </row>
    <row r="1528">
      <c r="B1528" s="18" t="n"/>
      <c r="C1528" s="17" t="n"/>
      <c r="D1528" s="33">
        <f>IFERROR(VLOOKUP(A1528,'Banco de dados'!$A$6:H1724, 8,0),0)</f>
        <v/>
      </c>
      <c r="E1528" s="26">
        <f>B1528*C1528</f>
        <v/>
      </c>
      <c r="F1528" s="29">
        <f>E1528*I1528</f>
        <v/>
      </c>
      <c r="G1528" s="23">
        <f>E1528*H1528</f>
        <v/>
      </c>
      <c r="H1528" s="22">
        <f>IFERROR(VLOOKUP(A1528,'Banco de dados'!$A$6:F1724, 3,0),0)</f>
        <v/>
      </c>
      <c r="I1528" s="24">
        <f>IFERROR(VLOOKUP(A1528,'Banco de dados'!$A$6:$F$199, 5,0),0)</f>
        <v/>
      </c>
      <c r="J1528" s="19" t="n"/>
    </row>
    <row r="1529">
      <c r="B1529" s="18" t="n"/>
      <c r="C1529" s="17" t="n"/>
      <c r="D1529" s="33">
        <f>IFERROR(VLOOKUP(A1529,'Banco de dados'!$A$6:H1725, 8,0),0)</f>
        <v/>
      </c>
      <c r="E1529" s="26">
        <f>B1529*C1529</f>
        <v/>
      </c>
      <c r="F1529" s="29">
        <f>E1529*I1529</f>
        <v/>
      </c>
      <c r="G1529" s="23">
        <f>E1529*H1529</f>
        <v/>
      </c>
      <c r="H1529" s="22">
        <f>IFERROR(VLOOKUP(A1529,'Banco de dados'!$A$6:F1725, 3,0),0)</f>
        <v/>
      </c>
      <c r="I1529" s="24">
        <f>IFERROR(VLOOKUP(A1529,'Banco de dados'!$A$6:$F$199, 5,0),0)</f>
        <v/>
      </c>
      <c r="J1529" s="19" t="n"/>
    </row>
    <row r="1530">
      <c r="B1530" s="18" t="n"/>
      <c r="C1530" s="17" t="n"/>
      <c r="D1530" s="33">
        <f>IFERROR(VLOOKUP(A1530,'Banco de dados'!$A$6:H1726, 8,0),0)</f>
        <v/>
      </c>
      <c r="E1530" s="26">
        <f>B1530*C1530</f>
        <v/>
      </c>
      <c r="F1530" s="29">
        <f>E1530*I1530</f>
        <v/>
      </c>
      <c r="G1530" s="23">
        <f>E1530*H1530</f>
        <v/>
      </c>
      <c r="H1530" s="22">
        <f>IFERROR(VLOOKUP(A1530,'Banco de dados'!$A$6:F1726, 3,0),0)</f>
        <v/>
      </c>
      <c r="I1530" s="24">
        <f>IFERROR(VLOOKUP(A1530,'Banco de dados'!$A$6:$F$199, 5,0),0)</f>
        <v/>
      </c>
      <c r="J1530" s="19" t="n"/>
    </row>
    <row r="1531">
      <c r="B1531" s="18" t="n"/>
      <c r="C1531" s="17" t="n"/>
      <c r="D1531" s="33">
        <f>IFERROR(VLOOKUP(A1531,'Banco de dados'!$A$6:H1727, 8,0),0)</f>
        <v/>
      </c>
      <c r="E1531" s="26">
        <f>B1531*C1531</f>
        <v/>
      </c>
      <c r="F1531" s="29">
        <f>E1531*I1531</f>
        <v/>
      </c>
      <c r="G1531" s="23">
        <f>E1531*H1531</f>
        <v/>
      </c>
      <c r="H1531" s="22">
        <f>IFERROR(VLOOKUP(A1531,'Banco de dados'!$A$6:F1727, 3,0),0)</f>
        <v/>
      </c>
      <c r="I1531" s="24">
        <f>IFERROR(VLOOKUP(A1531,'Banco de dados'!$A$6:$F$199, 5,0),0)</f>
        <v/>
      </c>
      <c r="J1531" s="19" t="n"/>
    </row>
    <row r="1532">
      <c r="B1532" s="18" t="n"/>
      <c r="C1532" s="17" t="n"/>
      <c r="D1532" s="33">
        <f>IFERROR(VLOOKUP(A1532,'Banco de dados'!$A$6:H1728, 8,0),0)</f>
        <v/>
      </c>
      <c r="E1532" s="26">
        <f>B1532*C1532</f>
        <v/>
      </c>
      <c r="F1532" s="29">
        <f>E1532*I1532</f>
        <v/>
      </c>
      <c r="G1532" s="23">
        <f>E1532*H1532</f>
        <v/>
      </c>
      <c r="H1532" s="22">
        <f>IFERROR(VLOOKUP(A1532,'Banco de dados'!$A$6:F1728, 3,0),0)</f>
        <v/>
      </c>
      <c r="I1532" s="24">
        <f>IFERROR(VLOOKUP(A1532,'Banco de dados'!$A$6:$F$199, 5,0),0)</f>
        <v/>
      </c>
      <c r="J1532" s="19" t="n"/>
    </row>
    <row r="1533">
      <c r="B1533" s="18" t="n"/>
      <c r="C1533" s="17" t="n"/>
      <c r="D1533" s="33">
        <f>IFERROR(VLOOKUP(A1533,'Banco de dados'!$A$6:H1729, 8,0),0)</f>
        <v/>
      </c>
      <c r="E1533" s="26">
        <f>B1533*C1533</f>
        <v/>
      </c>
      <c r="F1533" s="29">
        <f>E1533*I1533</f>
        <v/>
      </c>
      <c r="G1533" s="23">
        <f>E1533*H1533</f>
        <v/>
      </c>
      <c r="H1533" s="22">
        <f>IFERROR(VLOOKUP(A1533,'Banco de dados'!$A$6:F1729, 3,0),0)</f>
        <v/>
      </c>
      <c r="I1533" s="24">
        <f>IFERROR(VLOOKUP(A1533,'Banco de dados'!$A$6:$F$199, 5,0),0)</f>
        <v/>
      </c>
      <c r="J1533" s="19" t="n"/>
    </row>
    <row r="1534">
      <c r="B1534" s="18" t="n"/>
      <c r="C1534" s="17" t="n"/>
      <c r="D1534" s="33">
        <f>IFERROR(VLOOKUP(A1534,'Banco de dados'!$A$6:H1730, 8,0),0)</f>
        <v/>
      </c>
      <c r="E1534" s="26">
        <f>B1534*C1534</f>
        <v/>
      </c>
      <c r="F1534" s="29">
        <f>E1534*I1534</f>
        <v/>
      </c>
      <c r="G1534" s="23">
        <f>E1534*H1534</f>
        <v/>
      </c>
      <c r="H1534" s="22">
        <f>IFERROR(VLOOKUP(A1534,'Banco de dados'!$A$6:F1730, 3,0),0)</f>
        <v/>
      </c>
      <c r="I1534" s="24">
        <f>IFERROR(VLOOKUP(A1534,'Banco de dados'!$A$6:$F$199, 5,0),0)</f>
        <v/>
      </c>
      <c r="J1534" s="19" t="n"/>
    </row>
    <row r="1535">
      <c r="B1535" s="18" t="n"/>
      <c r="C1535" s="17" t="n"/>
      <c r="D1535" s="33">
        <f>IFERROR(VLOOKUP(A1535,'Banco de dados'!$A$6:H1731, 8,0),0)</f>
        <v/>
      </c>
      <c r="E1535" s="26">
        <f>B1535*C1535</f>
        <v/>
      </c>
      <c r="F1535" s="29">
        <f>E1535*I1535</f>
        <v/>
      </c>
      <c r="G1535" s="23">
        <f>E1535*H1535</f>
        <v/>
      </c>
      <c r="H1535" s="22">
        <f>IFERROR(VLOOKUP(A1535,'Banco de dados'!$A$6:F1731, 3,0),0)</f>
        <v/>
      </c>
      <c r="I1535" s="24">
        <f>IFERROR(VLOOKUP(A1535,'Banco de dados'!$A$6:$F$199, 5,0),0)</f>
        <v/>
      </c>
      <c r="J1535" s="19" t="n"/>
    </row>
    <row r="1536">
      <c r="B1536" s="18" t="n"/>
      <c r="C1536" s="17" t="n"/>
      <c r="D1536" s="33">
        <f>IFERROR(VLOOKUP(A1536,'Banco de dados'!$A$6:H1732, 8,0),0)</f>
        <v/>
      </c>
      <c r="E1536" s="26">
        <f>B1536*C1536</f>
        <v/>
      </c>
      <c r="F1536" s="29">
        <f>E1536*I1536</f>
        <v/>
      </c>
      <c r="G1536" s="23">
        <f>E1536*H1536</f>
        <v/>
      </c>
      <c r="H1536" s="22">
        <f>IFERROR(VLOOKUP(A1536,'Banco de dados'!$A$6:F1732, 3,0),0)</f>
        <v/>
      </c>
      <c r="I1536" s="24">
        <f>IFERROR(VLOOKUP(A1536,'Banco de dados'!$A$6:$F$199, 5,0),0)</f>
        <v/>
      </c>
      <c r="J1536" s="19" t="n"/>
    </row>
    <row r="1537">
      <c r="B1537" s="18" t="n"/>
      <c r="C1537" s="17" t="n"/>
      <c r="D1537" s="33">
        <f>IFERROR(VLOOKUP(A1537,'Banco de dados'!$A$6:H1733, 8,0),0)</f>
        <v/>
      </c>
      <c r="E1537" s="26">
        <f>B1537*C1537</f>
        <v/>
      </c>
      <c r="F1537" s="29">
        <f>E1537*I1537</f>
        <v/>
      </c>
      <c r="G1537" s="23">
        <f>E1537*H1537</f>
        <v/>
      </c>
      <c r="H1537" s="22">
        <f>IFERROR(VLOOKUP(A1537,'Banco de dados'!$A$6:F1733, 3,0),0)</f>
        <v/>
      </c>
      <c r="I1537" s="24">
        <f>IFERROR(VLOOKUP(A1537,'Banco de dados'!$A$6:$F$199, 5,0),0)</f>
        <v/>
      </c>
      <c r="J1537" s="19" t="n"/>
    </row>
    <row r="1538">
      <c r="B1538" s="18" t="n"/>
      <c r="C1538" s="17" t="n"/>
      <c r="D1538" s="33">
        <f>IFERROR(VLOOKUP(A1538,'Banco de dados'!$A$6:H1734, 8,0),0)</f>
        <v/>
      </c>
      <c r="E1538" s="26">
        <f>B1538*C1538</f>
        <v/>
      </c>
      <c r="F1538" s="29">
        <f>E1538*I1538</f>
        <v/>
      </c>
      <c r="G1538" s="23">
        <f>E1538*H1538</f>
        <v/>
      </c>
      <c r="H1538" s="22">
        <f>IFERROR(VLOOKUP(A1538,'Banco de dados'!$A$6:F1734, 3,0),0)</f>
        <v/>
      </c>
      <c r="I1538" s="24">
        <f>IFERROR(VLOOKUP(A1538,'Banco de dados'!$A$6:$F$199, 5,0),0)</f>
        <v/>
      </c>
      <c r="J1538" s="19" t="n"/>
    </row>
    <row r="1539">
      <c r="B1539" s="18" t="n"/>
      <c r="C1539" s="17" t="n"/>
      <c r="D1539" s="33">
        <f>IFERROR(VLOOKUP(A1539,'Banco de dados'!$A$6:H1735, 8,0),0)</f>
        <v/>
      </c>
      <c r="E1539" s="26">
        <f>B1539*C1539</f>
        <v/>
      </c>
      <c r="F1539" s="29">
        <f>E1539*I1539</f>
        <v/>
      </c>
      <c r="G1539" s="23">
        <f>E1539*H1539</f>
        <v/>
      </c>
      <c r="H1539" s="22">
        <f>IFERROR(VLOOKUP(A1539,'Banco de dados'!$A$6:F1735, 3,0),0)</f>
        <v/>
      </c>
      <c r="I1539" s="24">
        <f>IFERROR(VLOOKUP(A1539,'Banco de dados'!$A$6:$F$199, 5,0),0)</f>
        <v/>
      </c>
      <c r="J1539" s="19" t="n"/>
    </row>
    <row r="1540">
      <c r="B1540" s="18" t="n"/>
      <c r="C1540" s="17" t="n"/>
      <c r="D1540" s="33">
        <f>IFERROR(VLOOKUP(A1540,'Banco de dados'!$A$6:H1736, 8,0),0)</f>
        <v/>
      </c>
      <c r="E1540" s="26">
        <f>B1540*C1540</f>
        <v/>
      </c>
      <c r="F1540" s="29">
        <f>E1540*I1540</f>
        <v/>
      </c>
      <c r="G1540" s="23">
        <f>E1540*H1540</f>
        <v/>
      </c>
      <c r="H1540" s="22">
        <f>IFERROR(VLOOKUP(A1540,'Banco de dados'!$A$6:F1736, 3,0),0)</f>
        <v/>
      </c>
      <c r="I1540" s="24">
        <f>IFERROR(VLOOKUP(A1540,'Banco de dados'!$A$6:$F$199, 5,0),0)</f>
        <v/>
      </c>
      <c r="J1540" s="19" t="n"/>
    </row>
    <row r="1541">
      <c r="B1541" s="18" t="n"/>
      <c r="C1541" s="17" t="n"/>
      <c r="D1541" s="33">
        <f>IFERROR(VLOOKUP(A1541,'Banco de dados'!$A$6:H1737, 8,0),0)</f>
        <v/>
      </c>
      <c r="E1541" s="26">
        <f>B1541*C1541</f>
        <v/>
      </c>
      <c r="F1541" s="29">
        <f>E1541*I1541</f>
        <v/>
      </c>
      <c r="G1541" s="23">
        <f>E1541*H1541</f>
        <v/>
      </c>
      <c r="H1541" s="22">
        <f>IFERROR(VLOOKUP(A1541,'Banco de dados'!$A$6:F1737, 3,0),0)</f>
        <v/>
      </c>
      <c r="I1541" s="24">
        <f>IFERROR(VLOOKUP(A1541,'Banco de dados'!$A$6:$F$199, 5,0),0)</f>
        <v/>
      </c>
      <c r="J1541" s="19" t="n"/>
    </row>
    <row r="1542">
      <c r="B1542" s="18" t="n"/>
      <c r="C1542" s="17" t="n"/>
      <c r="D1542" s="33">
        <f>IFERROR(VLOOKUP(A1542,'Banco de dados'!$A$6:H1738, 8,0),0)</f>
        <v/>
      </c>
      <c r="E1542" s="26">
        <f>B1542*C1542</f>
        <v/>
      </c>
      <c r="F1542" s="29">
        <f>E1542*I1542</f>
        <v/>
      </c>
      <c r="G1542" s="23">
        <f>E1542*H1542</f>
        <v/>
      </c>
      <c r="H1542" s="22">
        <f>IFERROR(VLOOKUP(A1542,'Banco de dados'!$A$6:F1738, 3,0),0)</f>
        <v/>
      </c>
      <c r="I1542" s="24">
        <f>IFERROR(VLOOKUP(A1542,'Banco de dados'!$A$6:$F$199, 5,0),0)</f>
        <v/>
      </c>
      <c r="J1542" s="19" t="n"/>
    </row>
    <row r="1543">
      <c r="B1543" s="18" t="n"/>
      <c r="C1543" s="17" t="n"/>
      <c r="D1543" s="33">
        <f>IFERROR(VLOOKUP(A1543,'Banco de dados'!$A$6:H1739, 8,0),0)</f>
        <v/>
      </c>
      <c r="E1543" s="26">
        <f>B1543*C1543</f>
        <v/>
      </c>
      <c r="F1543" s="29">
        <f>E1543*I1543</f>
        <v/>
      </c>
      <c r="G1543" s="23">
        <f>E1543*H1543</f>
        <v/>
      </c>
      <c r="H1543" s="22">
        <f>IFERROR(VLOOKUP(A1543,'Banco de dados'!$A$6:F1739, 3,0),0)</f>
        <v/>
      </c>
      <c r="I1543" s="24">
        <f>IFERROR(VLOOKUP(A1543,'Banco de dados'!$A$6:$F$199, 5,0),0)</f>
        <v/>
      </c>
      <c r="J1543" s="19" t="n"/>
    </row>
    <row r="1544">
      <c r="B1544" s="18" t="n"/>
      <c r="C1544" s="17" t="n"/>
      <c r="D1544" s="33">
        <f>IFERROR(VLOOKUP(A1544,'Banco de dados'!$A$6:H1740, 8,0),0)</f>
        <v/>
      </c>
      <c r="E1544" s="26">
        <f>B1544*C1544</f>
        <v/>
      </c>
      <c r="F1544" s="29">
        <f>E1544*I1544</f>
        <v/>
      </c>
      <c r="G1544" s="23">
        <f>E1544*H1544</f>
        <v/>
      </c>
      <c r="H1544" s="22">
        <f>IFERROR(VLOOKUP(A1544,'Banco de dados'!$A$6:F1740, 3,0),0)</f>
        <v/>
      </c>
      <c r="I1544" s="24">
        <f>IFERROR(VLOOKUP(A1544,'Banco de dados'!$A$6:$F$199, 5,0),0)</f>
        <v/>
      </c>
      <c r="J1544" s="19" t="n"/>
    </row>
    <row r="1545">
      <c r="B1545" s="18" t="n"/>
      <c r="C1545" s="17" t="n"/>
      <c r="D1545" s="33">
        <f>IFERROR(VLOOKUP(A1545,'Banco de dados'!$A$6:H1741, 8,0),0)</f>
        <v/>
      </c>
      <c r="E1545" s="26">
        <f>B1545*C1545</f>
        <v/>
      </c>
      <c r="F1545" s="29">
        <f>E1545*I1545</f>
        <v/>
      </c>
      <c r="G1545" s="23">
        <f>E1545*H1545</f>
        <v/>
      </c>
      <c r="H1545" s="22">
        <f>IFERROR(VLOOKUP(A1545,'Banco de dados'!$A$6:F1741, 3,0),0)</f>
        <v/>
      </c>
      <c r="I1545" s="24">
        <f>IFERROR(VLOOKUP(A1545,'Banco de dados'!$A$6:$F$199, 5,0),0)</f>
        <v/>
      </c>
      <c r="J1545" s="19" t="n"/>
    </row>
    <row r="1546">
      <c r="B1546" s="18" t="n"/>
      <c r="C1546" s="17" t="n"/>
      <c r="D1546" s="33">
        <f>IFERROR(VLOOKUP(A1546,'Banco de dados'!$A$6:H1742, 8,0),0)</f>
        <v/>
      </c>
      <c r="E1546" s="26">
        <f>B1546*C1546</f>
        <v/>
      </c>
      <c r="F1546" s="29">
        <f>E1546*I1546</f>
        <v/>
      </c>
      <c r="G1546" s="23">
        <f>E1546*H1546</f>
        <v/>
      </c>
      <c r="H1546" s="22">
        <f>IFERROR(VLOOKUP(A1546,'Banco de dados'!$A$6:F1742, 3,0),0)</f>
        <v/>
      </c>
      <c r="I1546" s="24">
        <f>IFERROR(VLOOKUP(A1546,'Banco de dados'!$A$6:$F$199, 5,0),0)</f>
        <v/>
      </c>
      <c r="J1546" s="19" t="n"/>
    </row>
    <row r="1547">
      <c r="B1547" s="18" t="n"/>
      <c r="C1547" s="17" t="n"/>
      <c r="D1547" s="33">
        <f>IFERROR(VLOOKUP(A1547,'Banco de dados'!$A$6:H1743, 8,0),0)</f>
        <v/>
      </c>
      <c r="E1547" s="26">
        <f>B1547*C1547</f>
        <v/>
      </c>
      <c r="F1547" s="29">
        <f>E1547*I1547</f>
        <v/>
      </c>
      <c r="G1547" s="23">
        <f>E1547*H1547</f>
        <v/>
      </c>
      <c r="H1547" s="22">
        <f>IFERROR(VLOOKUP(A1547,'Banco de dados'!$A$6:F1743, 3,0),0)</f>
        <v/>
      </c>
      <c r="I1547" s="24">
        <f>IFERROR(VLOOKUP(A1547,'Banco de dados'!$A$6:$F$199, 5,0),0)</f>
        <v/>
      </c>
      <c r="J1547" s="19" t="n"/>
    </row>
    <row r="1548">
      <c r="B1548" s="18" t="n"/>
      <c r="C1548" s="17" t="n"/>
      <c r="D1548" s="33">
        <f>IFERROR(VLOOKUP(A1548,'Banco de dados'!$A$6:H1744, 8,0),0)</f>
        <v/>
      </c>
      <c r="E1548" s="26">
        <f>B1548*C1548</f>
        <v/>
      </c>
      <c r="F1548" s="29">
        <f>E1548*I1548</f>
        <v/>
      </c>
      <c r="G1548" s="23">
        <f>E1548*H1548</f>
        <v/>
      </c>
      <c r="H1548" s="22">
        <f>IFERROR(VLOOKUP(A1548,'Banco de dados'!$A$6:F1744, 3,0),0)</f>
        <v/>
      </c>
      <c r="I1548" s="24">
        <f>IFERROR(VLOOKUP(A1548,'Banco de dados'!$A$6:$F$199, 5,0),0)</f>
        <v/>
      </c>
      <c r="J1548" s="19" t="n"/>
    </row>
    <row r="1549">
      <c r="B1549" s="18" t="n"/>
      <c r="C1549" s="17" t="n"/>
      <c r="D1549" s="33">
        <f>IFERROR(VLOOKUP(A1549,'Banco de dados'!$A$6:H1745, 8,0),0)</f>
        <v/>
      </c>
      <c r="E1549" s="26">
        <f>B1549*C1549</f>
        <v/>
      </c>
      <c r="F1549" s="29">
        <f>E1549*I1549</f>
        <v/>
      </c>
      <c r="G1549" s="23">
        <f>E1549*H1549</f>
        <v/>
      </c>
      <c r="H1549" s="22">
        <f>IFERROR(VLOOKUP(A1549,'Banco de dados'!$A$6:F1745, 3,0),0)</f>
        <v/>
      </c>
      <c r="I1549" s="24">
        <f>IFERROR(VLOOKUP(A1549,'Banco de dados'!$A$6:$F$199, 5,0),0)</f>
        <v/>
      </c>
      <c r="J1549" s="19" t="n"/>
    </row>
    <row r="1550">
      <c r="B1550" s="18" t="n"/>
      <c r="C1550" s="17" t="n"/>
      <c r="D1550" s="33">
        <f>IFERROR(VLOOKUP(A1550,'Banco de dados'!$A$6:H1746, 8,0),0)</f>
        <v/>
      </c>
      <c r="E1550" s="26">
        <f>B1550*C1550</f>
        <v/>
      </c>
      <c r="F1550" s="29">
        <f>E1550*I1550</f>
        <v/>
      </c>
      <c r="G1550" s="23">
        <f>E1550*H1550</f>
        <v/>
      </c>
      <c r="H1550" s="22">
        <f>IFERROR(VLOOKUP(A1550,'Banco de dados'!$A$6:F1746, 3,0),0)</f>
        <v/>
      </c>
      <c r="I1550" s="24">
        <f>IFERROR(VLOOKUP(A1550,'Banco de dados'!$A$6:$F$199, 5,0),0)</f>
        <v/>
      </c>
      <c r="J1550" s="19" t="n"/>
    </row>
    <row r="1551">
      <c r="B1551" s="18" t="n"/>
      <c r="C1551" s="17" t="n"/>
      <c r="D1551" s="33">
        <f>IFERROR(VLOOKUP(A1551,'Banco de dados'!$A$6:H1747, 8,0),0)</f>
        <v/>
      </c>
      <c r="E1551" s="26">
        <f>B1551*C1551</f>
        <v/>
      </c>
      <c r="F1551" s="29">
        <f>E1551*I1551</f>
        <v/>
      </c>
      <c r="G1551" s="23">
        <f>E1551*H1551</f>
        <v/>
      </c>
      <c r="H1551" s="22">
        <f>IFERROR(VLOOKUP(A1551,'Banco de dados'!$A$6:F1747, 3,0),0)</f>
        <v/>
      </c>
      <c r="I1551" s="24">
        <f>IFERROR(VLOOKUP(A1551,'Banco de dados'!$A$6:$F$199, 5,0),0)</f>
        <v/>
      </c>
      <c r="J1551" s="19" t="n"/>
    </row>
    <row r="1552">
      <c r="B1552" s="18" t="n"/>
      <c r="C1552" s="17" t="n"/>
      <c r="D1552" s="33">
        <f>IFERROR(VLOOKUP(A1552,'Banco de dados'!$A$6:H1748, 8,0),0)</f>
        <v/>
      </c>
      <c r="E1552" s="26">
        <f>B1552*C1552</f>
        <v/>
      </c>
      <c r="F1552" s="29">
        <f>E1552*I1552</f>
        <v/>
      </c>
      <c r="G1552" s="23">
        <f>E1552*H1552</f>
        <v/>
      </c>
      <c r="H1552" s="22">
        <f>IFERROR(VLOOKUP(A1552,'Banco de dados'!$A$6:F1748, 3,0),0)</f>
        <v/>
      </c>
      <c r="I1552" s="24">
        <f>IFERROR(VLOOKUP(A1552,'Banco de dados'!$A$6:$F$199, 5,0),0)</f>
        <v/>
      </c>
      <c r="J1552" s="19" t="n"/>
    </row>
    <row r="1553">
      <c r="B1553" s="18" t="n"/>
      <c r="C1553" s="17" t="n"/>
      <c r="D1553" s="33">
        <f>IFERROR(VLOOKUP(A1553,'Banco de dados'!$A$6:H1749, 8,0),0)</f>
        <v/>
      </c>
      <c r="E1553" s="26">
        <f>B1553*C1553</f>
        <v/>
      </c>
      <c r="F1553" s="29">
        <f>E1553*I1553</f>
        <v/>
      </c>
      <c r="G1553" s="23">
        <f>E1553*H1553</f>
        <v/>
      </c>
      <c r="H1553" s="22">
        <f>IFERROR(VLOOKUP(A1553,'Banco de dados'!$A$6:F1749, 3,0),0)</f>
        <v/>
      </c>
      <c r="I1553" s="24">
        <f>IFERROR(VLOOKUP(A1553,'Banco de dados'!$A$6:$F$199, 5,0),0)</f>
        <v/>
      </c>
      <c r="J1553" s="19" t="n"/>
    </row>
    <row r="1554">
      <c r="B1554" s="18" t="n"/>
      <c r="C1554" s="17" t="n"/>
      <c r="D1554" s="33">
        <f>IFERROR(VLOOKUP(A1554,'Banco de dados'!$A$6:H1750, 8,0),0)</f>
        <v/>
      </c>
      <c r="E1554" s="26">
        <f>B1554*C1554</f>
        <v/>
      </c>
      <c r="F1554" s="29">
        <f>E1554*I1554</f>
        <v/>
      </c>
      <c r="G1554" s="23">
        <f>E1554*H1554</f>
        <v/>
      </c>
      <c r="H1554" s="22">
        <f>IFERROR(VLOOKUP(A1554,'Banco de dados'!$A$6:F1750, 3,0),0)</f>
        <v/>
      </c>
      <c r="I1554" s="24">
        <f>IFERROR(VLOOKUP(A1554,'Banco de dados'!$A$6:$F$199, 5,0),0)</f>
        <v/>
      </c>
      <c r="J1554" s="19" t="n"/>
    </row>
    <row r="1555">
      <c r="B1555" s="18" t="n"/>
      <c r="C1555" s="17" t="n"/>
      <c r="D1555" s="33">
        <f>IFERROR(VLOOKUP(A1555,'Banco de dados'!$A$6:H1751, 8,0),0)</f>
        <v/>
      </c>
      <c r="E1555" s="26">
        <f>B1555*C1555</f>
        <v/>
      </c>
      <c r="F1555" s="29">
        <f>E1555*I1555</f>
        <v/>
      </c>
      <c r="G1555" s="23">
        <f>E1555*H1555</f>
        <v/>
      </c>
      <c r="H1555" s="22">
        <f>IFERROR(VLOOKUP(A1555,'Banco de dados'!$A$6:F1751, 3,0),0)</f>
        <v/>
      </c>
      <c r="I1555" s="24">
        <f>IFERROR(VLOOKUP(A1555,'Banco de dados'!$A$6:$F$199, 5,0),0)</f>
        <v/>
      </c>
      <c r="J1555" s="19" t="n"/>
    </row>
    <row r="1556">
      <c r="B1556" s="18" t="n"/>
      <c r="C1556" s="17" t="n"/>
      <c r="D1556" s="33">
        <f>IFERROR(VLOOKUP(A1556,'Banco de dados'!$A$6:H1752, 8,0),0)</f>
        <v/>
      </c>
      <c r="E1556" s="26">
        <f>B1556*C1556</f>
        <v/>
      </c>
      <c r="F1556" s="29">
        <f>E1556*I1556</f>
        <v/>
      </c>
      <c r="G1556" s="23">
        <f>E1556*H1556</f>
        <v/>
      </c>
      <c r="H1556" s="22">
        <f>IFERROR(VLOOKUP(A1556,'Banco de dados'!$A$6:F1752, 3,0),0)</f>
        <v/>
      </c>
      <c r="I1556" s="24">
        <f>IFERROR(VLOOKUP(A1556,'Banco de dados'!$A$6:$F$199, 5,0),0)</f>
        <v/>
      </c>
      <c r="J1556" s="19" t="n"/>
    </row>
    <row r="1557">
      <c r="B1557" s="18" t="n"/>
      <c r="C1557" s="17" t="n"/>
      <c r="D1557" s="33">
        <f>IFERROR(VLOOKUP(A1557,'Banco de dados'!$A$6:H1753, 8,0),0)</f>
        <v/>
      </c>
      <c r="E1557" s="26">
        <f>B1557*C1557</f>
        <v/>
      </c>
      <c r="F1557" s="29">
        <f>E1557*I1557</f>
        <v/>
      </c>
      <c r="G1557" s="23">
        <f>E1557*H1557</f>
        <v/>
      </c>
      <c r="H1557" s="22">
        <f>IFERROR(VLOOKUP(A1557,'Banco de dados'!$A$6:F1753, 3,0),0)</f>
        <v/>
      </c>
      <c r="I1557" s="24">
        <f>IFERROR(VLOOKUP(A1557,'Banco de dados'!$A$6:$F$199, 5,0),0)</f>
        <v/>
      </c>
      <c r="J1557" s="19" t="n"/>
    </row>
    <row r="1558">
      <c r="B1558" s="18" t="n"/>
      <c r="C1558" s="17" t="n"/>
      <c r="D1558" s="33">
        <f>IFERROR(VLOOKUP(A1558,'Banco de dados'!$A$6:H1754, 8,0),0)</f>
        <v/>
      </c>
      <c r="E1558" s="26">
        <f>B1558*C1558</f>
        <v/>
      </c>
      <c r="F1558" s="29">
        <f>E1558*I1558</f>
        <v/>
      </c>
      <c r="G1558" s="23">
        <f>E1558*H1558</f>
        <v/>
      </c>
      <c r="H1558" s="22">
        <f>IFERROR(VLOOKUP(A1558,'Banco de dados'!$A$6:F1754, 3,0),0)</f>
        <v/>
      </c>
      <c r="I1558" s="24">
        <f>IFERROR(VLOOKUP(A1558,'Banco de dados'!$A$6:$F$199, 5,0),0)</f>
        <v/>
      </c>
      <c r="J1558" s="19" t="n"/>
    </row>
    <row r="1559">
      <c r="B1559" s="18" t="n"/>
      <c r="C1559" s="17" t="n"/>
      <c r="D1559" s="33">
        <f>IFERROR(VLOOKUP(A1559,'Banco de dados'!$A$6:H1755, 8,0),0)</f>
        <v/>
      </c>
      <c r="E1559" s="26">
        <f>B1559*C1559</f>
        <v/>
      </c>
      <c r="F1559" s="29">
        <f>E1559*I1559</f>
        <v/>
      </c>
      <c r="G1559" s="23">
        <f>E1559*H1559</f>
        <v/>
      </c>
      <c r="H1559" s="22">
        <f>IFERROR(VLOOKUP(A1559,'Banco de dados'!$A$6:F1755, 3,0),0)</f>
        <v/>
      </c>
      <c r="I1559" s="24">
        <f>IFERROR(VLOOKUP(A1559,'Banco de dados'!$A$6:$F$199, 5,0),0)</f>
        <v/>
      </c>
      <c r="J1559" s="19" t="n"/>
    </row>
    <row r="1560">
      <c r="B1560" s="18" t="n"/>
      <c r="C1560" s="17" t="n"/>
      <c r="D1560" s="33">
        <f>IFERROR(VLOOKUP(A1560,'Banco de dados'!$A$6:H1756, 8,0),0)</f>
        <v/>
      </c>
      <c r="E1560" s="26">
        <f>B1560*C1560</f>
        <v/>
      </c>
      <c r="F1560" s="29">
        <f>E1560*I1560</f>
        <v/>
      </c>
      <c r="G1560" s="23">
        <f>E1560*H1560</f>
        <v/>
      </c>
      <c r="H1560" s="22">
        <f>IFERROR(VLOOKUP(A1560,'Banco de dados'!$A$6:F1756, 3,0),0)</f>
        <v/>
      </c>
      <c r="I1560" s="24">
        <f>IFERROR(VLOOKUP(A1560,'Banco de dados'!$A$6:$F$199, 5,0),0)</f>
        <v/>
      </c>
      <c r="J1560" s="19" t="n"/>
    </row>
    <row r="1561">
      <c r="B1561" s="18" t="n"/>
      <c r="C1561" s="17" t="n"/>
      <c r="D1561" s="33">
        <f>IFERROR(VLOOKUP(A1561,'Banco de dados'!$A$6:H1757, 8,0),0)</f>
        <v/>
      </c>
      <c r="E1561" s="26">
        <f>B1561*C1561</f>
        <v/>
      </c>
      <c r="F1561" s="29">
        <f>E1561*I1561</f>
        <v/>
      </c>
      <c r="G1561" s="23">
        <f>E1561*H1561</f>
        <v/>
      </c>
      <c r="H1561" s="22">
        <f>IFERROR(VLOOKUP(A1561,'Banco de dados'!$A$6:F1757, 3,0),0)</f>
        <v/>
      </c>
      <c r="I1561" s="24">
        <f>IFERROR(VLOOKUP(A1561,'Banco de dados'!$A$6:$F$199, 5,0),0)</f>
        <v/>
      </c>
      <c r="J1561" s="19" t="n"/>
    </row>
    <row r="1562">
      <c r="B1562" s="18" t="n"/>
      <c r="C1562" s="17" t="n"/>
      <c r="D1562" s="33">
        <f>IFERROR(VLOOKUP(A1562,'Banco de dados'!$A$6:H1758, 8,0),0)</f>
        <v/>
      </c>
      <c r="E1562" s="26">
        <f>B1562*C1562</f>
        <v/>
      </c>
      <c r="F1562" s="29">
        <f>E1562*I1562</f>
        <v/>
      </c>
      <c r="G1562" s="23">
        <f>E1562*H1562</f>
        <v/>
      </c>
      <c r="H1562" s="22">
        <f>IFERROR(VLOOKUP(A1562,'Banco de dados'!$A$6:F1758, 3,0),0)</f>
        <v/>
      </c>
      <c r="I1562" s="24">
        <f>IFERROR(VLOOKUP(A1562,'Banco de dados'!$A$6:$F$199, 5,0),0)</f>
        <v/>
      </c>
      <c r="J1562" s="19" t="n"/>
    </row>
    <row r="1563">
      <c r="B1563" s="18" t="n"/>
      <c r="C1563" s="17" t="n"/>
      <c r="D1563" s="33">
        <f>IFERROR(VLOOKUP(A1563,'Banco de dados'!$A$6:H1759, 8,0),0)</f>
        <v/>
      </c>
      <c r="E1563" s="26">
        <f>B1563*C1563</f>
        <v/>
      </c>
      <c r="F1563" s="29">
        <f>E1563*I1563</f>
        <v/>
      </c>
      <c r="G1563" s="23">
        <f>E1563*H1563</f>
        <v/>
      </c>
      <c r="H1563" s="22">
        <f>IFERROR(VLOOKUP(A1563,'Banco de dados'!$A$6:F1759, 3,0),0)</f>
        <v/>
      </c>
      <c r="I1563" s="24">
        <f>IFERROR(VLOOKUP(A1563,'Banco de dados'!$A$6:$F$199, 5,0),0)</f>
        <v/>
      </c>
      <c r="J1563" s="19" t="n"/>
    </row>
    <row r="1564">
      <c r="B1564" s="18" t="n"/>
      <c r="C1564" s="17" t="n"/>
      <c r="D1564" s="33">
        <f>IFERROR(VLOOKUP(A1564,'Banco de dados'!$A$6:H1760, 8,0),0)</f>
        <v/>
      </c>
      <c r="E1564" s="26">
        <f>B1564*C1564</f>
        <v/>
      </c>
      <c r="F1564" s="29">
        <f>E1564*I1564</f>
        <v/>
      </c>
      <c r="G1564" s="23">
        <f>E1564*H1564</f>
        <v/>
      </c>
      <c r="H1564" s="22">
        <f>IFERROR(VLOOKUP(A1564,'Banco de dados'!$A$6:F1760, 3,0),0)</f>
        <v/>
      </c>
      <c r="I1564" s="24">
        <f>IFERROR(VLOOKUP(A1564,'Banco de dados'!$A$6:$F$199, 5,0),0)</f>
        <v/>
      </c>
      <c r="J1564" s="19" t="n"/>
    </row>
    <row r="1565">
      <c r="B1565" s="18" t="n"/>
      <c r="C1565" s="17" t="n"/>
      <c r="D1565" s="33">
        <f>IFERROR(VLOOKUP(A1565,'Banco de dados'!$A$6:H1761, 8,0),0)</f>
        <v/>
      </c>
      <c r="E1565" s="26">
        <f>B1565*C1565</f>
        <v/>
      </c>
      <c r="F1565" s="29">
        <f>E1565*I1565</f>
        <v/>
      </c>
      <c r="G1565" s="23">
        <f>E1565*H1565</f>
        <v/>
      </c>
      <c r="H1565" s="22">
        <f>IFERROR(VLOOKUP(A1565,'Banco de dados'!$A$6:F1761, 3,0),0)</f>
        <v/>
      </c>
      <c r="I1565" s="24">
        <f>IFERROR(VLOOKUP(A1565,'Banco de dados'!$A$6:$F$199, 5,0),0)</f>
        <v/>
      </c>
      <c r="J1565" s="19" t="n"/>
    </row>
    <row r="1566">
      <c r="B1566" s="18" t="n"/>
      <c r="C1566" s="17" t="n"/>
      <c r="D1566" s="33">
        <f>IFERROR(VLOOKUP(A1566,'Banco de dados'!$A$6:H1762, 8,0),0)</f>
        <v/>
      </c>
      <c r="E1566" s="26">
        <f>B1566*C1566</f>
        <v/>
      </c>
      <c r="F1566" s="29">
        <f>E1566*I1566</f>
        <v/>
      </c>
      <c r="G1566" s="23">
        <f>E1566*H1566</f>
        <v/>
      </c>
      <c r="H1566" s="22">
        <f>IFERROR(VLOOKUP(A1566,'Banco de dados'!$A$6:F1762, 3,0),0)</f>
        <v/>
      </c>
      <c r="I1566" s="24">
        <f>IFERROR(VLOOKUP(A1566,'Banco de dados'!$A$6:$F$199, 5,0),0)</f>
        <v/>
      </c>
      <c r="J1566" s="19" t="n"/>
    </row>
    <row r="1567">
      <c r="B1567" s="18" t="n"/>
      <c r="C1567" s="17" t="n"/>
      <c r="D1567" s="33">
        <f>IFERROR(VLOOKUP(A1567,'Banco de dados'!$A$6:H1763, 8,0),0)</f>
        <v/>
      </c>
      <c r="E1567" s="26">
        <f>B1567*C1567</f>
        <v/>
      </c>
      <c r="F1567" s="29">
        <f>E1567*I1567</f>
        <v/>
      </c>
      <c r="G1567" s="23">
        <f>E1567*H1567</f>
        <v/>
      </c>
      <c r="H1567" s="22">
        <f>IFERROR(VLOOKUP(A1567,'Banco de dados'!$A$6:F1763, 3,0),0)</f>
        <v/>
      </c>
      <c r="I1567" s="24">
        <f>IFERROR(VLOOKUP(A1567,'Banco de dados'!$A$6:$F$199, 5,0),0)</f>
        <v/>
      </c>
      <c r="J1567" s="19" t="n"/>
    </row>
    <row r="1568">
      <c r="B1568" s="18" t="n"/>
      <c r="C1568" s="17" t="n"/>
      <c r="D1568" s="33">
        <f>IFERROR(VLOOKUP(A1568,'Banco de dados'!$A$6:H1764, 8,0),0)</f>
        <v/>
      </c>
      <c r="E1568" s="26">
        <f>B1568*C1568</f>
        <v/>
      </c>
      <c r="F1568" s="29">
        <f>E1568*I1568</f>
        <v/>
      </c>
      <c r="G1568" s="23">
        <f>E1568*H1568</f>
        <v/>
      </c>
      <c r="H1568" s="22">
        <f>IFERROR(VLOOKUP(A1568,'Banco de dados'!$A$6:F1764, 3,0),0)</f>
        <v/>
      </c>
      <c r="I1568" s="24">
        <f>IFERROR(VLOOKUP(A1568,'Banco de dados'!$A$6:$F$199, 5,0),0)</f>
        <v/>
      </c>
      <c r="J1568" s="19" t="n"/>
    </row>
    <row r="1569">
      <c r="B1569" s="18" t="n"/>
      <c r="C1569" s="17" t="n"/>
      <c r="D1569" s="33">
        <f>IFERROR(VLOOKUP(A1569,'Banco de dados'!$A$6:H1765, 8,0),0)</f>
        <v/>
      </c>
      <c r="E1569" s="26">
        <f>B1569*C1569</f>
        <v/>
      </c>
      <c r="F1569" s="29">
        <f>E1569*I1569</f>
        <v/>
      </c>
      <c r="G1569" s="23">
        <f>E1569*H1569</f>
        <v/>
      </c>
      <c r="H1569" s="22">
        <f>IFERROR(VLOOKUP(A1569,'Banco de dados'!$A$6:F1765, 3,0),0)</f>
        <v/>
      </c>
      <c r="I1569" s="24">
        <f>IFERROR(VLOOKUP(A1569,'Banco de dados'!$A$6:$F$199, 5,0),0)</f>
        <v/>
      </c>
      <c r="J1569" s="19" t="n"/>
    </row>
    <row r="1570">
      <c r="B1570" s="18" t="n"/>
      <c r="C1570" s="17" t="n"/>
      <c r="D1570" s="33">
        <f>IFERROR(VLOOKUP(A1570,'Banco de dados'!$A$6:H1766, 8,0),0)</f>
        <v/>
      </c>
      <c r="E1570" s="26">
        <f>B1570*C1570</f>
        <v/>
      </c>
      <c r="F1570" s="29">
        <f>E1570*I1570</f>
        <v/>
      </c>
      <c r="G1570" s="23">
        <f>E1570*H1570</f>
        <v/>
      </c>
      <c r="H1570" s="22">
        <f>IFERROR(VLOOKUP(A1570,'Banco de dados'!$A$6:F1766, 3,0),0)</f>
        <v/>
      </c>
      <c r="I1570" s="24">
        <f>IFERROR(VLOOKUP(A1570,'Banco de dados'!$A$6:$F$199, 5,0),0)</f>
        <v/>
      </c>
      <c r="J1570" s="19" t="n"/>
    </row>
    <row r="1571">
      <c r="B1571" s="18" t="n"/>
      <c r="C1571" s="17" t="n"/>
      <c r="D1571" s="33">
        <f>IFERROR(VLOOKUP(A1571,'Banco de dados'!$A$6:H1767, 8,0),0)</f>
        <v/>
      </c>
      <c r="E1571" s="26">
        <f>B1571*C1571</f>
        <v/>
      </c>
      <c r="F1571" s="29">
        <f>E1571*I1571</f>
        <v/>
      </c>
      <c r="G1571" s="23">
        <f>E1571*H1571</f>
        <v/>
      </c>
      <c r="H1571" s="22">
        <f>IFERROR(VLOOKUP(A1571,'Banco de dados'!$A$6:F1767, 3,0),0)</f>
        <v/>
      </c>
      <c r="I1571" s="24">
        <f>IFERROR(VLOOKUP(A1571,'Banco de dados'!$A$6:$F$199, 5,0),0)</f>
        <v/>
      </c>
      <c r="J1571" s="19" t="n"/>
    </row>
    <row r="1572">
      <c r="B1572" s="18" t="n"/>
      <c r="C1572" s="17" t="n"/>
      <c r="D1572" s="33">
        <f>IFERROR(VLOOKUP(A1572,'Banco de dados'!$A$6:H1768, 8,0),0)</f>
        <v/>
      </c>
      <c r="E1572" s="26">
        <f>B1572*C1572</f>
        <v/>
      </c>
      <c r="F1572" s="29">
        <f>E1572*I1572</f>
        <v/>
      </c>
      <c r="G1572" s="23">
        <f>E1572*H1572</f>
        <v/>
      </c>
      <c r="H1572" s="22">
        <f>IFERROR(VLOOKUP(A1572,'Banco de dados'!$A$6:F1768, 3,0),0)</f>
        <v/>
      </c>
      <c r="I1572" s="24">
        <f>IFERROR(VLOOKUP(A1572,'Banco de dados'!$A$6:$F$199, 5,0),0)</f>
        <v/>
      </c>
      <c r="J1572" s="19" t="n"/>
    </row>
    <row r="1573">
      <c r="B1573" s="18" t="n"/>
      <c r="C1573" s="17" t="n"/>
      <c r="D1573" s="33">
        <f>IFERROR(VLOOKUP(A1573,'Banco de dados'!$A$6:H1769, 8,0),0)</f>
        <v/>
      </c>
      <c r="E1573" s="26">
        <f>B1573*C1573</f>
        <v/>
      </c>
      <c r="F1573" s="29">
        <f>E1573*I1573</f>
        <v/>
      </c>
      <c r="G1573" s="23">
        <f>E1573*H1573</f>
        <v/>
      </c>
      <c r="H1573" s="22">
        <f>IFERROR(VLOOKUP(A1573,'Banco de dados'!$A$6:F1769, 3,0),0)</f>
        <v/>
      </c>
      <c r="I1573" s="24">
        <f>IFERROR(VLOOKUP(A1573,'Banco de dados'!$A$6:$F$199, 5,0),0)</f>
        <v/>
      </c>
      <c r="J1573" s="19" t="n"/>
    </row>
    <row r="1574">
      <c r="B1574" s="18" t="n"/>
      <c r="C1574" s="17" t="n"/>
      <c r="D1574" s="33">
        <f>IFERROR(VLOOKUP(A1574,'Banco de dados'!$A$6:H1770, 8,0),0)</f>
        <v/>
      </c>
      <c r="E1574" s="26">
        <f>B1574*C1574</f>
        <v/>
      </c>
      <c r="F1574" s="29">
        <f>E1574*I1574</f>
        <v/>
      </c>
      <c r="G1574" s="23">
        <f>E1574*H1574</f>
        <v/>
      </c>
      <c r="H1574" s="22">
        <f>IFERROR(VLOOKUP(A1574,'Banco de dados'!$A$6:F1770, 3,0),0)</f>
        <v/>
      </c>
      <c r="I1574" s="24">
        <f>IFERROR(VLOOKUP(A1574,'Banco de dados'!$A$6:$F$199, 5,0),0)</f>
        <v/>
      </c>
      <c r="J1574" s="19" t="n"/>
    </row>
    <row r="1575">
      <c r="B1575" s="18" t="n"/>
      <c r="C1575" s="17" t="n"/>
      <c r="D1575" s="33">
        <f>IFERROR(VLOOKUP(A1575,'Banco de dados'!$A$6:H1771, 8,0),0)</f>
        <v/>
      </c>
      <c r="E1575" s="26">
        <f>B1575*C1575</f>
        <v/>
      </c>
      <c r="F1575" s="29">
        <f>E1575*I1575</f>
        <v/>
      </c>
      <c r="G1575" s="23">
        <f>E1575*H1575</f>
        <v/>
      </c>
      <c r="H1575" s="22">
        <f>IFERROR(VLOOKUP(A1575,'Banco de dados'!$A$6:F1771, 3,0),0)</f>
        <v/>
      </c>
      <c r="I1575" s="24">
        <f>IFERROR(VLOOKUP(A1575,'Banco de dados'!$A$6:$F$199, 5,0),0)</f>
        <v/>
      </c>
      <c r="J1575" s="19" t="n"/>
    </row>
    <row r="1576">
      <c r="B1576" s="18" t="n"/>
      <c r="C1576" s="17" t="n"/>
      <c r="D1576" s="33">
        <f>IFERROR(VLOOKUP(A1576,'Banco de dados'!$A$6:H1772, 8,0),0)</f>
        <v/>
      </c>
      <c r="E1576" s="26">
        <f>B1576*C1576</f>
        <v/>
      </c>
      <c r="F1576" s="29">
        <f>E1576*I1576</f>
        <v/>
      </c>
      <c r="G1576" s="23">
        <f>E1576*H1576</f>
        <v/>
      </c>
      <c r="H1576" s="22">
        <f>IFERROR(VLOOKUP(A1576,'Banco de dados'!$A$6:F1772, 3,0),0)</f>
        <v/>
      </c>
      <c r="I1576" s="24">
        <f>IFERROR(VLOOKUP(A1576,'Banco de dados'!$A$6:$F$199, 5,0),0)</f>
        <v/>
      </c>
      <c r="J1576" s="19" t="n"/>
    </row>
    <row r="1577">
      <c r="B1577" s="18" t="n"/>
      <c r="C1577" s="17" t="n"/>
      <c r="D1577" s="33">
        <f>IFERROR(VLOOKUP(A1577,'Banco de dados'!$A$6:H1773, 8,0),0)</f>
        <v/>
      </c>
      <c r="E1577" s="26">
        <f>B1577*C1577</f>
        <v/>
      </c>
      <c r="F1577" s="29">
        <f>E1577*I1577</f>
        <v/>
      </c>
      <c r="G1577" s="23">
        <f>E1577*H1577</f>
        <v/>
      </c>
      <c r="H1577" s="22">
        <f>IFERROR(VLOOKUP(A1577,'Banco de dados'!$A$6:F1773, 3,0),0)</f>
        <v/>
      </c>
      <c r="I1577" s="24">
        <f>IFERROR(VLOOKUP(A1577,'Banco de dados'!$A$6:$F$199, 5,0),0)</f>
        <v/>
      </c>
      <c r="J1577" s="19" t="n"/>
    </row>
    <row r="1578">
      <c r="B1578" s="18" t="n"/>
      <c r="C1578" s="17" t="n"/>
      <c r="D1578" s="33">
        <f>IFERROR(VLOOKUP(A1578,'Banco de dados'!$A$6:H1774, 8,0),0)</f>
        <v/>
      </c>
      <c r="E1578" s="26">
        <f>B1578*C1578</f>
        <v/>
      </c>
      <c r="F1578" s="29">
        <f>E1578*I1578</f>
        <v/>
      </c>
      <c r="G1578" s="23">
        <f>E1578*H1578</f>
        <v/>
      </c>
      <c r="H1578" s="22">
        <f>IFERROR(VLOOKUP(A1578,'Banco de dados'!$A$6:F1774, 3,0),0)</f>
        <v/>
      </c>
      <c r="I1578" s="24">
        <f>IFERROR(VLOOKUP(A1578,'Banco de dados'!$A$6:$F$199, 5,0),0)</f>
        <v/>
      </c>
      <c r="J1578" s="19" t="n"/>
    </row>
    <row r="1579">
      <c r="B1579" s="18" t="n"/>
      <c r="C1579" s="17" t="n"/>
      <c r="D1579" s="33">
        <f>IFERROR(VLOOKUP(A1579,'Banco de dados'!$A$6:H1775, 8,0),0)</f>
        <v/>
      </c>
      <c r="E1579" s="26">
        <f>B1579*C1579</f>
        <v/>
      </c>
      <c r="F1579" s="29">
        <f>E1579*I1579</f>
        <v/>
      </c>
      <c r="G1579" s="23">
        <f>E1579*H1579</f>
        <v/>
      </c>
      <c r="H1579" s="22">
        <f>IFERROR(VLOOKUP(A1579,'Banco de dados'!$A$6:F1775, 3,0),0)</f>
        <v/>
      </c>
      <c r="I1579" s="24">
        <f>IFERROR(VLOOKUP(A1579,'Banco de dados'!$A$6:$F$199, 5,0),0)</f>
        <v/>
      </c>
      <c r="J1579" s="19" t="n"/>
    </row>
    <row r="1580">
      <c r="B1580" s="18" t="n"/>
      <c r="C1580" s="17" t="n"/>
      <c r="D1580" s="33">
        <f>IFERROR(VLOOKUP(A1580,'Banco de dados'!$A$6:H1776, 8,0),0)</f>
        <v/>
      </c>
      <c r="E1580" s="26">
        <f>B1580*C1580</f>
        <v/>
      </c>
      <c r="F1580" s="29">
        <f>E1580*I1580</f>
        <v/>
      </c>
      <c r="G1580" s="23">
        <f>E1580*H1580</f>
        <v/>
      </c>
      <c r="H1580" s="22">
        <f>IFERROR(VLOOKUP(A1580,'Banco de dados'!$A$6:F1776, 3,0),0)</f>
        <v/>
      </c>
      <c r="I1580" s="24">
        <f>IFERROR(VLOOKUP(A1580,'Banco de dados'!$A$6:$F$199, 5,0),0)</f>
        <v/>
      </c>
      <c r="J1580" s="19" t="n"/>
    </row>
    <row r="1581">
      <c r="B1581" s="18" t="n"/>
      <c r="C1581" s="17" t="n"/>
      <c r="D1581" s="33">
        <f>IFERROR(VLOOKUP(A1581,'Banco de dados'!$A$6:H1777, 8,0),0)</f>
        <v/>
      </c>
      <c r="E1581" s="26">
        <f>B1581*C1581</f>
        <v/>
      </c>
      <c r="F1581" s="29">
        <f>E1581*I1581</f>
        <v/>
      </c>
      <c r="G1581" s="23">
        <f>E1581*H1581</f>
        <v/>
      </c>
      <c r="H1581" s="22">
        <f>IFERROR(VLOOKUP(A1581,'Banco de dados'!$A$6:F1777, 3,0),0)</f>
        <v/>
      </c>
      <c r="I1581" s="24">
        <f>IFERROR(VLOOKUP(A1581,'Banco de dados'!$A$6:$F$199, 5,0),0)</f>
        <v/>
      </c>
      <c r="J1581" s="19" t="n"/>
    </row>
    <row r="1582">
      <c r="B1582" s="18" t="n"/>
      <c r="C1582" s="17" t="n"/>
      <c r="D1582" s="33">
        <f>IFERROR(VLOOKUP(A1582,'Banco de dados'!$A$6:H1778, 8,0),0)</f>
        <v/>
      </c>
      <c r="E1582" s="26">
        <f>B1582*C1582</f>
        <v/>
      </c>
      <c r="F1582" s="29">
        <f>E1582*I1582</f>
        <v/>
      </c>
      <c r="G1582" s="23">
        <f>E1582*H1582</f>
        <v/>
      </c>
      <c r="H1582" s="22">
        <f>IFERROR(VLOOKUP(A1582,'Banco de dados'!$A$6:F1778, 3,0),0)</f>
        <v/>
      </c>
      <c r="I1582" s="24">
        <f>IFERROR(VLOOKUP(A1582,'Banco de dados'!$A$6:$F$199, 5,0),0)</f>
        <v/>
      </c>
      <c r="J1582" s="19" t="n"/>
    </row>
    <row r="1583">
      <c r="B1583" s="18" t="n"/>
      <c r="C1583" s="17" t="n"/>
      <c r="D1583" s="33">
        <f>IFERROR(VLOOKUP(A1583,'Banco de dados'!$A$6:H1779, 8,0),0)</f>
        <v/>
      </c>
      <c r="E1583" s="26">
        <f>B1583*C1583</f>
        <v/>
      </c>
      <c r="F1583" s="29">
        <f>E1583*I1583</f>
        <v/>
      </c>
      <c r="G1583" s="23">
        <f>E1583*H1583</f>
        <v/>
      </c>
      <c r="H1583" s="22">
        <f>IFERROR(VLOOKUP(A1583,'Banco de dados'!$A$6:F1779, 3,0),0)</f>
        <v/>
      </c>
      <c r="I1583" s="24">
        <f>IFERROR(VLOOKUP(A1583,'Banco de dados'!$A$6:$F$199, 5,0),0)</f>
        <v/>
      </c>
      <c r="J1583" s="19" t="n"/>
    </row>
    <row r="1584">
      <c r="B1584" s="18" t="n"/>
      <c r="C1584" s="17" t="n"/>
      <c r="D1584" s="33">
        <f>IFERROR(VLOOKUP(A1584,'Banco de dados'!$A$6:H1780, 8,0),0)</f>
        <v/>
      </c>
      <c r="E1584" s="26">
        <f>B1584*C1584</f>
        <v/>
      </c>
      <c r="F1584" s="29">
        <f>E1584*I1584</f>
        <v/>
      </c>
      <c r="G1584" s="23">
        <f>E1584*H1584</f>
        <v/>
      </c>
      <c r="H1584" s="22">
        <f>IFERROR(VLOOKUP(A1584,'Banco de dados'!$A$6:F1780, 3,0),0)</f>
        <v/>
      </c>
      <c r="I1584" s="24">
        <f>IFERROR(VLOOKUP(A1584,'Banco de dados'!$A$6:$F$199, 5,0),0)</f>
        <v/>
      </c>
      <c r="J1584" s="19" t="n"/>
    </row>
    <row r="1585">
      <c r="B1585" s="18" t="n"/>
      <c r="C1585" s="17" t="n"/>
      <c r="D1585" s="33">
        <f>IFERROR(VLOOKUP(A1585,'Banco de dados'!$A$6:H1781, 8,0),0)</f>
        <v/>
      </c>
      <c r="E1585" s="26">
        <f>B1585*C1585</f>
        <v/>
      </c>
      <c r="F1585" s="29">
        <f>E1585*I1585</f>
        <v/>
      </c>
      <c r="G1585" s="23">
        <f>E1585*H1585</f>
        <v/>
      </c>
      <c r="H1585" s="22">
        <f>IFERROR(VLOOKUP(A1585,'Banco de dados'!$A$6:F1781, 3,0),0)</f>
        <v/>
      </c>
      <c r="I1585" s="24">
        <f>IFERROR(VLOOKUP(A1585,'Banco de dados'!$A$6:$F$199, 5,0),0)</f>
        <v/>
      </c>
      <c r="J1585" s="19" t="n"/>
    </row>
    <row r="1586">
      <c r="B1586" s="18" t="n"/>
      <c r="C1586" s="17" t="n"/>
      <c r="D1586" s="33">
        <f>IFERROR(VLOOKUP(A1586,'Banco de dados'!$A$6:H1782, 8,0),0)</f>
        <v/>
      </c>
      <c r="E1586" s="26">
        <f>B1586*C1586</f>
        <v/>
      </c>
      <c r="F1586" s="29">
        <f>E1586*I1586</f>
        <v/>
      </c>
      <c r="G1586" s="23">
        <f>E1586*H1586</f>
        <v/>
      </c>
      <c r="H1586" s="22">
        <f>IFERROR(VLOOKUP(A1586,'Banco de dados'!$A$6:F1782, 3,0),0)</f>
        <v/>
      </c>
      <c r="I1586" s="24">
        <f>IFERROR(VLOOKUP(A1586,'Banco de dados'!$A$6:$F$199, 5,0),0)</f>
        <v/>
      </c>
      <c r="J1586" s="19" t="n"/>
    </row>
    <row r="1587">
      <c r="B1587" s="18" t="n"/>
      <c r="C1587" s="17" t="n"/>
      <c r="D1587" s="33">
        <f>IFERROR(VLOOKUP(A1587,'Banco de dados'!$A$6:H1783, 8,0),0)</f>
        <v/>
      </c>
      <c r="E1587" s="26">
        <f>B1587*C1587</f>
        <v/>
      </c>
      <c r="F1587" s="29">
        <f>E1587*I1587</f>
        <v/>
      </c>
      <c r="G1587" s="23">
        <f>E1587*H1587</f>
        <v/>
      </c>
      <c r="H1587" s="22">
        <f>IFERROR(VLOOKUP(A1587,'Banco de dados'!$A$6:F1783, 3,0),0)</f>
        <v/>
      </c>
      <c r="I1587" s="24">
        <f>IFERROR(VLOOKUP(A1587,'Banco de dados'!$A$6:$F$199, 5,0),0)</f>
        <v/>
      </c>
      <c r="J1587" s="19" t="n"/>
    </row>
    <row r="1588">
      <c r="B1588" s="18" t="n"/>
      <c r="C1588" s="17" t="n"/>
      <c r="D1588" s="33">
        <f>IFERROR(VLOOKUP(A1588,'Banco de dados'!$A$6:H1784, 8,0),0)</f>
        <v/>
      </c>
      <c r="E1588" s="26">
        <f>B1588*C1588</f>
        <v/>
      </c>
      <c r="F1588" s="29">
        <f>E1588*I1588</f>
        <v/>
      </c>
      <c r="G1588" s="23">
        <f>E1588*H1588</f>
        <v/>
      </c>
      <c r="H1588" s="22">
        <f>IFERROR(VLOOKUP(A1588,'Banco de dados'!$A$6:F1784, 3,0),0)</f>
        <v/>
      </c>
      <c r="I1588" s="24">
        <f>IFERROR(VLOOKUP(A1588,'Banco de dados'!$A$6:$F$199, 5,0),0)</f>
        <v/>
      </c>
      <c r="J1588" s="19" t="n"/>
    </row>
    <row r="1589">
      <c r="B1589" s="18" t="n"/>
      <c r="C1589" s="17" t="n"/>
      <c r="D1589" s="33">
        <f>IFERROR(VLOOKUP(A1589,'Banco de dados'!$A$6:H1785, 8,0),0)</f>
        <v/>
      </c>
      <c r="E1589" s="26">
        <f>B1589*C1589</f>
        <v/>
      </c>
      <c r="F1589" s="29">
        <f>E1589*I1589</f>
        <v/>
      </c>
      <c r="G1589" s="23">
        <f>E1589*H1589</f>
        <v/>
      </c>
      <c r="H1589" s="22">
        <f>IFERROR(VLOOKUP(A1589,'Banco de dados'!$A$6:F1785, 3,0),0)</f>
        <v/>
      </c>
      <c r="I1589" s="24">
        <f>IFERROR(VLOOKUP(A1589,'Banco de dados'!$A$6:$F$199, 5,0),0)</f>
        <v/>
      </c>
      <c r="J1589" s="19" t="n"/>
    </row>
    <row r="1590">
      <c r="B1590" s="18" t="n"/>
      <c r="C1590" s="17" t="n"/>
      <c r="D1590" s="33">
        <f>IFERROR(VLOOKUP(A1590,'Banco de dados'!$A$6:H1786, 8,0),0)</f>
        <v/>
      </c>
      <c r="E1590" s="26">
        <f>B1590*C1590</f>
        <v/>
      </c>
      <c r="F1590" s="29">
        <f>E1590*I1590</f>
        <v/>
      </c>
      <c r="G1590" s="23">
        <f>E1590*H1590</f>
        <v/>
      </c>
      <c r="H1590" s="22">
        <f>IFERROR(VLOOKUP(A1590,'Banco de dados'!$A$6:F1786, 3,0),0)</f>
        <v/>
      </c>
      <c r="I1590" s="24">
        <f>IFERROR(VLOOKUP(A1590,'Banco de dados'!$A$6:$F$199, 5,0),0)</f>
        <v/>
      </c>
      <c r="J1590" s="19" t="n"/>
    </row>
    <row r="1591">
      <c r="B1591" s="18" t="n"/>
      <c r="C1591" s="17" t="n"/>
      <c r="D1591" s="33">
        <f>IFERROR(VLOOKUP(A1591,'Banco de dados'!$A$6:H1787, 8,0),0)</f>
        <v/>
      </c>
      <c r="E1591" s="26">
        <f>B1591*C1591</f>
        <v/>
      </c>
      <c r="F1591" s="29">
        <f>E1591*I1591</f>
        <v/>
      </c>
      <c r="G1591" s="23">
        <f>E1591*H1591</f>
        <v/>
      </c>
      <c r="H1591" s="22">
        <f>IFERROR(VLOOKUP(A1591,'Banco de dados'!$A$6:F1787, 3,0),0)</f>
        <v/>
      </c>
      <c r="I1591" s="24">
        <f>IFERROR(VLOOKUP(A1591,'Banco de dados'!$A$6:$F$199, 5,0),0)</f>
        <v/>
      </c>
      <c r="J1591" s="19" t="n"/>
    </row>
    <row r="1592">
      <c r="B1592" s="18" t="n"/>
      <c r="C1592" s="17" t="n"/>
      <c r="D1592" s="33">
        <f>IFERROR(VLOOKUP(A1592,'Banco de dados'!$A$6:H1788, 8,0),0)</f>
        <v/>
      </c>
      <c r="E1592" s="26">
        <f>B1592*C1592</f>
        <v/>
      </c>
      <c r="F1592" s="29">
        <f>E1592*I1592</f>
        <v/>
      </c>
      <c r="G1592" s="23">
        <f>E1592*H1592</f>
        <v/>
      </c>
      <c r="H1592" s="22">
        <f>IFERROR(VLOOKUP(A1592,'Banco de dados'!$A$6:F1788, 3,0),0)</f>
        <v/>
      </c>
      <c r="I1592" s="24">
        <f>IFERROR(VLOOKUP(A1592,'Banco de dados'!$A$6:$F$199, 5,0),0)</f>
        <v/>
      </c>
      <c r="J1592" s="19" t="n"/>
    </row>
    <row r="1593">
      <c r="B1593" s="18" t="n"/>
      <c r="C1593" s="17" t="n"/>
      <c r="D1593" s="33">
        <f>IFERROR(VLOOKUP(A1593,'Banco de dados'!$A$6:H1789, 8,0),0)</f>
        <v/>
      </c>
      <c r="E1593" s="26">
        <f>B1593*C1593</f>
        <v/>
      </c>
      <c r="F1593" s="29">
        <f>E1593*I1593</f>
        <v/>
      </c>
      <c r="G1593" s="23">
        <f>E1593*H1593</f>
        <v/>
      </c>
      <c r="H1593" s="22">
        <f>IFERROR(VLOOKUP(A1593,'Banco de dados'!$A$6:F1789, 3,0),0)</f>
        <v/>
      </c>
      <c r="I1593" s="24">
        <f>IFERROR(VLOOKUP(A1593,'Banco de dados'!$A$6:$F$199, 5,0),0)</f>
        <v/>
      </c>
      <c r="J1593" s="19" t="n"/>
    </row>
    <row r="1594">
      <c r="B1594" s="18" t="n"/>
      <c r="C1594" s="17" t="n"/>
      <c r="D1594" s="33">
        <f>IFERROR(VLOOKUP(A1594,'Banco de dados'!$A$6:H1790, 8,0),0)</f>
        <v/>
      </c>
      <c r="E1594" s="26">
        <f>B1594*C1594</f>
        <v/>
      </c>
      <c r="F1594" s="29">
        <f>E1594*I1594</f>
        <v/>
      </c>
      <c r="G1594" s="23">
        <f>E1594*H1594</f>
        <v/>
      </c>
      <c r="H1594" s="22">
        <f>IFERROR(VLOOKUP(A1594,'Banco de dados'!$A$6:F1790, 3,0),0)</f>
        <v/>
      </c>
      <c r="I1594" s="24">
        <f>IFERROR(VLOOKUP(A1594,'Banco de dados'!$A$6:$F$199, 5,0),0)</f>
        <v/>
      </c>
      <c r="J1594" s="19" t="n"/>
    </row>
    <row r="1595">
      <c r="B1595" s="18" t="n"/>
      <c r="C1595" s="17" t="n"/>
      <c r="D1595" s="33">
        <f>IFERROR(VLOOKUP(A1595,'Banco de dados'!$A$6:H1791, 8,0),0)</f>
        <v/>
      </c>
      <c r="E1595" s="26">
        <f>B1595*C1595</f>
        <v/>
      </c>
      <c r="F1595" s="29">
        <f>E1595*I1595</f>
        <v/>
      </c>
      <c r="G1595" s="23">
        <f>E1595*H1595</f>
        <v/>
      </c>
      <c r="H1595" s="22">
        <f>IFERROR(VLOOKUP(A1595,'Banco de dados'!$A$6:F1791, 3,0),0)</f>
        <v/>
      </c>
      <c r="I1595" s="24">
        <f>IFERROR(VLOOKUP(A1595,'Banco de dados'!$A$6:$F$199, 5,0),0)</f>
        <v/>
      </c>
      <c r="J1595" s="19" t="n"/>
    </row>
    <row r="1596">
      <c r="B1596" s="18" t="n"/>
      <c r="C1596" s="17" t="n"/>
      <c r="D1596" s="33">
        <f>IFERROR(VLOOKUP(A1596,'Banco de dados'!$A$6:H1792, 8,0),0)</f>
        <v/>
      </c>
      <c r="E1596" s="26">
        <f>B1596*C1596</f>
        <v/>
      </c>
      <c r="F1596" s="29">
        <f>E1596*I1596</f>
        <v/>
      </c>
      <c r="G1596" s="23">
        <f>E1596*H1596</f>
        <v/>
      </c>
      <c r="H1596" s="22">
        <f>IFERROR(VLOOKUP(A1596,'Banco de dados'!$A$6:F1792, 3,0),0)</f>
        <v/>
      </c>
      <c r="I1596" s="24">
        <f>IFERROR(VLOOKUP(A1596,'Banco de dados'!$A$6:$F$199, 5,0),0)</f>
        <v/>
      </c>
      <c r="J1596" s="19" t="n"/>
    </row>
    <row r="1597">
      <c r="B1597" s="18" t="n"/>
      <c r="C1597" s="17" t="n"/>
      <c r="D1597" s="33">
        <f>IFERROR(VLOOKUP(A1597,'Banco de dados'!$A$6:H1793, 8,0),0)</f>
        <v/>
      </c>
      <c r="E1597" s="26">
        <f>B1597*C1597</f>
        <v/>
      </c>
      <c r="F1597" s="29">
        <f>E1597*I1597</f>
        <v/>
      </c>
      <c r="G1597" s="23">
        <f>E1597*H1597</f>
        <v/>
      </c>
      <c r="H1597" s="22">
        <f>IFERROR(VLOOKUP(A1597,'Banco de dados'!$A$6:F1793, 3,0),0)</f>
        <v/>
      </c>
      <c r="I1597" s="24">
        <f>IFERROR(VLOOKUP(A1597,'Banco de dados'!$A$6:$F$199, 5,0),0)</f>
        <v/>
      </c>
      <c r="J1597" s="19" t="n"/>
    </row>
    <row r="1598">
      <c r="B1598" s="18" t="n"/>
      <c r="C1598" s="17" t="n"/>
      <c r="D1598" s="33">
        <f>IFERROR(VLOOKUP(A1598,'Banco de dados'!$A$6:H1794, 8,0),0)</f>
        <v/>
      </c>
      <c r="E1598" s="26">
        <f>B1598*C1598</f>
        <v/>
      </c>
      <c r="F1598" s="29">
        <f>E1598*I1598</f>
        <v/>
      </c>
      <c r="G1598" s="23">
        <f>E1598*H1598</f>
        <v/>
      </c>
      <c r="H1598" s="22">
        <f>IFERROR(VLOOKUP(A1598,'Banco de dados'!$A$6:F1794, 3,0),0)</f>
        <v/>
      </c>
      <c r="I1598" s="24">
        <f>IFERROR(VLOOKUP(A1598,'Banco de dados'!$A$6:$F$199, 5,0),0)</f>
        <v/>
      </c>
      <c r="J1598" s="19" t="n"/>
    </row>
    <row r="1599">
      <c r="B1599" s="18" t="n"/>
      <c r="C1599" s="17" t="n"/>
      <c r="D1599" s="33">
        <f>IFERROR(VLOOKUP(A1599,'Banco de dados'!$A$6:H1795, 8,0),0)</f>
        <v/>
      </c>
      <c r="E1599" s="26">
        <f>B1599*C1599</f>
        <v/>
      </c>
      <c r="F1599" s="29">
        <f>E1599*I1599</f>
        <v/>
      </c>
      <c r="G1599" s="23">
        <f>E1599*H1599</f>
        <v/>
      </c>
      <c r="H1599" s="22">
        <f>IFERROR(VLOOKUP(A1599,'Banco de dados'!$A$6:F1795, 3,0),0)</f>
        <v/>
      </c>
      <c r="I1599" s="24">
        <f>IFERROR(VLOOKUP(A1599,'Banco de dados'!$A$6:$F$199, 5,0),0)</f>
        <v/>
      </c>
      <c r="J1599" s="19" t="n"/>
    </row>
    <row r="1600">
      <c r="B1600" s="18" t="n"/>
      <c r="C1600" s="17" t="n"/>
      <c r="D1600" s="33">
        <f>IFERROR(VLOOKUP(A1600,'Banco de dados'!$A$6:H1796, 8,0),0)</f>
        <v/>
      </c>
      <c r="E1600" s="26">
        <f>B1600*C1600</f>
        <v/>
      </c>
      <c r="F1600" s="29">
        <f>E1600*I1600</f>
        <v/>
      </c>
      <c r="G1600" s="23">
        <f>E1600*H1600</f>
        <v/>
      </c>
      <c r="H1600" s="22">
        <f>IFERROR(VLOOKUP(A1600,'Banco de dados'!$A$6:F1796, 3,0),0)</f>
        <v/>
      </c>
      <c r="I1600" s="24">
        <f>IFERROR(VLOOKUP(A1600,'Banco de dados'!$A$6:$F$199, 5,0),0)</f>
        <v/>
      </c>
      <c r="J1600" s="19" t="n"/>
    </row>
    <row r="1601">
      <c r="B1601" s="18" t="n"/>
      <c r="C1601" s="17" t="n"/>
      <c r="D1601" s="33">
        <f>IFERROR(VLOOKUP(A1601,'Banco de dados'!$A$6:H1797, 8,0),0)</f>
        <v/>
      </c>
      <c r="E1601" s="26">
        <f>B1601*C1601</f>
        <v/>
      </c>
      <c r="F1601" s="29">
        <f>E1601*I1601</f>
        <v/>
      </c>
      <c r="G1601" s="23">
        <f>E1601*H1601</f>
        <v/>
      </c>
      <c r="H1601" s="22">
        <f>IFERROR(VLOOKUP(A1601,'Banco de dados'!$A$6:F1797, 3,0),0)</f>
        <v/>
      </c>
      <c r="I1601" s="24">
        <f>IFERROR(VLOOKUP(A1601,'Banco de dados'!$A$6:$F$199, 5,0),0)</f>
        <v/>
      </c>
      <c r="J1601" s="19" t="n"/>
    </row>
    <row r="1602">
      <c r="B1602" s="18" t="n"/>
      <c r="C1602" s="17" t="n"/>
      <c r="D1602" s="33">
        <f>IFERROR(VLOOKUP(A1602,'Banco de dados'!$A$6:H1798, 8,0),0)</f>
        <v/>
      </c>
      <c r="E1602" s="26">
        <f>B1602*C1602</f>
        <v/>
      </c>
      <c r="F1602" s="29">
        <f>E1602*I1602</f>
        <v/>
      </c>
      <c r="G1602" s="23">
        <f>E1602*H1602</f>
        <v/>
      </c>
      <c r="H1602" s="22">
        <f>IFERROR(VLOOKUP(A1602,'Banco de dados'!$A$6:F1798, 3,0),0)</f>
        <v/>
      </c>
      <c r="I1602" s="24">
        <f>IFERROR(VLOOKUP(A1602,'Banco de dados'!$A$6:$F$199, 5,0),0)</f>
        <v/>
      </c>
      <c r="J1602" s="19" t="n"/>
    </row>
    <row r="1603">
      <c r="B1603" s="18" t="n"/>
      <c r="C1603" s="17" t="n"/>
      <c r="D1603" s="33">
        <f>IFERROR(VLOOKUP(A1603,'Banco de dados'!$A$6:H1799, 8,0),0)</f>
        <v/>
      </c>
      <c r="E1603" s="26">
        <f>B1603*C1603</f>
        <v/>
      </c>
      <c r="F1603" s="29">
        <f>E1603*I1603</f>
        <v/>
      </c>
      <c r="G1603" s="23">
        <f>E1603*H1603</f>
        <v/>
      </c>
      <c r="H1603" s="22">
        <f>IFERROR(VLOOKUP(A1603,'Banco de dados'!$A$6:F1799, 3,0),0)</f>
        <v/>
      </c>
      <c r="I1603" s="24">
        <f>IFERROR(VLOOKUP(A1603,'Banco de dados'!$A$6:$F$199, 5,0),0)</f>
        <v/>
      </c>
      <c r="J1603" s="19" t="n"/>
    </row>
    <row r="1604">
      <c r="B1604" s="18" t="n"/>
      <c r="C1604" s="17" t="n"/>
      <c r="D1604" s="33">
        <f>IFERROR(VLOOKUP(A1604,'Banco de dados'!$A$6:H1800, 8,0),0)</f>
        <v/>
      </c>
      <c r="E1604" s="26">
        <f>B1604*C1604</f>
        <v/>
      </c>
      <c r="F1604" s="29">
        <f>E1604*I1604</f>
        <v/>
      </c>
      <c r="G1604" s="23">
        <f>E1604*H1604</f>
        <v/>
      </c>
      <c r="H1604" s="22">
        <f>IFERROR(VLOOKUP(A1604,'Banco de dados'!$A$6:F1800, 3,0),0)</f>
        <v/>
      </c>
      <c r="I1604" s="24">
        <f>IFERROR(VLOOKUP(A1604,'Banco de dados'!$A$6:$F$199, 5,0),0)</f>
        <v/>
      </c>
      <c r="J1604" s="19" t="n"/>
    </row>
    <row r="1605">
      <c r="B1605" s="18" t="n"/>
      <c r="C1605" s="17" t="n"/>
      <c r="D1605" s="33">
        <f>IFERROR(VLOOKUP(A1605,'Banco de dados'!$A$6:H1801, 8,0),0)</f>
        <v/>
      </c>
      <c r="E1605" s="26">
        <f>B1605*C1605</f>
        <v/>
      </c>
      <c r="F1605" s="29">
        <f>E1605*I1605</f>
        <v/>
      </c>
      <c r="G1605" s="23">
        <f>E1605*H1605</f>
        <v/>
      </c>
      <c r="H1605" s="22">
        <f>IFERROR(VLOOKUP(A1605,'Banco de dados'!$A$6:F1801, 3,0),0)</f>
        <v/>
      </c>
      <c r="I1605" s="24">
        <f>IFERROR(VLOOKUP(A1605,'Banco de dados'!$A$6:$F$199, 5,0),0)</f>
        <v/>
      </c>
      <c r="J1605" s="19" t="n"/>
    </row>
    <row r="1606">
      <c r="B1606" s="18" t="n"/>
      <c r="C1606" s="17" t="n"/>
      <c r="D1606" s="33">
        <f>IFERROR(VLOOKUP(A1606,'Banco de dados'!$A$6:H1802, 8,0),0)</f>
        <v/>
      </c>
      <c r="E1606" s="26">
        <f>B1606*C1606</f>
        <v/>
      </c>
      <c r="F1606" s="29">
        <f>E1606*I1606</f>
        <v/>
      </c>
      <c r="G1606" s="23">
        <f>E1606*H1606</f>
        <v/>
      </c>
      <c r="H1606" s="22">
        <f>IFERROR(VLOOKUP(A1606,'Banco de dados'!$A$6:F1802, 3,0),0)</f>
        <v/>
      </c>
      <c r="I1606" s="24">
        <f>IFERROR(VLOOKUP(A1606,'Banco de dados'!$A$6:$F$199, 5,0),0)</f>
        <v/>
      </c>
      <c r="J1606" s="19" t="n"/>
    </row>
    <row r="1607">
      <c r="B1607" s="18" t="n"/>
      <c r="C1607" s="17" t="n"/>
      <c r="D1607" s="33">
        <f>IFERROR(VLOOKUP(A1607,'Banco de dados'!$A$6:H1803, 8,0),0)</f>
        <v/>
      </c>
      <c r="E1607" s="26">
        <f>B1607*C1607</f>
        <v/>
      </c>
      <c r="F1607" s="29">
        <f>E1607*I1607</f>
        <v/>
      </c>
      <c r="G1607" s="23">
        <f>E1607*H1607</f>
        <v/>
      </c>
      <c r="H1607" s="22">
        <f>IFERROR(VLOOKUP(A1607,'Banco de dados'!$A$6:F1803, 3,0),0)</f>
        <v/>
      </c>
      <c r="I1607" s="24">
        <f>IFERROR(VLOOKUP(A1607,'Banco de dados'!$A$6:$F$199, 5,0),0)</f>
        <v/>
      </c>
      <c r="J1607" s="19" t="n"/>
    </row>
    <row r="1608">
      <c r="B1608" s="18" t="n"/>
      <c r="C1608" s="17" t="n"/>
      <c r="D1608" s="33">
        <f>IFERROR(VLOOKUP(A1608,'Banco de dados'!$A$6:H1804, 8,0),0)</f>
        <v/>
      </c>
      <c r="E1608" s="26">
        <f>B1608*C1608</f>
        <v/>
      </c>
      <c r="F1608" s="29">
        <f>E1608*I1608</f>
        <v/>
      </c>
      <c r="G1608" s="23">
        <f>E1608*H1608</f>
        <v/>
      </c>
      <c r="H1608" s="22">
        <f>IFERROR(VLOOKUP(A1608,'Banco de dados'!$A$6:F1804, 3,0),0)</f>
        <v/>
      </c>
      <c r="I1608" s="24">
        <f>IFERROR(VLOOKUP(A1608,'Banco de dados'!$A$6:$F$199, 5,0),0)</f>
        <v/>
      </c>
      <c r="J1608" s="19" t="n"/>
    </row>
    <row r="1609">
      <c r="B1609" s="18" t="n"/>
      <c r="C1609" s="17" t="n"/>
      <c r="D1609" s="33">
        <f>IFERROR(VLOOKUP(A1609,'Banco de dados'!$A$6:H1805, 8,0),0)</f>
        <v/>
      </c>
      <c r="E1609" s="26">
        <f>B1609*C1609</f>
        <v/>
      </c>
      <c r="F1609" s="29">
        <f>E1609*I1609</f>
        <v/>
      </c>
      <c r="G1609" s="23">
        <f>E1609*H1609</f>
        <v/>
      </c>
      <c r="H1609" s="22">
        <f>IFERROR(VLOOKUP(A1609,'Banco de dados'!$A$6:F1805, 3,0),0)</f>
        <v/>
      </c>
      <c r="I1609" s="24">
        <f>IFERROR(VLOOKUP(A1609,'Banco de dados'!$A$6:$F$199, 5,0),0)</f>
        <v/>
      </c>
      <c r="J1609" s="19" t="n"/>
    </row>
    <row r="1610">
      <c r="B1610" s="18" t="n"/>
      <c r="C1610" s="17" t="n"/>
      <c r="D1610" s="33">
        <f>IFERROR(VLOOKUP(A1610,'Banco de dados'!$A$6:H1806, 8,0),0)</f>
        <v/>
      </c>
      <c r="E1610" s="26">
        <f>B1610*C1610</f>
        <v/>
      </c>
      <c r="F1610" s="29">
        <f>E1610*I1610</f>
        <v/>
      </c>
      <c r="G1610" s="23">
        <f>E1610*H1610</f>
        <v/>
      </c>
      <c r="H1610" s="22">
        <f>IFERROR(VLOOKUP(A1610,'Banco de dados'!$A$6:F1806, 3,0),0)</f>
        <v/>
      </c>
      <c r="I1610" s="24">
        <f>IFERROR(VLOOKUP(A1610,'Banco de dados'!$A$6:$F$199, 5,0),0)</f>
        <v/>
      </c>
      <c r="J1610" s="19" t="n"/>
    </row>
    <row r="1611">
      <c r="B1611" s="18" t="n"/>
      <c r="C1611" s="17" t="n"/>
      <c r="D1611" s="33">
        <f>IFERROR(VLOOKUP(A1611,'Banco de dados'!$A$6:H1807, 8,0),0)</f>
        <v/>
      </c>
      <c r="E1611" s="26">
        <f>B1611*C1611</f>
        <v/>
      </c>
      <c r="F1611" s="29">
        <f>E1611*I1611</f>
        <v/>
      </c>
      <c r="G1611" s="23">
        <f>E1611*H1611</f>
        <v/>
      </c>
      <c r="H1611" s="22">
        <f>IFERROR(VLOOKUP(A1611,'Banco de dados'!$A$6:F1807, 3,0),0)</f>
        <v/>
      </c>
      <c r="I1611" s="24">
        <f>IFERROR(VLOOKUP(A1611,'Banco de dados'!$A$6:$F$199, 5,0),0)</f>
        <v/>
      </c>
      <c r="J1611" s="19" t="n"/>
    </row>
    <row r="1612">
      <c r="B1612" s="18" t="n"/>
      <c r="C1612" s="17" t="n"/>
      <c r="D1612" s="33">
        <f>IFERROR(VLOOKUP(A1612,'Banco de dados'!$A$6:H1808, 8,0),0)</f>
        <v/>
      </c>
      <c r="E1612" s="26">
        <f>B1612*C1612</f>
        <v/>
      </c>
      <c r="F1612" s="29">
        <f>E1612*I1612</f>
        <v/>
      </c>
      <c r="G1612" s="23">
        <f>E1612*H1612</f>
        <v/>
      </c>
      <c r="H1612" s="22">
        <f>IFERROR(VLOOKUP(A1612,'Banco de dados'!$A$6:F1808, 3,0),0)</f>
        <v/>
      </c>
      <c r="I1612" s="24">
        <f>IFERROR(VLOOKUP(A1612,'Banco de dados'!$A$6:$F$199, 5,0),0)</f>
        <v/>
      </c>
      <c r="J1612" s="19" t="n"/>
    </row>
    <row r="1613">
      <c r="B1613" s="18" t="n"/>
      <c r="C1613" s="17" t="n"/>
      <c r="D1613" s="33">
        <f>IFERROR(VLOOKUP(A1613,'Banco de dados'!$A$6:H1809, 8,0),0)</f>
        <v/>
      </c>
      <c r="E1613" s="26">
        <f>B1613*C1613</f>
        <v/>
      </c>
      <c r="F1613" s="29">
        <f>E1613*I1613</f>
        <v/>
      </c>
      <c r="G1613" s="23">
        <f>E1613*H1613</f>
        <v/>
      </c>
      <c r="H1613" s="22">
        <f>IFERROR(VLOOKUP(A1613,'Banco de dados'!$A$6:F1809, 3,0),0)</f>
        <v/>
      </c>
      <c r="I1613" s="24">
        <f>IFERROR(VLOOKUP(A1613,'Banco de dados'!$A$6:$F$199, 5,0),0)</f>
        <v/>
      </c>
      <c r="J1613" s="19" t="n"/>
    </row>
    <row r="1614">
      <c r="B1614" s="18" t="n"/>
      <c r="C1614" s="17" t="n"/>
      <c r="D1614" s="33">
        <f>IFERROR(VLOOKUP(A1614,'Banco de dados'!$A$6:H1810, 8,0),0)</f>
        <v/>
      </c>
      <c r="E1614" s="26">
        <f>B1614*C1614</f>
        <v/>
      </c>
      <c r="F1614" s="29">
        <f>E1614*I1614</f>
        <v/>
      </c>
      <c r="G1614" s="23">
        <f>E1614*H1614</f>
        <v/>
      </c>
      <c r="H1614" s="22">
        <f>IFERROR(VLOOKUP(A1614,'Banco de dados'!$A$6:F1810, 3,0),0)</f>
        <v/>
      </c>
      <c r="I1614" s="24">
        <f>IFERROR(VLOOKUP(A1614,'Banco de dados'!$A$6:$F$199, 5,0),0)</f>
        <v/>
      </c>
      <c r="J1614" s="19" t="n"/>
    </row>
    <row r="1615">
      <c r="B1615" s="18" t="n"/>
      <c r="C1615" s="17" t="n"/>
      <c r="D1615" s="33">
        <f>IFERROR(VLOOKUP(A1615,'Banco de dados'!$A$6:H1811, 8,0),0)</f>
        <v/>
      </c>
      <c r="E1615" s="26">
        <f>B1615*C1615</f>
        <v/>
      </c>
      <c r="F1615" s="29">
        <f>E1615*I1615</f>
        <v/>
      </c>
      <c r="G1615" s="23">
        <f>E1615*H1615</f>
        <v/>
      </c>
      <c r="H1615" s="22">
        <f>IFERROR(VLOOKUP(A1615,'Banco de dados'!$A$6:F1811, 3,0),0)</f>
        <v/>
      </c>
      <c r="I1615" s="24">
        <f>IFERROR(VLOOKUP(A1615,'Banco de dados'!$A$6:$F$199, 5,0),0)</f>
        <v/>
      </c>
      <c r="J1615" s="19" t="n"/>
    </row>
    <row r="1616">
      <c r="B1616" s="18" t="n"/>
      <c r="C1616" s="17" t="n"/>
      <c r="D1616" s="33">
        <f>IFERROR(VLOOKUP(A1616,'Banco de dados'!$A$6:H1812, 8,0),0)</f>
        <v/>
      </c>
      <c r="E1616" s="26">
        <f>B1616*C1616</f>
        <v/>
      </c>
      <c r="F1616" s="29">
        <f>E1616*I1616</f>
        <v/>
      </c>
      <c r="G1616" s="23">
        <f>E1616*H1616</f>
        <v/>
      </c>
      <c r="H1616" s="22">
        <f>IFERROR(VLOOKUP(A1616,'Banco de dados'!$A$6:F1812, 3,0),0)</f>
        <v/>
      </c>
      <c r="I1616" s="24">
        <f>IFERROR(VLOOKUP(A1616,'Banco de dados'!$A$6:$F$199, 5,0),0)</f>
        <v/>
      </c>
      <c r="J1616" s="19" t="n"/>
    </row>
    <row r="1617">
      <c r="B1617" s="18" t="n"/>
      <c r="C1617" s="17" t="n"/>
      <c r="D1617" s="33">
        <f>IFERROR(VLOOKUP(A1617,'Banco de dados'!$A$6:H1813, 8,0),0)</f>
        <v/>
      </c>
      <c r="E1617" s="26">
        <f>B1617*C1617</f>
        <v/>
      </c>
      <c r="F1617" s="29">
        <f>E1617*I1617</f>
        <v/>
      </c>
      <c r="G1617" s="23">
        <f>E1617*H1617</f>
        <v/>
      </c>
      <c r="H1617" s="22">
        <f>IFERROR(VLOOKUP(A1617,'Banco de dados'!$A$6:F1813, 3,0),0)</f>
        <v/>
      </c>
      <c r="I1617" s="24">
        <f>IFERROR(VLOOKUP(A1617,'Banco de dados'!$A$6:$F$199, 5,0),0)</f>
        <v/>
      </c>
      <c r="J1617" s="19" t="n"/>
    </row>
    <row r="1618">
      <c r="B1618" s="18" t="n"/>
      <c r="C1618" s="17" t="n"/>
      <c r="D1618" s="33">
        <f>IFERROR(VLOOKUP(A1618,'Banco de dados'!$A$6:H1814, 8,0),0)</f>
        <v/>
      </c>
      <c r="E1618" s="26">
        <f>B1618*C1618</f>
        <v/>
      </c>
      <c r="F1618" s="29">
        <f>E1618*I1618</f>
        <v/>
      </c>
      <c r="G1618" s="23">
        <f>E1618*H1618</f>
        <v/>
      </c>
      <c r="H1618" s="22">
        <f>IFERROR(VLOOKUP(A1618,'Banco de dados'!$A$6:F1814, 3,0),0)</f>
        <v/>
      </c>
      <c r="I1618" s="24">
        <f>IFERROR(VLOOKUP(A1618,'Banco de dados'!$A$6:$F$199, 5,0),0)</f>
        <v/>
      </c>
      <c r="J1618" s="19" t="n"/>
    </row>
    <row r="1619">
      <c r="B1619" s="18" t="n"/>
      <c r="C1619" s="17" t="n"/>
      <c r="D1619" s="33">
        <f>IFERROR(VLOOKUP(A1619,'Banco de dados'!$A$6:H1815, 8,0),0)</f>
        <v/>
      </c>
      <c r="E1619" s="26">
        <f>B1619*C1619</f>
        <v/>
      </c>
      <c r="F1619" s="29">
        <f>E1619*I1619</f>
        <v/>
      </c>
      <c r="G1619" s="23">
        <f>E1619*H1619</f>
        <v/>
      </c>
      <c r="H1619" s="22">
        <f>IFERROR(VLOOKUP(A1619,'Banco de dados'!$A$6:F1815, 3,0),0)</f>
        <v/>
      </c>
      <c r="I1619" s="24">
        <f>IFERROR(VLOOKUP(A1619,'Banco de dados'!$A$6:$F$199, 5,0),0)</f>
        <v/>
      </c>
      <c r="J1619" s="19" t="n"/>
    </row>
    <row r="1620">
      <c r="B1620" s="18" t="n"/>
      <c r="C1620" s="17" t="n"/>
      <c r="D1620" s="33">
        <f>IFERROR(VLOOKUP(A1620,'Banco de dados'!$A$6:H1816, 8,0),0)</f>
        <v/>
      </c>
      <c r="E1620" s="26">
        <f>B1620*C1620</f>
        <v/>
      </c>
      <c r="F1620" s="29">
        <f>E1620*I1620</f>
        <v/>
      </c>
      <c r="G1620" s="23">
        <f>E1620*H1620</f>
        <v/>
      </c>
      <c r="H1620" s="22">
        <f>IFERROR(VLOOKUP(A1620,'Banco de dados'!$A$6:F1816, 3,0),0)</f>
        <v/>
      </c>
      <c r="I1620" s="24">
        <f>IFERROR(VLOOKUP(A1620,'Banco de dados'!$A$6:$F$199, 5,0),0)</f>
        <v/>
      </c>
      <c r="J1620" s="19" t="n"/>
    </row>
    <row r="1621">
      <c r="B1621" s="18" t="n"/>
      <c r="C1621" s="17" t="n"/>
      <c r="D1621" s="33">
        <f>IFERROR(VLOOKUP(A1621,'Banco de dados'!$A$6:H1817, 8,0),0)</f>
        <v/>
      </c>
      <c r="E1621" s="26">
        <f>B1621*C1621</f>
        <v/>
      </c>
      <c r="F1621" s="29">
        <f>E1621*I1621</f>
        <v/>
      </c>
      <c r="G1621" s="23">
        <f>E1621*H1621</f>
        <v/>
      </c>
      <c r="H1621" s="22">
        <f>IFERROR(VLOOKUP(A1621,'Banco de dados'!$A$6:F1817, 3,0),0)</f>
        <v/>
      </c>
      <c r="I1621" s="24">
        <f>IFERROR(VLOOKUP(A1621,'Banco de dados'!$A$6:$F$199, 5,0),0)</f>
        <v/>
      </c>
      <c r="J1621" s="19" t="n"/>
    </row>
    <row r="1622">
      <c r="B1622" s="18" t="n"/>
      <c r="C1622" s="17" t="n"/>
      <c r="D1622" s="33">
        <f>IFERROR(VLOOKUP(A1622,'Banco de dados'!$A$6:H1818, 8,0),0)</f>
        <v/>
      </c>
      <c r="E1622" s="26">
        <f>B1622*C1622</f>
        <v/>
      </c>
      <c r="F1622" s="29">
        <f>E1622*I1622</f>
        <v/>
      </c>
      <c r="G1622" s="23">
        <f>E1622*H1622</f>
        <v/>
      </c>
      <c r="H1622" s="22">
        <f>IFERROR(VLOOKUP(A1622,'Banco de dados'!$A$6:F1818, 3,0),0)</f>
        <v/>
      </c>
      <c r="I1622" s="24">
        <f>IFERROR(VLOOKUP(A1622,'Banco de dados'!$A$6:$F$199, 5,0),0)</f>
        <v/>
      </c>
      <c r="J1622" s="19" t="n"/>
    </row>
    <row r="1623">
      <c r="B1623" s="18" t="n"/>
      <c r="C1623" s="17" t="n"/>
      <c r="D1623" s="33">
        <f>IFERROR(VLOOKUP(A1623,'Banco de dados'!$A$6:H1819, 8,0),0)</f>
        <v/>
      </c>
      <c r="E1623" s="26">
        <f>B1623*C1623</f>
        <v/>
      </c>
      <c r="F1623" s="29">
        <f>E1623*I1623</f>
        <v/>
      </c>
      <c r="G1623" s="23">
        <f>E1623*H1623</f>
        <v/>
      </c>
      <c r="H1623" s="22">
        <f>IFERROR(VLOOKUP(A1623,'Banco de dados'!$A$6:F1819, 3,0),0)</f>
        <v/>
      </c>
      <c r="I1623" s="24">
        <f>IFERROR(VLOOKUP(A1623,'Banco de dados'!$A$6:$F$199, 5,0),0)</f>
        <v/>
      </c>
      <c r="J1623" s="19" t="n"/>
    </row>
    <row r="1624">
      <c r="B1624" s="18" t="n"/>
      <c r="C1624" s="17" t="n"/>
      <c r="D1624" s="33">
        <f>IFERROR(VLOOKUP(A1624,'Banco de dados'!$A$6:H1820, 8,0),0)</f>
        <v/>
      </c>
      <c r="E1624" s="26">
        <f>B1624*C1624</f>
        <v/>
      </c>
      <c r="F1624" s="29">
        <f>E1624*I1624</f>
        <v/>
      </c>
      <c r="G1624" s="23">
        <f>E1624*H1624</f>
        <v/>
      </c>
      <c r="H1624" s="22">
        <f>IFERROR(VLOOKUP(A1624,'Banco de dados'!$A$6:F1820, 3,0),0)</f>
        <v/>
      </c>
      <c r="I1624" s="24">
        <f>IFERROR(VLOOKUP(A1624,'Banco de dados'!$A$6:$F$199, 5,0),0)</f>
        <v/>
      </c>
      <c r="J1624" s="19" t="n"/>
    </row>
    <row r="1625">
      <c r="B1625" s="18" t="n"/>
      <c r="C1625" s="17" t="n"/>
      <c r="D1625" s="33">
        <f>IFERROR(VLOOKUP(A1625,'Banco de dados'!$A$6:H1821, 8,0),0)</f>
        <v/>
      </c>
      <c r="E1625" s="26">
        <f>B1625*C1625</f>
        <v/>
      </c>
      <c r="F1625" s="29">
        <f>E1625*I1625</f>
        <v/>
      </c>
      <c r="G1625" s="23">
        <f>E1625*H1625</f>
        <v/>
      </c>
      <c r="H1625" s="22">
        <f>IFERROR(VLOOKUP(A1625,'Banco de dados'!$A$6:F1821, 3,0),0)</f>
        <v/>
      </c>
      <c r="I1625" s="24">
        <f>IFERROR(VLOOKUP(A1625,'Banco de dados'!$A$6:$F$199, 5,0),0)</f>
        <v/>
      </c>
      <c r="J1625" s="19" t="n"/>
    </row>
    <row r="1626">
      <c r="B1626" s="18" t="n"/>
      <c r="C1626" s="17" t="n"/>
      <c r="D1626" s="33">
        <f>IFERROR(VLOOKUP(A1626,'Banco de dados'!$A$6:H1822, 8,0),0)</f>
        <v/>
      </c>
      <c r="E1626" s="26">
        <f>B1626*C1626</f>
        <v/>
      </c>
      <c r="F1626" s="29">
        <f>E1626*I1626</f>
        <v/>
      </c>
      <c r="G1626" s="23">
        <f>E1626*H1626</f>
        <v/>
      </c>
      <c r="H1626" s="22">
        <f>IFERROR(VLOOKUP(A1626,'Banco de dados'!$A$6:F1822, 3,0),0)</f>
        <v/>
      </c>
      <c r="I1626" s="24">
        <f>IFERROR(VLOOKUP(A1626,'Banco de dados'!$A$6:$F$199, 5,0),0)</f>
        <v/>
      </c>
      <c r="J1626" s="19" t="n"/>
    </row>
    <row r="1627">
      <c r="B1627" s="18" t="n"/>
      <c r="C1627" s="17" t="n"/>
      <c r="D1627" s="33">
        <f>IFERROR(VLOOKUP(A1627,'Banco de dados'!$A$6:H1823, 8,0),0)</f>
        <v/>
      </c>
      <c r="E1627" s="26">
        <f>B1627*C1627</f>
        <v/>
      </c>
      <c r="F1627" s="29">
        <f>E1627*I1627</f>
        <v/>
      </c>
      <c r="G1627" s="23">
        <f>E1627*H1627</f>
        <v/>
      </c>
      <c r="H1627" s="22">
        <f>IFERROR(VLOOKUP(A1627,'Banco de dados'!$A$6:F1823, 3,0),0)</f>
        <v/>
      </c>
      <c r="I1627" s="24">
        <f>IFERROR(VLOOKUP(A1627,'Banco de dados'!$A$6:$F$199, 5,0),0)</f>
        <v/>
      </c>
      <c r="J1627" s="19" t="n"/>
    </row>
    <row r="1628">
      <c r="B1628" s="18" t="n"/>
      <c r="C1628" s="17" t="n"/>
      <c r="D1628" s="33">
        <f>IFERROR(VLOOKUP(A1628,'Banco de dados'!$A$6:H1824, 8,0),0)</f>
        <v/>
      </c>
      <c r="E1628" s="26">
        <f>B1628*C1628</f>
        <v/>
      </c>
      <c r="F1628" s="29">
        <f>E1628*I1628</f>
        <v/>
      </c>
      <c r="G1628" s="23">
        <f>E1628*H1628</f>
        <v/>
      </c>
      <c r="H1628" s="22">
        <f>IFERROR(VLOOKUP(A1628,'Banco de dados'!$A$6:F1824, 3,0),0)</f>
        <v/>
      </c>
      <c r="I1628" s="24">
        <f>IFERROR(VLOOKUP(A1628,'Banco de dados'!$A$6:$F$199, 5,0),0)</f>
        <v/>
      </c>
      <c r="J1628" s="19" t="n"/>
    </row>
    <row r="1629">
      <c r="B1629" s="18" t="n"/>
      <c r="C1629" s="17" t="n"/>
      <c r="D1629" s="33">
        <f>IFERROR(VLOOKUP(A1629,'Banco de dados'!$A$6:H1825, 8,0),0)</f>
        <v/>
      </c>
      <c r="E1629" s="26">
        <f>B1629*C1629</f>
        <v/>
      </c>
      <c r="F1629" s="29">
        <f>E1629*I1629</f>
        <v/>
      </c>
      <c r="G1629" s="23">
        <f>E1629*H1629</f>
        <v/>
      </c>
      <c r="H1629" s="22">
        <f>IFERROR(VLOOKUP(A1629,'Banco de dados'!$A$6:F1825, 3,0),0)</f>
        <v/>
      </c>
      <c r="I1629" s="24">
        <f>IFERROR(VLOOKUP(A1629,'Banco de dados'!$A$6:$F$199, 5,0),0)</f>
        <v/>
      </c>
      <c r="J1629" s="19" t="n"/>
    </row>
    <row r="1630">
      <c r="B1630" s="18" t="n"/>
      <c r="C1630" s="17" t="n"/>
      <c r="D1630" s="33">
        <f>IFERROR(VLOOKUP(A1630,'Banco de dados'!$A$6:H1826, 8,0),0)</f>
        <v/>
      </c>
      <c r="E1630" s="26">
        <f>B1630*C1630</f>
        <v/>
      </c>
      <c r="F1630" s="29">
        <f>E1630*I1630</f>
        <v/>
      </c>
      <c r="G1630" s="23">
        <f>E1630*H1630</f>
        <v/>
      </c>
      <c r="H1630" s="22">
        <f>IFERROR(VLOOKUP(A1630,'Banco de dados'!$A$6:F1826, 3,0),0)</f>
        <v/>
      </c>
      <c r="I1630" s="24">
        <f>IFERROR(VLOOKUP(A1630,'Banco de dados'!$A$6:$F$199, 5,0),0)</f>
        <v/>
      </c>
      <c r="J1630" s="19" t="n"/>
    </row>
    <row r="1631">
      <c r="B1631" s="18" t="n"/>
      <c r="C1631" s="17" t="n"/>
      <c r="D1631" s="33">
        <f>IFERROR(VLOOKUP(A1631,'Banco de dados'!$A$6:H1827, 8,0),0)</f>
        <v/>
      </c>
      <c r="E1631" s="26">
        <f>B1631*C1631</f>
        <v/>
      </c>
      <c r="F1631" s="29">
        <f>E1631*I1631</f>
        <v/>
      </c>
      <c r="G1631" s="23">
        <f>E1631*H1631</f>
        <v/>
      </c>
      <c r="H1631" s="22">
        <f>IFERROR(VLOOKUP(A1631,'Banco de dados'!$A$6:F1827, 3,0),0)</f>
        <v/>
      </c>
      <c r="I1631" s="24">
        <f>IFERROR(VLOOKUP(A1631,'Banco de dados'!$A$6:$F$199, 5,0),0)</f>
        <v/>
      </c>
      <c r="J1631" s="19" t="n"/>
    </row>
    <row r="1632">
      <c r="B1632" s="18" t="n"/>
      <c r="C1632" s="17" t="n"/>
      <c r="D1632" s="33">
        <f>IFERROR(VLOOKUP(A1632,'Banco de dados'!$A$6:H1828, 8,0),0)</f>
        <v/>
      </c>
      <c r="E1632" s="26">
        <f>B1632*C1632</f>
        <v/>
      </c>
      <c r="F1632" s="29">
        <f>E1632*I1632</f>
        <v/>
      </c>
      <c r="G1632" s="23">
        <f>E1632*H1632</f>
        <v/>
      </c>
      <c r="H1632" s="22">
        <f>IFERROR(VLOOKUP(A1632,'Banco de dados'!$A$6:F1828, 3,0),0)</f>
        <v/>
      </c>
      <c r="I1632" s="24">
        <f>IFERROR(VLOOKUP(A1632,'Banco de dados'!$A$6:$F$199, 5,0),0)</f>
        <v/>
      </c>
      <c r="J1632" s="19" t="n"/>
    </row>
    <row r="1633">
      <c r="B1633" s="18" t="n"/>
      <c r="C1633" s="17" t="n"/>
      <c r="D1633" s="33">
        <f>IFERROR(VLOOKUP(A1633,'Banco de dados'!$A$6:H1829, 8,0),0)</f>
        <v/>
      </c>
      <c r="E1633" s="26">
        <f>B1633*C1633</f>
        <v/>
      </c>
      <c r="F1633" s="29">
        <f>E1633*I1633</f>
        <v/>
      </c>
      <c r="G1633" s="23">
        <f>E1633*H1633</f>
        <v/>
      </c>
      <c r="H1633" s="22">
        <f>IFERROR(VLOOKUP(A1633,'Banco de dados'!$A$6:F1829, 3,0),0)</f>
        <v/>
      </c>
      <c r="I1633" s="24">
        <f>IFERROR(VLOOKUP(A1633,'Banco de dados'!$A$6:$F$199, 5,0),0)</f>
        <v/>
      </c>
      <c r="J1633" s="19" t="n"/>
    </row>
    <row r="1634">
      <c r="B1634" s="18" t="n"/>
      <c r="C1634" s="17" t="n"/>
      <c r="D1634" s="33">
        <f>IFERROR(VLOOKUP(A1634,'Banco de dados'!$A$6:H1830, 8,0),0)</f>
        <v/>
      </c>
      <c r="E1634" s="26">
        <f>B1634*C1634</f>
        <v/>
      </c>
      <c r="F1634" s="29">
        <f>E1634*I1634</f>
        <v/>
      </c>
      <c r="G1634" s="23">
        <f>E1634*H1634</f>
        <v/>
      </c>
      <c r="H1634" s="22">
        <f>IFERROR(VLOOKUP(A1634,'Banco de dados'!$A$6:F1830, 3,0),0)</f>
        <v/>
      </c>
      <c r="I1634" s="24">
        <f>IFERROR(VLOOKUP(A1634,'Banco de dados'!$A$6:$F$199, 5,0),0)</f>
        <v/>
      </c>
      <c r="J1634" s="19" t="n"/>
    </row>
    <row r="1635">
      <c r="B1635" s="18" t="n"/>
      <c r="C1635" s="17" t="n"/>
      <c r="D1635" s="33">
        <f>IFERROR(VLOOKUP(A1635,'Banco de dados'!$A$6:H1831, 8,0),0)</f>
        <v/>
      </c>
      <c r="E1635" s="26">
        <f>B1635*C1635</f>
        <v/>
      </c>
      <c r="F1635" s="29">
        <f>E1635*I1635</f>
        <v/>
      </c>
      <c r="G1635" s="23">
        <f>E1635*H1635</f>
        <v/>
      </c>
      <c r="H1635" s="22">
        <f>IFERROR(VLOOKUP(A1635,'Banco de dados'!$A$6:F1831, 3,0),0)</f>
        <v/>
      </c>
      <c r="I1635" s="24">
        <f>IFERROR(VLOOKUP(A1635,'Banco de dados'!$A$6:$F$199, 5,0),0)</f>
        <v/>
      </c>
      <c r="J1635" s="19" t="n"/>
    </row>
    <row r="1636">
      <c r="B1636" s="18" t="n"/>
      <c r="C1636" s="17" t="n"/>
      <c r="D1636" s="33">
        <f>IFERROR(VLOOKUP(A1636,'Banco de dados'!$A$6:H1832, 8,0),0)</f>
        <v/>
      </c>
      <c r="E1636" s="26">
        <f>B1636*C1636</f>
        <v/>
      </c>
      <c r="F1636" s="29">
        <f>E1636*I1636</f>
        <v/>
      </c>
      <c r="G1636" s="23">
        <f>E1636*H1636</f>
        <v/>
      </c>
      <c r="H1636" s="22">
        <f>IFERROR(VLOOKUP(A1636,'Banco de dados'!$A$6:F1832, 3,0),0)</f>
        <v/>
      </c>
      <c r="I1636" s="24">
        <f>IFERROR(VLOOKUP(A1636,'Banco de dados'!$A$6:$F$199, 5,0),0)</f>
        <v/>
      </c>
      <c r="J1636" s="19" t="n"/>
    </row>
    <row r="1637">
      <c r="B1637" s="18" t="n"/>
      <c r="C1637" s="17" t="n"/>
      <c r="D1637" s="33">
        <f>IFERROR(VLOOKUP(A1637,'Banco de dados'!$A$6:H1833, 8,0),0)</f>
        <v/>
      </c>
      <c r="E1637" s="26">
        <f>B1637*C1637</f>
        <v/>
      </c>
      <c r="F1637" s="29">
        <f>E1637*I1637</f>
        <v/>
      </c>
      <c r="G1637" s="23">
        <f>E1637*H1637</f>
        <v/>
      </c>
      <c r="H1637" s="22">
        <f>IFERROR(VLOOKUP(A1637,'Banco de dados'!$A$6:F1833, 3,0),0)</f>
        <v/>
      </c>
      <c r="I1637" s="24">
        <f>IFERROR(VLOOKUP(A1637,'Banco de dados'!$A$6:$F$199, 5,0),0)</f>
        <v/>
      </c>
      <c r="J1637" s="19" t="n"/>
    </row>
    <row r="1638">
      <c r="B1638" s="18" t="n"/>
      <c r="C1638" s="17" t="n"/>
      <c r="D1638" s="33">
        <f>IFERROR(VLOOKUP(A1638,'Banco de dados'!$A$6:H1834, 8,0),0)</f>
        <v/>
      </c>
      <c r="E1638" s="26">
        <f>B1638*C1638</f>
        <v/>
      </c>
      <c r="F1638" s="29">
        <f>E1638*I1638</f>
        <v/>
      </c>
      <c r="G1638" s="23">
        <f>E1638*H1638</f>
        <v/>
      </c>
      <c r="H1638" s="22">
        <f>IFERROR(VLOOKUP(A1638,'Banco de dados'!$A$6:F1834, 3,0),0)</f>
        <v/>
      </c>
      <c r="I1638" s="24">
        <f>IFERROR(VLOOKUP(A1638,'Banco de dados'!$A$6:$F$199, 5,0),0)</f>
        <v/>
      </c>
      <c r="J1638" s="19" t="n"/>
    </row>
    <row r="1639">
      <c r="B1639" s="18" t="n"/>
      <c r="C1639" s="17" t="n"/>
      <c r="D1639" s="33">
        <f>IFERROR(VLOOKUP(A1639,'Banco de dados'!$A$6:H1835, 8,0),0)</f>
        <v/>
      </c>
      <c r="E1639" s="26">
        <f>B1639*C1639</f>
        <v/>
      </c>
      <c r="F1639" s="29">
        <f>E1639*I1639</f>
        <v/>
      </c>
      <c r="G1639" s="23">
        <f>E1639*H1639</f>
        <v/>
      </c>
      <c r="H1639" s="22">
        <f>IFERROR(VLOOKUP(A1639,'Banco de dados'!$A$6:F1835, 3,0),0)</f>
        <v/>
      </c>
      <c r="I1639" s="24">
        <f>IFERROR(VLOOKUP(A1639,'Banco de dados'!$A$6:$F$199, 5,0),0)</f>
        <v/>
      </c>
      <c r="J1639" s="19" t="n"/>
    </row>
    <row r="1640">
      <c r="B1640" s="18" t="n"/>
      <c r="C1640" s="17" t="n"/>
      <c r="D1640" s="33">
        <f>IFERROR(VLOOKUP(A1640,'Banco de dados'!$A$6:H1836, 8,0),0)</f>
        <v/>
      </c>
      <c r="E1640" s="26">
        <f>B1640*C1640</f>
        <v/>
      </c>
      <c r="F1640" s="29">
        <f>E1640*I1640</f>
        <v/>
      </c>
      <c r="G1640" s="23">
        <f>E1640*H1640</f>
        <v/>
      </c>
      <c r="H1640" s="22">
        <f>IFERROR(VLOOKUP(A1640,'Banco de dados'!$A$6:F1836, 3,0),0)</f>
        <v/>
      </c>
      <c r="I1640" s="24">
        <f>IFERROR(VLOOKUP(A1640,'Banco de dados'!$A$6:$F$199, 5,0),0)</f>
        <v/>
      </c>
      <c r="J1640" s="19" t="n"/>
    </row>
    <row r="1641">
      <c r="B1641" s="18" t="n"/>
      <c r="C1641" s="17" t="n"/>
      <c r="D1641" s="33">
        <f>IFERROR(VLOOKUP(A1641,'Banco de dados'!$A$6:H1837, 8,0),0)</f>
        <v/>
      </c>
      <c r="E1641" s="26">
        <f>B1641*C1641</f>
        <v/>
      </c>
      <c r="F1641" s="29">
        <f>E1641*I1641</f>
        <v/>
      </c>
      <c r="G1641" s="23">
        <f>E1641*H1641</f>
        <v/>
      </c>
      <c r="H1641" s="22">
        <f>IFERROR(VLOOKUP(A1641,'Banco de dados'!$A$6:F1837, 3,0),0)</f>
        <v/>
      </c>
      <c r="I1641" s="24">
        <f>IFERROR(VLOOKUP(A1641,'Banco de dados'!$A$6:$F$199, 5,0),0)</f>
        <v/>
      </c>
      <c r="J1641" s="19" t="n"/>
    </row>
    <row r="1642">
      <c r="B1642" s="18" t="n"/>
      <c r="C1642" s="17" t="n"/>
      <c r="D1642" s="33">
        <f>IFERROR(VLOOKUP(A1642,'Banco de dados'!$A$6:H1838, 8,0),0)</f>
        <v/>
      </c>
      <c r="E1642" s="26">
        <f>B1642*C1642</f>
        <v/>
      </c>
      <c r="F1642" s="29">
        <f>E1642*I1642</f>
        <v/>
      </c>
      <c r="G1642" s="23">
        <f>E1642*H1642</f>
        <v/>
      </c>
      <c r="H1642" s="22">
        <f>IFERROR(VLOOKUP(A1642,'Banco de dados'!$A$6:F1838, 3,0),0)</f>
        <v/>
      </c>
      <c r="I1642" s="24">
        <f>IFERROR(VLOOKUP(A1642,'Banco de dados'!$A$6:$F$199, 5,0),0)</f>
        <v/>
      </c>
      <c r="J1642" s="19" t="n"/>
    </row>
    <row r="1643">
      <c r="B1643" s="18" t="n"/>
      <c r="C1643" s="17" t="n"/>
      <c r="D1643" s="33">
        <f>IFERROR(VLOOKUP(A1643,'Banco de dados'!$A$6:H1839, 8,0),0)</f>
        <v/>
      </c>
      <c r="E1643" s="26">
        <f>B1643*C1643</f>
        <v/>
      </c>
      <c r="F1643" s="29">
        <f>E1643*I1643</f>
        <v/>
      </c>
      <c r="G1643" s="23">
        <f>E1643*H1643</f>
        <v/>
      </c>
      <c r="H1643" s="22">
        <f>IFERROR(VLOOKUP(A1643,'Banco de dados'!$A$6:F1839, 3,0),0)</f>
        <v/>
      </c>
      <c r="I1643" s="24">
        <f>IFERROR(VLOOKUP(A1643,'Banco de dados'!$A$6:$F$199, 5,0),0)</f>
        <v/>
      </c>
      <c r="J1643" s="19" t="n"/>
    </row>
    <row r="1644">
      <c r="B1644" s="18" t="n"/>
      <c r="C1644" s="17" t="n"/>
      <c r="D1644" s="33">
        <f>IFERROR(VLOOKUP(A1644,'Banco de dados'!$A$6:H1840, 8,0),0)</f>
        <v/>
      </c>
      <c r="E1644" s="26">
        <f>B1644*C1644</f>
        <v/>
      </c>
      <c r="F1644" s="29">
        <f>E1644*I1644</f>
        <v/>
      </c>
      <c r="G1644" s="23">
        <f>E1644*H1644</f>
        <v/>
      </c>
      <c r="H1644" s="22">
        <f>IFERROR(VLOOKUP(A1644,'Banco de dados'!$A$6:F1840, 3,0),0)</f>
        <v/>
      </c>
      <c r="I1644" s="24">
        <f>IFERROR(VLOOKUP(A1644,'Banco de dados'!$A$6:$F$199, 5,0),0)</f>
        <v/>
      </c>
      <c r="J1644" s="19" t="n"/>
    </row>
    <row r="1645">
      <c r="B1645" s="18" t="n"/>
      <c r="C1645" s="17" t="n"/>
      <c r="D1645" s="33">
        <f>IFERROR(VLOOKUP(A1645,'Banco de dados'!$A$6:H1841, 8,0),0)</f>
        <v/>
      </c>
      <c r="E1645" s="26">
        <f>B1645*C1645</f>
        <v/>
      </c>
      <c r="F1645" s="29">
        <f>E1645*I1645</f>
        <v/>
      </c>
      <c r="G1645" s="23">
        <f>E1645*H1645</f>
        <v/>
      </c>
      <c r="H1645" s="22">
        <f>IFERROR(VLOOKUP(A1645,'Banco de dados'!$A$6:F1841, 3,0),0)</f>
        <v/>
      </c>
      <c r="I1645" s="24">
        <f>IFERROR(VLOOKUP(A1645,'Banco de dados'!$A$6:$F$199, 5,0),0)</f>
        <v/>
      </c>
      <c r="J1645" s="19" t="n"/>
    </row>
    <row r="1646">
      <c r="B1646" s="18" t="n"/>
      <c r="C1646" s="17" t="n"/>
      <c r="D1646" s="33">
        <f>IFERROR(VLOOKUP(A1646,'Banco de dados'!$A$6:H1842, 8,0),0)</f>
        <v/>
      </c>
      <c r="E1646" s="26">
        <f>B1646*C1646</f>
        <v/>
      </c>
      <c r="F1646" s="29">
        <f>E1646*I1646</f>
        <v/>
      </c>
      <c r="G1646" s="23">
        <f>E1646*H1646</f>
        <v/>
      </c>
      <c r="H1646" s="22">
        <f>IFERROR(VLOOKUP(A1646,'Banco de dados'!$A$6:F1842, 3,0),0)</f>
        <v/>
      </c>
      <c r="I1646" s="24">
        <f>IFERROR(VLOOKUP(A1646,'Banco de dados'!$A$6:$F$199, 5,0),0)</f>
        <v/>
      </c>
      <c r="J1646" s="19" t="n"/>
    </row>
    <row r="1647">
      <c r="B1647" s="18" t="n"/>
      <c r="C1647" s="17" t="n"/>
      <c r="D1647" s="33">
        <f>IFERROR(VLOOKUP(A1647,'Banco de dados'!$A$6:H1843, 8,0),0)</f>
        <v/>
      </c>
      <c r="E1647" s="26">
        <f>B1647*C1647</f>
        <v/>
      </c>
      <c r="F1647" s="29">
        <f>E1647*I1647</f>
        <v/>
      </c>
      <c r="G1647" s="23">
        <f>E1647*H1647</f>
        <v/>
      </c>
      <c r="H1647" s="22">
        <f>IFERROR(VLOOKUP(A1647,'Banco de dados'!$A$6:F1843, 3,0),0)</f>
        <v/>
      </c>
      <c r="I1647" s="24">
        <f>IFERROR(VLOOKUP(A1647,'Banco de dados'!$A$6:$F$199, 5,0),0)</f>
        <v/>
      </c>
      <c r="J1647" s="19" t="n"/>
    </row>
    <row r="1648">
      <c r="B1648" s="18" t="n"/>
      <c r="C1648" s="17" t="n"/>
      <c r="D1648" s="33">
        <f>IFERROR(VLOOKUP(A1648,'Banco de dados'!$A$6:H1844, 8,0),0)</f>
        <v/>
      </c>
      <c r="E1648" s="26">
        <f>B1648*C1648</f>
        <v/>
      </c>
      <c r="F1648" s="29">
        <f>E1648*I1648</f>
        <v/>
      </c>
      <c r="G1648" s="23">
        <f>E1648*H1648</f>
        <v/>
      </c>
      <c r="H1648" s="22">
        <f>IFERROR(VLOOKUP(A1648,'Banco de dados'!$A$6:F1844, 3,0),0)</f>
        <v/>
      </c>
      <c r="I1648" s="24">
        <f>IFERROR(VLOOKUP(A1648,'Banco de dados'!$A$6:$F$199, 5,0),0)</f>
        <v/>
      </c>
      <c r="J1648" s="19" t="n"/>
    </row>
    <row r="1649">
      <c r="B1649" s="18" t="n"/>
      <c r="C1649" s="17" t="n"/>
      <c r="D1649" s="33">
        <f>IFERROR(VLOOKUP(A1649,'Banco de dados'!$A$6:H1845, 8,0),0)</f>
        <v/>
      </c>
      <c r="E1649" s="26">
        <f>B1649*C1649</f>
        <v/>
      </c>
      <c r="F1649" s="29">
        <f>E1649*I1649</f>
        <v/>
      </c>
      <c r="G1649" s="23">
        <f>E1649*H1649</f>
        <v/>
      </c>
      <c r="H1649" s="22">
        <f>IFERROR(VLOOKUP(A1649,'Banco de dados'!$A$6:F1845, 3,0),0)</f>
        <v/>
      </c>
      <c r="I1649" s="24">
        <f>IFERROR(VLOOKUP(A1649,'Banco de dados'!$A$6:$F$199, 5,0),0)</f>
        <v/>
      </c>
      <c r="J1649" s="19" t="n"/>
    </row>
    <row r="1650">
      <c r="B1650" s="18" t="n"/>
      <c r="C1650" s="17" t="n"/>
      <c r="D1650" s="33">
        <f>IFERROR(VLOOKUP(A1650,'Banco de dados'!$A$6:H1846, 8,0),0)</f>
        <v/>
      </c>
      <c r="E1650" s="26">
        <f>B1650*C1650</f>
        <v/>
      </c>
      <c r="F1650" s="29">
        <f>E1650*I1650</f>
        <v/>
      </c>
      <c r="G1650" s="23">
        <f>E1650*H1650</f>
        <v/>
      </c>
      <c r="H1650" s="22">
        <f>IFERROR(VLOOKUP(A1650,'Banco de dados'!$A$6:F1846, 3,0),0)</f>
        <v/>
      </c>
      <c r="I1650" s="24">
        <f>IFERROR(VLOOKUP(A1650,'Banco de dados'!$A$6:$F$199, 5,0),0)</f>
        <v/>
      </c>
      <c r="J1650" s="19" t="n"/>
    </row>
    <row r="1651">
      <c r="B1651" s="18" t="n"/>
      <c r="C1651" s="17" t="n"/>
      <c r="D1651" s="33">
        <f>IFERROR(VLOOKUP(A1651,'Banco de dados'!$A$6:H1847, 8,0),0)</f>
        <v/>
      </c>
      <c r="E1651" s="26">
        <f>B1651*C1651</f>
        <v/>
      </c>
      <c r="F1651" s="29">
        <f>E1651*I1651</f>
        <v/>
      </c>
      <c r="G1651" s="23">
        <f>E1651*H1651</f>
        <v/>
      </c>
      <c r="H1651" s="22">
        <f>IFERROR(VLOOKUP(A1651,'Banco de dados'!$A$6:F1847, 3,0),0)</f>
        <v/>
      </c>
      <c r="I1651" s="24">
        <f>IFERROR(VLOOKUP(A1651,'Banco de dados'!$A$6:$F$199, 5,0),0)</f>
        <v/>
      </c>
      <c r="J1651" s="19" t="n"/>
    </row>
    <row r="1652">
      <c r="B1652" s="18" t="n"/>
      <c r="C1652" s="17" t="n"/>
      <c r="D1652" s="33">
        <f>IFERROR(VLOOKUP(A1652,'Banco de dados'!$A$6:H1848, 8,0),0)</f>
        <v/>
      </c>
      <c r="E1652" s="26">
        <f>B1652*C1652</f>
        <v/>
      </c>
      <c r="F1652" s="29">
        <f>E1652*I1652</f>
        <v/>
      </c>
      <c r="G1652" s="23">
        <f>E1652*H1652</f>
        <v/>
      </c>
      <c r="H1652" s="22">
        <f>IFERROR(VLOOKUP(A1652,'Banco de dados'!$A$6:F1848, 3,0),0)</f>
        <v/>
      </c>
      <c r="I1652" s="24">
        <f>IFERROR(VLOOKUP(A1652,'Banco de dados'!$A$6:$F$199, 5,0),0)</f>
        <v/>
      </c>
      <c r="J1652" s="19" t="n"/>
    </row>
    <row r="1653">
      <c r="B1653" s="18" t="n"/>
      <c r="C1653" s="17" t="n"/>
      <c r="D1653" s="33">
        <f>IFERROR(VLOOKUP(A1653,'Banco de dados'!$A$6:H1849, 8,0),0)</f>
        <v/>
      </c>
      <c r="E1653" s="26">
        <f>B1653*C1653</f>
        <v/>
      </c>
      <c r="F1653" s="29">
        <f>E1653*I1653</f>
        <v/>
      </c>
      <c r="G1653" s="23">
        <f>E1653*H1653</f>
        <v/>
      </c>
      <c r="H1653" s="22">
        <f>IFERROR(VLOOKUP(A1653,'Banco de dados'!$A$6:F1849, 3,0),0)</f>
        <v/>
      </c>
      <c r="I1653" s="24">
        <f>IFERROR(VLOOKUP(A1653,'Banco de dados'!$A$6:$F$199, 5,0),0)</f>
        <v/>
      </c>
      <c r="J1653" s="19" t="n"/>
    </row>
    <row r="1654">
      <c r="B1654" s="18" t="n"/>
      <c r="C1654" s="17" t="n"/>
      <c r="D1654" s="33">
        <f>IFERROR(VLOOKUP(A1654,'Banco de dados'!$A$6:H1850, 8,0),0)</f>
        <v/>
      </c>
      <c r="E1654" s="26">
        <f>B1654*C1654</f>
        <v/>
      </c>
      <c r="F1654" s="29">
        <f>E1654*I1654</f>
        <v/>
      </c>
      <c r="G1654" s="23">
        <f>E1654*H1654</f>
        <v/>
      </c>
      <c r="H1654" s="22">
        <f>IFERROR(VLOOKUP(A1654,'Banco de dados'!$A$6:F1850, 3,0),0)</f>
        <v/>
      </c>
      <c r="I1654" s="24">
        <f>IFERROR(VLOOKUP(A1654,'Banco de dados'!$A$6:$F$199, 5,0),0)</f>
        <v/>
      </c>
      <c r="J1654" s="19" t="n"/>
    </row>
    <row r="1655">
      <c r="B1655" s="18" t="n"/>
      <c r="C1655" s="17" t="n"/>
      <c r="D1655" s="33">
        <f>IFERROR(VLOOKUP(A1655,'Banco de dados'!$A$6:H1851, 8,0),0)</f>
        <v/>
      </c>
      <c r="E1655" s="26">
        <f>B1655*C1655</f>
        <v/>
      </c>
      <c r="F1655" s="29">
        <f>E1655*I1655</f>
        <v/>
      </c>
      <c r="G1655" s="23">
        <f>E1655*H1655</f>
        <v/>
      </c>
      <c r="H1655" s="22">
        <f>IFERROR(VLOOKUP(A1655,'Banco de dados'!$A$6:F1851, 3,0),0)</f>
        <v/>
      </c>
      <c r="I1655" s="24">
        <f>IFERROR(VLOOKUP(A1655,'Banco de dados'!$A$6:$F$199, 5,0),0)</f>
        <v/>
      </c>
      <c r="J1655" s="19" t="n"/>
    </row>
    <row r="1656">
      <c r="B1656" s="18" t="n"/>
      <c r="C1656" s="17" t="n"/>
      <c r="D1656" s="33">
        <f>IFERROR(VLOOKUP(A1656,'Banco de dados'!$A$6:H1852, 8,0),0)</f>
        <v/>
      </c>
      <c r="E1656" s="26">
        <f>B1656*C1656</f>
        <v/>
      </c>
      <c r="F1656" s="29">
        <f>E1656*I1656</f>
        <v/>
      </c>
      <c r="G1656" s="23">
        <f>E1656*H1656</f>
        <v/>
      </c>
      <c r="H1656" s="22">
        <f>IFERROR(VLOOKUP(A1656,'Banco de dados'!$A$6:F1852, 3,0),0)</f>
        <v/>
      </c>
      <c r="I1656" s="24">
        <f>IFERROR(VLOOKUP(A1656,'Banco de dados'!$A$6:$F$199, 5,0),0)</f>
        <v/>
      </c>
      <c r="J1656" s="19" t="n"/>
    </row>
    <row r="1657">
      <c r="B1657" s="18" t="n"/>
      <c r="C1657" s="17" t="n"/>
      <c r="D1657" s="33">
        <f>IFERROR(VLOOKUP(A1657,'Banco de dados'!$A$6:H1853, 8,0),0)</f>
        <v/>
      </c>
      <c r="E1657" s="26">
        <f>B1657*C1657</f>
        <v/>
      </c>
      <c r="F1657" s="29">
        <f>E1657*I1657</f>
        <v/>
      </c>
      <c r="G1657" s="23">
        <f>E1657*H1657</f>
        <v/>
      </c>
      <c r="H1657" s="22">
        <f>IFERROR(VLOOKUP(A1657,'Banco de dados'!$A$6:F1853, 3,0),0)</f>
        <v/>
      </c>
      <c r="I1657" s="24">
        <f>IFERROR(VLOOKUP(A1657,'Banco de dados'!$A$6:$F$199, 5,0),0)</f>
        <v/>
      </c>
      <c r="J1657" s="19" t="n"/>
    </row>
    <row r="1658">
      <c r="B1658" s="18" t="n"/>
      <c r="C1658" s="17" t="n"/>
      <c r="D1658" s="33">
        <f>IFERROR(VLOOKUP(A1658,'Banco de dados'!$A$6:H1854, 8,0),0)</f>
        <v/>
      </c>
      <c r="E1658" s="26">
        <f>B1658*C1658</f>
        <v/>
      </c>
      <c r="F1658" s="29">
        <f>E1658*I1658</f>
        <v/>
      </c>
      <c r="G1658" s="23">
        <f>E1658*H1658</f>
        <v/>
      </c>
      <c r="H1658" s="22">
        <f>IFERROR(VLOOKUP(A1658,'Banco de dados'!$A$6:F1854, 3,0),0)</f>
        <v/>
      </c>
      <c r="I1658" s="24">
        <f>IFERROR(VLOOKUP(A1658,'Banco de dados'!$A$6:$F$199, 5,0),0)</f>
        <v/>
      </c>
      <c r="J1658" s="19" t="n"/>
    </row>
    <row r="1659">
      <c r="B1659" s="18" t="n"/>
      <c r="C1659" s="17" t="n"/>
      <c r="D1659" s="33">
        <f>IFERROR(VLOOKUP(A1659,'Banco de dados'!$A$6:H1855, 8,0),0)</f>
        <v/>
      </c>
      <c r="E1659" s="26">
        <f>B1659*C1659</f>
        <v/>
      </c>
      <c r="F1659" s="29">
        <f>E1659*I1659</f>
        <v/>
      </c>
      <c r="G1659" s="23">
        <f>E1659*H1659</f>
        <v/>
      </c>
      <c r="H1659" s="22">
        <f>IFERROR(VLOOKUP(A1659,'Banco de dados'!$A$6:F1855, 3,0),0)</f>
        <v/>
      </c>
      <c r="I1659" s="24">
        <f>IFERROR(VLOOKUP(A1659,'Banco de dados'!$A$6:$F$199, 5,0),0)</f>
        <v/>
      </c>
      <c r="J1659" s="19" t="n"/>
    </row>
    <row r="1660">
      <c r="B1660" s="18" t="n"/>
      <c r="C1660" s="17" t="n"/>
      <c r="D1660" s="33">
        <f>IFERROR(VLOOKUP(A1660,'Banco de dados'!$A$6:H1856, 8,0),0)</f>
        <v/>
      </c>
      <c r="E1660" s="26">
        <f>B1660*C1660</f>
        <v/>
      </c>
      <c r="F1660" s="29">
        <f>E1660*I1660</f>
        <v/>
      </c>
      <c r="G1660" s="23">
        <f>E1660*H1660</f>
        <v/>
      </c>
      <c r="H1660" s="22">
        <f>IFERROR(VLOOKUP(A1660,'Banco de dados'!$A$6:F1856, 3,0),0)</f>
        <v/>
      </c>
      <c r="I1660" s="24">
        <f>IFERROR(VLOOKUP(A1660,'Banco de dados'!$A$6:$F$199, 5,0),0)</f>
        <v/>
      </c>
      <c r="J1660" s="19" t="n"/>
    </row>
    <row r="1661">
      <c r="B1661" s="18" t="n"/>
      <c r="C1661" s="17" t="n"/>
      <c r="D1661" s="33">
        <f>IFERROR(VLOOKUP(A1661,'Banco de dados'!$A$6:H1857, 8,0),0)</f>
        <v/>
      </c>
      <c r="E1661" s="26">
        <f>B1661*C1661</f>
        <v/>
      </c>
      <c r="F1661" s="29">
        <f>E1661*I1661</f>
        <v/>
      </c>
      <c r="G1661" s="23">
        <f>E1661*H1661</f>
        <v/>
      </c>
      <c r="H1661" s="22">
        <f>IFERROR(VLOOKUP(A1661,'Banco de dados'!$A$6:F1857, 3,0),0)</f>
        <v/>
      </c>
      <c r="I1661" s="24">
        <f>IFERROR(VLOOKUP(A1661,'Banco de dados'!$A$6:$F$199, 5,0),0)</f>
        <v/>
      </c>
      <c r="J1661" s="19" t="n"/>
    </row>
    <row r="1662">
      <c r="B1662" s="18" t="n"/>
      <c r="C1662" s="17" t="n"/>
      <c r="D1662" s="33">
        <f>IFERROR(VLOOKUP(A1662,'Banco de dados'!$A$6:H1858, 8,0),0)</f>
        <v/>
      </c>
      <c r="E1662" s="26">
        <f>B1662*C1662</f>
        <v/>
      </c>
      <c r="F1662" s="29">
        <f>E1662*I1662</f>
        <v/>
      </c>
      <c r="G1662" s="23">
        <f>E1662*H1662</f>
        <v/>
      </c>
      <c r="H1662" s="22">
        <f>IFERROR(VLOOKUP(A1662,'Banco de dados'!$A$6:F1858, 3,0),0)</f>
        <v/>
      </c>
      <c r="I1662" s="24">
        <f>IFERROR(VLOOKUP(A1662,'Banco de dados'!$A$6:$F$199, 5,0),0)</f>
        <v/>
      </c>
      <c r="J1662" s="19" t="n"/>
    </row>
    <row r="1663">
      <c r="B1663" s="18" t="n"/>
      <c r="C1663" s="17" t="n"/>
      <c r="D1663" s="33">
        <f>IFERROR(VLOOKUP(A1663,'Banco de dados'!$A$6:H1859, 8,0),0)</f>
        <v/>
      </c>
      <c r="E1663" s="26">
        <f>B1663*C1663</f>
        <v/>
      </c>
      <c r="F1663" s="29">
        <f>E1663*I1663</f>
        <v/>
      </c>
      <c r="G1663" s="23">
        <f>E1663*H1663</f>
        <v/>
      </c>
      <c r="H1663" s="22">
        <f>IFERROR(VLOOKUP(A1663,'Banco de dados'!$A$6:F1859, 3,0),0)</f>
        <v/>
      </c>
      <c r="I1663" s="24">
        <f>IFERROR(VLOOKUP(A1663,'Banco de dados'!$A$6:$F$199, 5,0),0)</f>
        <v/>
      </c>
      <c r="J1663" s="19" t="n"/>
    </row>
    <row r="1664">
      <c r="B1664" s="18" t="n"/>
      <c r="C1664" s="17" t="n"/>
      <c r="D1664" s="33">
        <f>IFERROR(VLOOKUP(A1664,'Banco de dados'!$A$6:H1860, 8,0),0)</f>
        <v/>
      </c>
      <c r="E1664" s="26">
        <f>B1664*C1664</f>
        <v/>
      </c>
      <c r="F1664" s="29">
        <f>E1664*I1664</f>
        <v/>
      </c>
      <c r="G1664" s="23">
        <f>E1664*H1664</f>
        <v/>
      </c>
      <c r="H1664" s="22">
        <f>IFERROR(VLOOKUP(A1664,'Banco de dados'!$A$6:F1860, 3,0),0)</f>
        <v/>
      </c>
      <c r="I1664" s="24">
        <f>IFERROR(VLOOKUP(A1664,'Banco de dados'!$A$6:$F$199, 5,0),0)</f>
        <v/>
      </c>
      <c r="J1664" s="19" t="n"/>
    </row>
    <row r="1665">
      <c r="B1665" s="18" t="n"/>
      <c r="C1665" s="17" t="n"/>
      <c r="D1665" s="33">
        <f>IFERROR(VLOOKUP(A1665,'Banco de dados'!$A$6:H1861, 8,0),0)</f>
        <v/>
      </c>
      <c r="E1665" s="26">
        <f>B1665*C1665</f>
        <v/>
      </c>
      <c r="F1665" s="29">
        <f>E1665*I1665</f>
        <v/>
      </c>
      <c r="G1665" s="23">
        <f>E1665*H1665</f>
        <v/>
      </c>
      <c r="H1665" s="22">
        <f>IFERROR(VLOOKUP(A1665,'Banco de dados'!$A$6:F1861, 3,0),0)</f>
        <v/>
      </c>
      <c r="I1665" s="24">
        <f>IFERROR(VLOOKUP(A1665,'Banco de dados'!$A$6:$F$199, 5,0),0)</f>
        <v/>
      </c>
      <c r="J1665" s="19" t="n"/>
    </row>
    <row r="1666">
      <c r="B1666" s="18" t="n"/>
      <c r="C1666" s="17" t="n"/>
      <c r="D1666" s="33">
        <f>IFERROR(VLOOKUP(A1666,'Banco de dados'!$A$6:H1862, 8,0),0)</f>
        <v/>
      </c>
      <c r="E1666" s="26">
        <f>B1666*C1666</f>
        <v/>
      </c>
      <c r="F1666" s="29">
        <f>E1666*I1666</f>
        <v/>
      </c>
      <c r="G1666" s="23">
        <f>E1666*H1666</f>
        <v/>
      </c>
      <c r="H1666" s="22">
        <f>IFERROR(VLOOKUP(A1666,'Banco de dados'!$A$6:F1862, 3,0),0)</f>
        <v/>
      </c>
      <c r="I1666" s="24">
        <f>IFERROR(VLOOKUP(A1666,'Banco de dados'!$A$6:$F$199, 5,0),0)</f>
        <v/>
      </c>
      <c r="J1666" s="19" t="n"/>
    </row>
    <row r="1667">
      <c r="B1667" s="18" t="n"/>
      <c r="C1667" s="17" t="n"/>
      <c r="D1667" s="33">
        <f>IFERROR(VLOOKUP(A1667,'Banco de dados'!$A$6:H1863, 8,0),0)</f>
        <v/>
      </c>
      <c r="E1667" s="26">
        <f>B1667*C1667</f>
        <v/>
      </c>
      <c r="F1667" s="29">
        <f>E1667*I1667</f>
        <v/>
      </c>
      <c r="G1667" s="23">
        <f>E1667*H1667</f>
        <v/>
      </c>
      <c r="H1667" s="22">
        <f>IFERROR(VLOOKUP(A1667,'Banco de dados'!$A$6:F1863, 3,0),0)</f>
        <v/>
      </c>
      <c r="I1667" s="24">
        <f>IFERROR(VLOOKUP(A1667,'Banco de dados'!$A$6:$F$199, 5,0),0)</f>
        <v/>
      </c>
      <c r="J1667" s="19" t="n"/>
    </row>
    <row r="1668">
      <c r="B1668" s="18" t="n"/>
      <c r="C1668" s="17" t="n"/>
      <c r="D1668" s="33">
        <f>IFERROR(VLOOKUP(A1668,'Banco de dados'!$A$6:H1864, 8,0),0)</f>
        <v/>
      </c>
      <c r="E1668" s="26">
        <f>B1668*C1668</f>
        <v/>
      </c>
      <c r="F1668" s="29">
        <f>E1668*I1668</f>
        <v/>
      </c>
      <c r="G1668" s="23">
        <f>E1668*H1668</f>
        <v/>
      </c>
      <c r="H1668" s="22">
        <f>IFERROR(VLOOKUP(A1668,'Banco de dados'!$A$6:F1864, 3,0),0)</f>
        <v/>
      </c>
      <c r="I1668" s="24">
        <f>IFERROR(VLOOKUP(A1668,'Banco de dados'!$A$6:$F$199, 5,0),0)</f>
        <v/>
      </c>
      <c r="J1668" s="19" t="n"/>
    </row>
    <row r="1669">
      <c r="B1669" s="18" t="n"/>
      <c r="C1669" s="17" t="n"/>
      <c r="D1669" s="33">
        <f>IFERROR(VLOOKUP(A1669,'Banco de dados'!$A$6:H1865, 8,0),0)</f>
        <v/>
      </c>
      <c r="E1669" s="26">
        <f>B1669*C1669</f>
        <v/>
      </c>
      <c r="F1669" s="29">
        <f>E1669*I1669</f>
        <v/>
      </c>
      <c r="G1669" s="23">
        <f>E1669*H1669</f>
        <v/>
      </c>
      <c r="H1669" s="22">
        <f>IFERROR(VLOOKUP(A1669,'Banco de dados'!$A$6:F1865, 3,0),0)</f>
        <v/>
      </c>
      <c r="I1669" s="24">
        <f>IFERROR(VLOOKUP(A1669,'Banco de dados'!$A$6:$F$199, 5,0),0)</f>
        <v/>
      </c>
      <c r="J1669" s="19" t="n"/>
    </row>
    <row r="1670">
      <c r="B1670" s="18" t="n"/>
      <c r="C1670" s="17" t="n"/>
      <c r="D1670" s="33">
        <f>IFERROR(VLOOKUP(A1670,'Banco de dados'!$A$6:H1866, 8,0),0)</f>
        <v/>
      </c>
      <c r="E1670" s="26">
        <f>B1670*C1670</f>
        <v/>
      </c>
      <c r="F1670" s="29">
        <f>E1670*I1670</f>
        <v/>
      </c>
      <c r="G1670" s="23">
        <f>E1670*H1670</f>
        <v/>
      </c>
      <c r="H1670" s="22">
        <f>IFERROR(VLOOKUP(A1670,'Banco de dados'!$A$6:F1866, 3,0),0)</f>
        <v/>
      </c>
      <c r="I1670" s="24">
        <f>IFERROR(VLOOKUP(A1670,'Banco de dados'!$A$6:$F$199, 5,0),0)</f>
        <v/>
      </c>
      <c r="J1670" s="19" t="n"/>
    </row>
    <row r="1671">
      <c r="B1671" s="18" t="n"/>
      <c r="C1671" s="17" t="n"/>
      <c r="D1671" s="33">
        <f>IFERROR(VLOOKUP(A1671,'Banco de dados'!$A$6:H1867, 8,0),0)</f>
        <v/>
      </c>
      <c r="E1671" s="26">
        <f>B1671*C1671</f>
        <v/>
      </c>
      <c r="F1671" s="29">
        <f>E1671*I1671</f>
        <v/>
      </c>
      <c r="G1671" s="23">
        <f>E1671*H1671</f>
        <v/>
      </c>
      <c r="H1671" s="22">
        <f>IFERROR(VLOOKUP(A1671,'Banco de dados'!$A$6:F1867, 3,0),0)</f>
        <v/>
      </c>
      <c r="I1671" s="24">
        <f>IFERROR(VLOOKUP(A1671,'Banco de dados'!$A$6:$F$199, 5,0),0)</f>
        <v/>
      </c>
      <c r="J1671" s="19" t="n"/>
    </row>
    <row r="1672">
      <c r="B1672" s="18" t="n"/>
      <c r="C1672" s="17" t="n"/>
      <c r="D1672" s="33">
        <f>IFERROR(VLOOKUP(A1672,'Banco de dados'!$A$6:H1868, 8,0),0)</f>
        <v/>
      </c>
      <c r="E1672" s="26">
        <f>B1672*C1672</f>
        <v/>
      </c>
      <c r="F1672" s="29">
        <f>E1672*I1672</f>
        <v/>
      </c>
      <c r="G1672" s="23">
        <f>E1672*H1672</f>
        <v/>
      </c>
      <c r="H1672" s="22">
        <f>IFERROR(VLOOKUP(A1672,'Banco de dados'!$A$6:F1868, 3,0),0)</f>
        <v/>
      </c>
      <c r="I1672" s="24">
        <f>IFERROR(VLOOKUP(A1672,'Banco de dados'!$A$6:$F$199, 5,0),0)</f>
        <v/>
      </c>
      <c r="J1672" s="19" t="n"/>
    </row>
    <row r="1673">
      <c r="B1673" s="18" t="n"/>
      <c r="C1673" s="17" t="n"/>
      <c r="D1673" s="33">
        <f>IFERROR(VLOOKUP(A1673,'Banco de dados'!$A$6:H1869, 8,0),0)</f>
        <v/>
      </c>
      <c r="E1673" s="26">
        <f>B1673*C1673</f>
        <v/>
      </c>
      <c r="F1673" s="29">
        <f>E1673*I1673</f>
        <v/>
      </c>
      <c r="G1673" s="23">
        <f>E1673*H1673</f>
        <v/>
      </c>
      <c r="H1673" s="22">
        <f>IFERROR(VLOOKUP(A1673,'Banco de dados'!$A$6:F1869, 3,0),0)</f>
        <v/>
      </c>
      <c r="I1673" s="24">
        <f>IFERROR(VLOOKUP(A1673,'Banco de dados'!$A$6:$F$199, 5,0),0)</f>
        <v/>
      </c>
      <c r="J1673" s="19" t="n"/>
    </row>
    <row r="1674">
      <c r="B1674" s="18" t="n"/>
      <c r="C1674" s="17" t="n"/>
      <c r="D1674" s="33">
        <f>IFERROR(VLOOKUP(A1674,'Banco de dados'!$A$6:H1870, 8,0),0)</f>
        <v/>
      </c>
      <c r="E1674" s="26">
        <f>B1674*C1674</f>
        <v/>
      </c>
      <c r="F1674" s="29">
        <f>E1674*I1674</f>
        <v/>
      </c>
      <c r="G1674" s="23">
        <f>E1674*H1674</f>
        <v/>
      </c>
      <c r="H1674" s="22">
        <f>IFERROR(VLOOKUP(A1674,'Banco de dados'!$A$6:F1870, 3,0),0)</f>
        <v/>
      </c>
      <c r="I1674" s="24">
        <f>IFERROR(VLOOKUP(A1674,'Banco de dados'!$A$6:$F$199, 5,0),0)</f>
        <v/>
      </c>
      <c r="J1674" s="19" t="n"/>
    </row>
    <row r="1675">
      <c r="B1675" s="18" t="n"/>
      <c r="C1675" s="17" t="n"/>
      <c r="D1675" s="33">
        <f>IFERROR(VLOOKUP(A1675,'Banco de dados'!$A$6:H1871, 8,0),0)</f>
        <v/>
      </c>
      <c r="E1675" s="26">
        <f>B1675*C1675</f>
        <v/>
      </c>
      <c r="F1675" s="29">
        <f>E1675*I1675</f>
        <v/>
      </c>
      <c r="G1675" s="23">
        <f>E1675*H1675</f>
        <v/>
      </c>
      <c r="H1675" s="22">
        <f>IFERROR(VLOOKUP(A1675,'Banco de dados'!$A$6:F1871, 3,0),0)</f>
        <v/>
      </c>
      <c r="I1675" s="24">
        <f>IFERROR(VLOOKUP(A1675,'Banco de dados'!$A$6:$F$199, 5,0),0)</f>
        <v/>
      </c>
      <c r="J1675" s="19" t="n"/>
    </row>
    <row r="1676">
      <c r="B1676" s="18" t="n"/>
      <c r="C1676" s="17" t="n"/>
      <c r="D1676" s="33">
        <f>IFERROR(VLOOKUP(A1676,'Banco de dados'!$A$6:H1872, 8,0),0)</f>
        <v/>
      </c>
      <c r="E1676" s="26">
        <f>B1676*C1676</f>
        <v/>
      </c>
      <c r="F1676" s="29">
        <f>E1676*I1676</f>
        <v/>
      </c>
      <c r="G1676" s="23">
        <f>E1676*H1676</f>
        <v/>
      </c>
      <c r="H1676" s="22">
        <f>IFERROR(VLOOKUP(A1676,'Banco de dados'!$A$6:F1872, 3,0),0)</f>
        <v/>
      </c>
      <c r="I1676" s="24">
        <f>IFERROR(VLOOKUP(A1676,'Banco de dados'!$A$6:$F$199, 5,0),0)</f>
        <v/>
      </c>
      <c r="J1676" s="19" t="n"/>
    </row>
    <row r="1677">
      <c r="B1677" s="18" t="n"/>
      <c r="C1677" s="17" t="n"/>
      <c r="D1677" s="33">
        <f>IFERROR(VLOOKUP(A1677,'Banco de dados'!$A$6:H1873, 8,0),0)</f>
        <v/>
      </c>
      <c r="E1677" s="26">
        <f>B1677*C1677</f>
        <v/>
      </c>
      <c r="F1677" s="29">
        <f>E1677*I1677</f>
        <v/>
      </c>
      <c r="G1677" s="23">
        <f>E1677*H1677</f>
        <v/>
      </c>
      <c r="H1677" s="22">
        <f>IFERROR(VLOOKUP(A1677,'Banco de dados'!$A$6:F1873, 3,0),0)</f>
        <v/>
      </c>
      <c r="I1677" s="24">
        <f>IFERROR(VLOOKUP(A1677,'Banco de dados'!$A$6:$F$199, 5,0),0)</f>
        <v/>
      </c>
      <c r="J1677" s="19" t="n"/>
    </row>
    <row r="1678">
      <c r="B1678" s="18" t="n"/>
      <c r="C1678" s="17" t="n"/>
      <c r="D1678" s="33">
        <f>IFERROR(VLOOKUP(A1678,'Banco de dados'!$A$6:H1874, 8,0),0)</f>
        <v/>
      </c>
      <c r="E1678" s="26">
        <f>B1678*C1678</f>
        <v/>
      </c>
      <c r="F1678" s="29">
        <f>E1678*I1678</f>
        <v/>
      </c>
      <c r="G1678" s="23">
        <f>E1678*H1678</f>
        <v/>
      </c>
      <c r="H1678" s="22">
        <f>IFERROR(VLOOKUP(A1678,'Banco de dados'!$A$6:F1874, 3,0),0)</f>
        <v/>
      </c>
      <c r="I1678" s="24">
        <f>IFERROR(VLOOKUP(A1678,'Banco de dados'!$A$6:$F$199, 5,0),0)</f>
        <v/>
      </c>
      <c r="J1678" s="19" t="n"/>
    </row>
    <row r="1679">
      <c r="B1679" s="18" t="n"/>
      <c r="C1679" s="17" t="n"/>
      <c r="D1679" s="33">
        <f>IFERROR(VLOOKUP(A1679,'Banco de dados'!$A$6:H1875, 8,0),0)</f>
        <v/>
      </c>
      <c r="E1679" s="26">
        <f>B1679*C1679</f>
        <v/>
      </c>
      <c r="F1679" s="29">
        <f>E1679*I1679</f>
        <v/>
      </c>
      <c r="G1679" s="23">
        <f>E1679*H1679</f>
        <v/>
      </c>
      <c r="H1679" s="22">
        <f>IFERROR(VLOOKUP(A1679,'Banco de dados'!$A$6:F1875, 3,0),0)</f>
        <v/>
      </c>
      <c r="I1679" s="24">
        <f>IFERROR(VLOOKUP(A1679,'Banco de dados'!$A$6:$F$199, 5,0),0)</f>
        <v/>
      </c>
      <c r="J1679" s="19" t="n"/>
    </row>
    <row r="1680">
      <c r="B1680" s="18" t="n"/>
      <c r="C1680" s="17" t="n"/>
      <c r="D1680" s="33">
        <f>IFERROR(VLOOKUP(A1680,'Banco de dados'!$A$6:H1876, 8,0),0)</f>
        <v/>
      </c>
      <c r="E1680" s="26">
        <f>B1680*C1680</f>
        <v/>
      </c>
      <c r="F1680" s="29">
        <f>E1680*I1680</f>
        <v/>
      </c>
      <c r="G1680" s="23">
        <f>E1680*H1680</f>
        <v/>
      </c>
      <c r="H1680" s="22">
        <f>IFERROR(VLOOKUP(A1680,'Banco de dados'!$A$6:F1876, 3,0),0)</f>
        <v/>
      </c>
      <c r="I1680" s="24">
        <f>IFERROR(VLOOKUP(A1680,'Banco de dados'!$A$6:$F$199, 5,0),0)</f>
        <v/>
      </c>
      <c r="J1680" s="19" t="n"/>
    </row>
    <row r="1681">
      <c r="B1681" s="18" t="n"/>
      <c r="C1681" s="17" t="n"/>
      <c r="D1681" s="33">
        <f>IFERROR(VLOOKUP(A1681,'Banco de dados'!$A$6:H1877, 8,0),0)</f>
        <v/>
      </c>
      <c r="E1681" s="26">
        <f>B1681*C1681</f>
        <v/>
      </c>
      <c r="F1681" s="29">
        <f>E1681*I1681</f>
        <v/>
      </c>
      <c r="G1681" s="23">
        <f>E1681*H1681</f>
        <v/>
      </c>
      <c r="H1681" s="22">
        <f>IFERROR(VLOOKUP(A1681,'Banco de dados'!$A$6:F1877, 3,0),0)</f>
        <v/>
      </c>
      <c r="I1681" s="24">
        <f>IFERROR(VLOOKUP(A1681,'Banco de dados'!$A$6:$F$199, 5,0),0)</f>
        <v/>
      </c>
      <c r="J1681" s="19" t="n"/>
    </row>
    <row r="1682">
      <c r="B1682" s="18" t="n"/>
      <c r="C1682" s="17" t="n"/>
      <c r="D1682" s="33">
        <f>IFERROR(VLOOKUP(A1682,'Banco de dados'!$A$6:H1878, 8,0),0)</f>
        <v/>
      </c>
      <c r="E1682" s="26">
        <f>B1682*C1682</f>
        <v/>
      </c>
      <c r="F1682" s="29">
        <f>E1682*I1682</f>
        <v/>
      </c>
      <c r="G1682" s="23">
        <f>E1682*H1682</f>
        <v/>
      </c>
      <c r="H1682" s="22">
        <f>IFERROR(VLOOKUP(A1682,'Banco de dados'!$A$6:F1878, 3,0),0)</f>
        <v/>
      </c>
      <c r="I1682" s="24">
        <f>IFERROR(VLOOKUP(A1682,'Banco de dados'!$A$6:$F$199, 5,0),0)</f>
        <v/>
      </c>
      <c r="J1682" s="19" t="n"/>
    </row>
    <row r="1683">
      <c r="B1683" s="18" t="n"/>
      <c r="C1683" s="17" t="n"/>
      <c r="D1683" s="33">
        <f>IFERROR(VLOOKUP(A1683,'Banco de dados'!$A$6:H1879, 8,0),0)</f>
        <v/>
      </c>
      <c r="E1683" s="26">
        <f>B1683*C1683</f>
        <v/>
      </c>
      <c r="F1683" s="29">
        <f>E1683*I1683</f>
        <v/>
      </c>
      <c r="G1683" s="23">
        <f>E1683*H1683</f>
        <v/>
      </c>
      <c r="H1683" s="22">
        <f>IFERROR(VLOOKUP(A1683,'Banco de dados'!$A$6:F1879, 3,0),0)</f>
        <v/>
      </c>
      <c r="I1683" s="24">
        <f>IFERROR(VLOOKUP(A1683,'Banco de dados'!$A$6:$F$199, 5,0),0)</f>
        <v/>
      </c>
      <c r="J1683" s="19" t="n"/>
    </row>
    <row r="1684">
      <c r="B1684" s="18" t="n"/>
      <c r="C1684" s="17" t="n"/>
      <c r="D1684" s="33">
        <f>IFERROR(VLOOKUP(A1684,'Banco de dados'!$A$6:H1880, 8,0),0)</f>
        <v/>
      </c>
      <c r="E1684" s="26">
        <f>B1684*C1684</f>
        <v/>
      </c>
      <c r="F1684" s="29">
        <f>E1684*I1684</f>
        <v/>
      </c>
      <c r="G1684" s="23">
        <f>E1684*H1684</f>
        <v/>
      </c>
      <c r="H1684" s="22">
        <f>IFERROR(VLOOKUP(A1684,'Banco de dados'!$A$6:F1880, 3,0),0)</f>
        <v/>
      </c>
      <c r="I1684" s="24">
        <f>IFERROR(VLOOKUP(A1684,'Banco de dados'!$A$6:$F$199, 5,0),0)</f>
        <v/>
      </c>
      <c r="J1684" s="19" t="n"/>
    </row>
    <row r="1685">
      <c r="B1685" s="18" t="n"/>
      <c r="C1685" s="17" t="n"/>
      <c r="D1685" s="33">
        <f>IFERROR(VLOOKUP(A1685,'Banco de dados'!$A$6:H1881, 8,0),0)</f>
        <v/>
      </c>
      <c r="E1685" s="26">
        <f>B1685*C1685</f>
        <v/>
      </c>
      <c r="F1685" s="29">
        <f>E1685*I1685</f>
        <v/>
      </c>
      <c r="G1685" s="23">
        <f>E1685*H1685</f>
        <v/>
      </c>
      <c r="H1685" s="22">
        <f>IFERROR(VLOOKUP(A1685,'Banco de dados'!$A$6:F1881, 3,0),0)</f>
        <v/>
      </c>
      <c r="I1685" s="24">
        <f>IFERROR(VLOOKUP(A1685,'Banco de dados'!$A$6:$F$199, 5,0),0)</f>
        <v/>
      </c>
      <c r="J1685" s="19" t="n"/>
    </row>
    <row r="1686">
      <c r="B1686" s="18" t="n"/>
      <c r="C1686" s="17" t="n"/>
      <c r="D1686" s="33">
        <f>IFERROR(VLOOKUP(A1686,'Banco de dados'!$A$6:H1882, 8,0),0)</f>
        <v/>
      </c>
      <c r="E1686" s="26">
        <f>B1686*C1686</f>
        <v/>
      </c>
      <c r="F1686" s="29">
        <f>E1686*I1686</f>
        <v/>
      </c>
      <c r="G1686" s="23">
        <f>E1686*H1686</f>
        <v/>
      </c>
      <c r="H1686" s="22">
        <f>IFERROR(VLOOKUP(A1686,'Banco de dados'!$A$6:F1882, 3,0),0)</f>
        <v/>
      </c>
      <c r="I1686" s="24">
        <f>IFERROR(VLOOKUP(A1686,'Banco de dados'!$A$6:$F$199, 5,0),0)</f>
        <v/>
      </c>
      <c r="J1686" s="19" t="n"/>
    </row>
    <row r="1687">
      <c r="B1687" s="18" t="n"/>
      <c r="C1687" s="17" t="n"/>
      <c r="D1687" s="33">
        <f>IFERROR(VLOOKUP(A1687,'Banco de dados'!$A$6:H1883, 8,0),0)</f>
        <v/>
      </c>
      <c r="E1687" s="26">
        <f>B1687*C1687</f>
        <v/>
      </c>
      <c r="F1687" s="29">
        <f>E1687*I1687</f>
        <v/>
      </c>
      <c r="G1687" s="23">
        <f>E1687*H1687</f>
        <v/>
      </c>
      <c r="H1687" s="22">
        <f>IFERROR(VLOOKUP(A1687,'Banco de dados'!$A$6:F1883, 3,0),0)</f>
        <v/>
      </c>
      <c r="I1687" s="24">
        <f>IFERROR(VLOOKUP(A1687,'Banco de dados'!$A$6:$F$199, 5,0),0)</f>
        <v/>
      </c>
      <c r="J1687" s="19" t="n"/>
    </row>
    <row r="1688">
      <c r="B1688" s="18" t="n"/>
      <c r="C1688" s="17" t="n"/>
      <c r="D1688" s="33">
        <f>IFERROR(VLOOKUP(A1688,'Banco de dados'!$A$6:H1884, 8,0),0)</f>
        <v/>
      </c>
      <c r="E1688" s="26">
        <f>B1688*C1688</f>
        <v/>
      </c>
      <c r="F1688" s="29">
        <f>E1688*I1688</f>
        <v/>
      </c>
      <c r="G1688" s="23">
        <f>E1688*H1688</f>
        <v/>
      </c>
      <c r="H1688" s="22">
        <f>IFERROR(VLOOKUP(A1688,'Banco de dados'!$A$6:F1884, 3,0),0)</f>
        <v/>
      </c>
      <c r="I1688" s="24">
        <f>IFERROR(VLOOKUP(A1688,'Banco de dados'!$A$6:$F$199, 5,0),0)</f>
        <v/>
      </c>
      <c r="J1688" s="19" t="n"/>
    </row>
    <row r="1689">
      <c r="B1689" s="18" t="n"/>
      <c r="C1689" s="17" t="n"/>
      <c r="D1689" s="33">
        <f>IFERROR(VLOOKUP(A1689,'Banco de dados'!$A$6:H1885, 8,0),0)</f>
        <v/>
      </c>
      <c r="E1689" s="26">
        <f>B1689*C1689</f>
        <v/>
      </c>
      <c r="F1689" s="29">
        <f>E1689*I1689</f>
        <v/>
      </c>
      <c r="G1689" s="23">
        <f>E1689*H1689</f>
        <v/>
      </c>
      <c r="H1689" s="22">
        <f>IFERROR(VLOOKUP(A1689,'Banco de dados'!$A$6:F1885, 3,0),0)</f>
        <v/>
      </c>
      <c r="I1689" s="24">
        <f>IFERROR(VLOOKUP(A1689,'Banco de dados'!$A$6:$F$199, 5,0),0)</f>
        <v/>
      </c>
      <c r="J1689" s="19" t="n"/>
    </row>
    <row r="1690">
      <c r="B1690" s="18" t="n"/>
      <c r="C1690" s="17" t="n"/>
      <c r="D1690" s="33">
        <f>IFERROR(VLOOKUP(A1690,'Banco de dados'!$A$6:H1886, 8,0),0)</f>
        <v/>
      </c>
      <c r="E1690" s="26">
        <f>B1690*C1690</f>
        <v/>
      </c>
      <c r="F1690" s="29">
        <f>E1690*I1690</f>
        <v/>
      </c>
      <c r="G1690" s="23">
        <f>E1690*H1690</f>
        <v/>
      </c>
      <c r="H1690" s="22">
        <f>IFERROR(VLOOKUP(A1690,'Banco de dados'!$A$6:F1886, 3,0),0)</f>
        <v/>
      </c>
      <c r="I1690" s="24">
        <f>IFERROR(VLOOKUP(A1690,'Banco de dados'!$A$6:$F$199, 5,0),0)</f>
        <v/>
      </c>
      <c r="J1690" s="19" t="n"/>
    </row>
    <row r="1691">
      <c r="B1691" s="18" t="n"/>
      <c r="C1691" s="17" t="n"/>
      <c r="D1691" s="33">
        <f>IFERROR(VLOOKUP(A1691,'Banco de dados'!$A$6:H1887, 8,0),0)</f>
        <v/>
      </c>
      <c r="E1691" s="26">
        <f>B1691*C1691</f>
        <v/>
      </c>
      <c r="F1691" s="29">
        <f>E1691*I1691</f>
        <v/>
      </c>
      <c r="G1691" s="23">
        <f>E1691*H1691</f>
        <v/>
      </c>
      <c r="H1691" s="22">
        <f>IFERROR(VLOOKUP(A1691,'Banco de dados'!$A$6:F1887, 3,0),0)</f>
        <v/>
      </c>
      <c r="I1691" s="24">
        <f>IFERROR(VLOOKUP(A1691,'Banco de dados'!$A$6:$F$199, 5,0),0)</f>
        <v/>
      </c>
      <c r="J1691" s="19" t="n"/>
    </row>
    <row r="1692">
      <c r="B1692" s="18" t="n"/>
      <c r="C1692" s="17" t="n"/>
      <c r="D1692" s="33">
        <f>IFERROR(VLOOKUP(A1692,'Banco de dados'!$A$6:H1888, 8,0),0)</f>
        <v/>
      </c>
      <c r="E1692" s="26">
        <f>B1692*C1692</f>
        <v/>
      </c>
      <c r="F1692" s="29">
        <f>E1692*I1692</f>
        <v/>
      </c>
      <c r="G1692" s="23">
        <f>E1692*H1692</f>
        <v/>
      </c>
      <c r="H1692" s="22">
        <f>IFERROR(VLOOKUP(A1692,'Banco de dados'!$A$6:F1888, 3,0),0)</f>
        <v/>
      </c>
      <c r="I1692" s="24">
        <f>IFERROR(VLOOKUP(A1692,'Banco de dados'!$A$6:$F$199, 5,0),0)</f>
        <v/>
      </c>
      <c r="J1692" s="19" t="n"/>
    </row>
    <row r="1693">
      <c r="B1693" s="18" t="n"/>
      <c r="C1693" s="17" t="n"/>
      <c r="D1693" s="33">
        <f>IFERROR(VLOOKUP(A1693,'Banco de dados'!$A$6:H1889, 8,0),0)</f>
        <v/>
      </c>
      <c r="E1693" s="26">
        <f>B1693*C1693</f>
        <v/>
      </c>
      <c r="F1693" s="29">
        <f>E1693*I1693</f>
        <v/>
      </c>
      <c r="G1693" s="23">
        <f>E1693*H1693</f>
        <v/>
      </c>
      <c r="H1693" s="22">
        <f>IFERROR(VLOOKUP(A1693,'Banco de dados'!$A$6:F1889, 3,0),0)</f>
        <v/>
      </c>
      <c r="I1693" s="24">
        <f>IFERROR(VLOOKUP(A1693,'Banco de dados'!$A$6:$F$199, 5,0),0)</f>
        <v/>
      </c>
      <c r="J1693" s="19" t="n"/>
    </row>
    <row r="1694">
      <c r="B1694" s="18" t="n"/>
      <c r="C1694" s="17" t="n"/>
      <c r="D1694" s="33">
        <f>IFERROR(VLOOKUP(A1694,'Banco de dados'!$A$6:H1890, 8,0),0)</f>
        <v/>
      </c>
      <c r="E1694" s="26">
        <f>B1694*C1694</f>
        <v/>
      </c>
      <c r="F1694" s="29">
        <f>E1694*I1694</f>
        <v/>
      </c>
      <c r="G1694" s="23">
        <f>E1694*H1694</f>
        <v/>
      </c>
      <c r="H1694" s="22">
        <f>IFERROR(VLOOKUP(A1694,'Banco de dados'!$A$6:F1890, 3,0),0)</f>
        <v/>
      </c>
      <c r="I1694" s="24">
        <f>IFERROR(VLOOKUP(A1694,'Banco de dados'!$A$6:$F$199, 5,0),0)</f>
        <v/>
      </c>
      <c r="J1694" s="19" t="n"/>
    </row>
    <row r="1695">
      <c r="B1695" s="18" t="n"/>
      <c r="C1695" s="17" t="n"/>
      <c r="D1695" s="33">
        <f>IFERROR(VLOOKUP(A1695,'Banco de dados'!$A$6:H1891, 8,0),0)</f>
        <v/>
      </c>
      <c r="E1695" s="26">
        <f>B1695*C1695</f>
        <v/>
      </c>
      <c r="F1695" s="29">
        <f>E1695*I1695</f>
        <v/>
      </c>
      <c r="G1695" s="23">
        <f>E1695*H1695</f>
        <v/>
      </c>
      <c r="H1695" s="22">
        <f>IFERROR(VLOOKUP(A1695,'Banco de dados'!$A$6:F1891, 3,0),0)</f>
        <v/>
      </c>
      <c r="I1695" s="24">
        <f>IFERROR(VLOOKUP(A1695,'Banco de dados'!$A$6:$F$199, 5,0),0)</f>
        <v/>
      </c>
      <c r="J1695" s="19" t="n"/>
    </row>
    <row r="1696">
      <c r="B1696" s="18" t="n"/>
      <c r="C1696" s="17" t="n"/>
      <c r="D1696" s="33">
        <f>IFERROR(VLOOKUP(A1696,'Banco de dados'!$A$6:H1892, 8,0),0)</f>
        <v/>
      </c>
      <c r="E1696" s="26">
        <f>B1696*C1696</f>
        <v/>
      </c>
      <c r="F1696" s="29">
        <f>E1696*I1696</f>
        <v/>
      </c>
      <c r="G1696" s="23">
        <f>E1696*H1696</f>
        <v/>
      </c>
      <c r="H1696" s="22">
        <f>IFERROR(VLOOKUP(A1696,'Banco de dados'!$A$6:F1892, 3,0),0)</f>
        <v/>
      </c>
      <c r="I1696" s="24">
        <f>IFERROR(VLOOKUP(A1696,'Banco de dados'!$A$6:$F$199, 5,0),0)</f>
        <v/>
      </c>
      <c r="J1696" s="19" t="n"/>
    </row>
    <row r="1697">
      <c r="B1697" s="18" t="n"/>
      <c r="C1697" s="17" t="n"/>
      <c r="D1697" s="33">
        <f>IFERROR(VLOOKUP(A1697,'Banco de dados'!$A$6:H1893, 8,0),0)</f>
        <v/>
      </c>
      <c r="E1697" s="26">
        <f>B1697*C1697</f>
        <v/>
      </c>
      <c r="F1697" s="29">
        <f>E1697*I1697</f>
        <v/>
      </c>
      <c r="G1697" s="23">
        <f>E1697*H1697</f>
        <v/>
      </c>
      <c r="H1697" s="22">
        <f>IFERROR(VLOOKUP(A1697,'Banco de dados'!$A$6:F1893, 3,0),0)</f>
        <v/>
      </c>
      <c r="I1697" s="24">
        <f>IFERROR(VLOOKUP(A1697,'Banco de dados'!$A$6:$F$199, 5,0),0)</f>
        <v/>
      </c>
      <c r="J1697" s="19" t="n"/>
    </row>
    <row r="1698">
      <c r="B1698" s="18" t="n"/>
      <c r="C1698" s="17" t="n"/>
      <c r="D1698" s="33">
        <f>IFERROR(VLOOKUP(A1698,'Banco de dados'!$A$6:H1894, 8,0),0)</f>
        <v/>
      </c>
      <c r="E1698" s="26">
        <f>B1698*C1698</f>
        <v/>
      </c>
      <c r="F1698" s="29">
        <f>E1698*I1698</f>
        <v/>
      </c>
      <c r="G1698" s="23">
        <f>E1698*H1698</f>
        <v/>
      </c>
      <c r="H1698" s="22">
        <f>IFERROR(VLOOKUP(A1698,'Banco de dados'!$A$6:F1894, 3,0),0)</f>
        <v/>
      </c>
      <c r="I1698" s="24">
        <f>IFERROR(VLOOKUP(A1698,'Banco de dados'!$A$6:$F$199, 5,0),0)</f>
        <v/>
      </c>
      <c r="J1698" s="19" t="n"/>
    </row>
    <row r="1699">
      <c r="B1699" s="18" t="n"/>
      <c r="C1699" s="17" t="n"/>
      <c r="D1699" s="33">
        <f>IFERROR(VLOOKUP(A1699,'Banco de dados'!$A$6:H1895, 8,0),0)</f>
        <v/>
      </c>
      <c r="E1699" s="26">
        <f>B1699*C1699</f>
        <v/>
      </c>
      <c r="F1699" s="29">
        <f>E1699*I1699</f>
        <v/>
      </c>
      <c r="G1699" s="23">
        <f>E1699*H1699</f>
        <v/>
      </c>
      <c r="H1699" s="22">
        <f>IFERROR(VLOOKUP(A1699,'Banco de dados'!$A$6:F1895, 3,0),0)</f>
        <v/>
      </c>
      <c r="I1699" s="24">
        <f>IFERROR(VLOOKUP(A1699,'Banco de dados'!$A$6:$F$199, 5,0),0)</f>
        <v/>
      </c>
      <c r="J1699" s="19" t="n"/>
    </row>
    <row r="1700">
      <c r="B1700" s="18" t="n"/>
      <c r="C1700" s="17" t="n"/>
      <c r="D1700" s="33">
        <f>IFERROR(VLOOKUP(A1700,'Banco de dados'!$A$6:H1896, 8,0),0)</f>
        <v/>
      </c>
      <c r="E1700" s="26">
        <f>B1700*C1700</f>
        <v/>
      </c>
      <c r="F1700" s="29">
        <f>E1700*I1700</f>
        <v/>
      </c>
      <c r="G1700" s="23">
        <f>E1700*H1700</f>
        <v/>
      </c>
      <c r="H1700" s="22">
        <f>IFERROR(VLOOKUP(A1700,'Banco de dados'!$A$6:F1896, 3,0),0)</f>
        <v/>
      </c>
      <c r="I1700" s="24">
        <f>IFERROR(VLOOKUP(A1700,'Banco de dados'!$A$6:$F$199, 5,0),0)</f>
        <v/>
      </c>
      <c r="J1700" s="19" t="n"/>
    </row>
    <row r="1701">
      <c r="B1701" s="18" t="n"/>
      <c r="C1701" s="17" t="n"/>
      <c r="D1701" s="33">
        <f>IFERROR(VLOOKUP(A1701,'Banco de dados'!$A$6:H1897, 8,0),0)</f>
        <v/>
      </c>
      <c r="E1701" s="26">
        <f>B1701*C1701</f>
        <v/>
      </c>
      <c r="F1701" s="29">
        <f>E1701*I1701</f>
        <v/>
      </c>
      <c r="G1701" s="23">
        <f>E1701*H1701</f>
        <v/>
      </c>
      <c r="H1701" s="22">
        <f>IFERROR(VLOOKUP(A1701,'Banco de dados'!$A$6:F1897, 3,0),0)</f>
        <v/>
      </c>
      <c r="I1701" s="24">
        <f>IFERROR(VLOOKUP(A1701,'Banco de dados'!$A$6:$F$199, 5,0),0)</f>
        <v/>
      </c>
      <c r="J1701" s="19" t="n"/>
    </row>
    <row r="1702">
      <c r="B1702" s="18" t="n"/>
      <c r="C1702" s="17" t="n"/>
      <c r="D1702" s="33">
        <f>IFERROR(VLOOKUP(A1702,'Banco de dados'!$A$6:H1898, 8,0),0)</f>
        <v/>
      </c>
      <c r="E1702" s="26">
        <f>B1702*C1702</f>
        <v/>
      </c>
      <c r="F1702" s="29">
        <f>E1702*I1702</f>
        <v/>
      </c>
      <c r="G1702" s="23">
        <f>E1702*H1702</f>
        <v/>
      </c>
      <c r="H1702" s="22">
        <f>IFERROR(VLOOKUP(A1702,'Banco de dados'!$A$6:F1898, 3,0),0)</f>
        <v/>
      </c>
      <c r="I1702" s="24">
        <f>IFERROR(VLOOKUP(A1702,'Banco de dados'!$A$6:$F$199, 5,0),0)</f>
        <v/>
      </c>
      <c r="J1702" s="19" t="n"/>
    </row>
    <row r="1703">
      <c r="B1703" s="18" t="n"/>
      <c r="C1703" s="17" t="n"/>
      <c r="D1703" s="33">
        <f>IFERROR(VLOOKUP(A1703,'Banco de dados'!$A$6:H1899, 8,0),0)</f>
        <v/>
      </c>
      <c r="E1703" s="26">
        <f>B1703*C1703</f>
        <v/>
      </c>
      <c r="F1703" s="29">
        <f>E1703*I1703</f>
        <v/>
      </c>
      <c r="G1703" s="23">
        <f>E1703*H1703</f>
        <v/>
      </c>
      <c r="H1703" s="22">
        <f>IFERROR(VLOOKUP(A1703,'Banco de dados'!$A$6:F1899, 3,0),0)</f>
        <v/>
      </c>
      <c r="I1703" s="24">
        <f>IFERROR(VLOOKUP(A1703,'Banco de dados'!$A$6:$F$199, 5,0),0)</f>
        <v/>
      </c>
      <c r="J1703" s="19" t="n"/>
    </row>
    <row r="1704">
      <c r="B1704" s="18" t="n"/>
      <c r="C1704" s="17" t="n"/>
      <c r="D1704" s="33">
        <f>IFERROR(VLOOKUP(A1704,'Banco de dados'!$A$6:H1900, 8,0),0)</f>
        <v/>
      </c>
      <c r="E1704" s="26">
        <f>B1704*C1704</f>
        <v/>
      </c>
      <c r="F1704" s="29">
        <f>E1704*I1704</f>
        <v/>
      </c>
      <c r="G1704" s="23">
        <f>E1704*H1704</f>
        <v/>
      </c>
      <c r="H1704" s="22">
        <f>IFERROR(VLOOKUP(A1704,'Banco de dados'!$A$6:F1900, 3,0),0)</f>
        <v/>
      </c>
      <c r="I1704" s="24">
        <f>IFERROR(VLOOKUP(A1704,'Banco de dados'!$A$6:$F$199, 5,0),0)</f>
        <v/>
      </c>
      <c r="J1704" s="19" t="n"/>
    </row>
    <row r="1705">
      <c r="B1705" s="18" t="n"/>
      <c r="C1705" s="17" t="n"/>
      <c r="D1705" s="33">
        <f>IFERROR(VLOOKUP(A1705,'Banco de dados'!$A$6:H1901, 8,0),0)</f>
        <v/>
      </c>
      <c r="E1705" s="26">
        <f>B1705*C1705</f>
        <v/>
      </c>
      <c r="F1705" s="29">
        <f>E1705*I1705</f>
        <v/>
      </c>
      <c r="G1705" s="23">
        <f>E1705*H1705</f>
        <v/>
      </c>
      <c r="H1705" s="22">
        <f>IFERROR(VLOOKUP(A1705,'Banco de dados'!$A$6:F1901, 3,0),0)</f>
        <v/>
      </c>
      <c r="I1705" s="24">
        <f>IFERROR(VLOOKUP(A1705,'Banco de dados'!$A$6:$F$199, 5,0),0)</f>
        <v/>
      </c>
      <c r="J1705" s="19" t="n"/>
    </row>
    <row r="1706">
      <c r="B1706" s="18" t="n"/>
      <c r="C1706" s="17" t="n"/>
      <c r="D1706" s="33">
        <f>IFERROR(VLOOKUP(A1706,'Banco de dados'!$A$6:H1902, 8,0),0)</f>
        <v/>
      </c>
      <c r="E1706" s="26">
        <f>B1706*C1706</f>
        <v/>
      </c>
      <c r="F1706" s="29">
        <f>E1706*I1706</f>
        <v/>
      </c>
      <c r="G1706" s="23">
        <f>E1706*H1706</f>
        <v/>
      </c>
      <c r="H1706" s="22">
        <f>IFERROR(VLOOKUP(A1706,'Banco de dados'!$A$6:F1902, 3,0),0)</f>
        <v/>
      </c>
      <c r="I1706" s="24">
        <f>IFERROR(VLOOKUP(A1706,'Banco de dados'!$A$6:$F$199, 5,0),0)</f>
        <v/>
      </c>
      <c r="J1706" s="19" t="n"/>
    </row>
    <row r="1707">
      <c r="B1707" s="18" t="n"/>
      <c r="C1707" s="17" t="n"/>
      <c r="D1707" s="33">
        <f>IFERROR(VLOOKUP(A1707,'Banco de dados'!$A$6:H1903, 8,0),0)</f>
        <v/>
      </c>
      <c r="E1707" s="26">
        <f>B1707*C1707</f>
        <v/>
      </c>
      <c r="F1707" s="29">
        <f>E1707*I1707</f>
        <v/>
      </c>
      <c r="G1707" s="23">
        <f>E1707*H1707</f>
        <v/>
      </c>
      <c r="H1707" s="22">
        <f>IFERROR(VLOOKUP(A1707,'Banco de dados'!$A$6:F1903, 3,0),0)</f>
        <v/>
      </c>
      <c r="I1707" s="24">
        <f>IFERROR(VLOOKUP(A1707,'Banco de dados'!$A$6:$F$199, 5,0),0)</f>
        <v/>
      </c>
      <c r="J1707" s="19" t="n"/>
    </row>
    <row r="1708">
      <c r="B1708" s="18" t="n"/>
      <c r="C1708" s="17" t="n"/>
      <c r="D1708" s="33">
        <f>IFERROR(VLOOKUP(A1708,'Banco de dados'!$A$6:H1904, 8,0),0)</f>
        <v/>
      </c>
      <c r="E1708" s="26">
        <f>B1708*C1708</f>
        <v/>
      </c>
      <c r="F1708" s="29">
        <f>E1708*I1708</f>
        <v/>
      </c>
      <c r="G1708" s="23">
        <f>E1708*H1708</f>
        <v/>
      </c>
      <c r="H1708" s="22">
        <f>IFERROR(VLOOKUP(A1708,'Banco de dados'!$A$6:F1904, 3,0),0)</f>
        <v/>
      </c>
      <c r="I1708" s="24">
        <f>IFERROR(VLOOKUP(A1708,'Banco de dados'!$A$6:$F$199, 5,0),0)</f>
        <v/>
      </c>
      <c r="J1708" s="19" t="n"/>
    </row>
    <row r="1709">
      <c r="B1709" s="18" t="n"/>
      <c r="C1709" s="17" t="n"/>
      <c r="D1709" s="33">
        <f>IFERROR(VLOOKUP(A1709,'Banco de dados'!$A$6:H1905, 8,0),0)</f>
        <v/>
      </c>
      <c r="E1709" s="26">
        <f>B1709*C1709</f>
        <v/>
      </c>
      <c r="F1709" s="29">
        <f>E1709*I1709</f>
        <v/>
      </c>
      <c r="G1709" s="23">
        <f>E1709*H1709</f>
        <v/>
      </c>
      <c r="H1709" s="22">
        <f>IFERROR(VLOOKUP(A1709,'Banco de dados'!$A$6:F1905, 3,0),0)</f>
        <v/>
      </c>
      <c r="I1709" s="24">
        <f>IFERROR(VLOOKUP(A1709,'Banco de dados'!$A$6:$F$199, 5,0),0)</f>
        <v/>
      </c>
      <c r="J1709" s="19" t="n"/>
    </row>
    <row r="1710">
      <c r="B1710" s="18" t="n"/>
      <c r="C1710" s="17" t="n"/>
      <c r="D1710" s="33">
        <f>IFERROR(VLOOKUP(A1710,'Banco de dados'!$A$6:H1906, 8,0),0)</f>
        <v/>
      </c>
      <c r="E1710" s="26">
        <f>B1710*C1710</f>
        <v/>
      </c>
      <c r="F1710" s="29">
        <f>E1710*I1710</f>
        <v/>
      </c>
      <c r="G1710" s="23">
        <f>E1710*H1710</f>
        <v/>
      </c>
      <c r="H1710" s="22">
        <f>IFERROR(VLOOKUP(A1710,'Banco de dados'!$A$6:F1906, 3,0),0)</f>
        <v/>
      </c>
      <c r="I1710" s="24">
        <f>IFERROR(VLOOKUP(A1710,'Banco de dados'!$A$6:$F$199, 5,0),0)</f>
        <v/>
      </c>
      <c r="J1710" s="19" t="n"/>
    </row>
    <row r="1711">
      <c r="B1711" s="18" t="n"/>
      <c r="C1711" s="17" t="n"/>
      <c r="D1711" s="33">
        <f>IFERROR(VLOOKUP(A1711,'Banco de dados'!$A$6:H1907, 8,0),0)</f>
        <v/>
      </c>
      <c r="E1711" s="26">
        <f>B1711*C1711</f>
        <v/>
      </c>
      <c r="F1711" s="29">
        <f>E1711*I1711</f>
        <v/>
      </c>
      <c r="G1711" s="23">
        <f>E1711*H1711</f>
        <v/>
      </c>
      <c r="H1711" s="22">
        <f>IFERROR(VLOOKUP(A1711,'Banco de dados'!$A$6:F1907, 3,0),0)</f>
        <v/>
      </c>
      <c r="I1711" s="24">
        <f>IFERROR(VLOOKUP(A1711,'Banco de dados'!$A$6:$F$199, 5,0),0)</f>
        <v/>
      </c>
      <c r="J1711" s="19" t="n"/>
    </row>
    <row r="1712">
      <c r="B1712" s="18" t="n"/>
      <c r="C1712" s="17" t="n"/>
      <c r="D1712" s="33">
        <f>IFERROR(VLOOKUP(A1712,'Banco de dados'!$A$6:H1908, 8,0),0)</f>
        <v/>
      </c>
      <c r="E1712" s="26">
        <f>B1712*C1712</f>
        <v/>
      </c>
      <c r="F1712" s="29">
        <f>E1712*I1712</f>
        <v/>
      </c>
      <c r="G1712" s="23">
        <f>E1712*H1712</f>
        <v/>
      </c>
      <c r="H1712" s="22">
        <f>IFERROR(VLOOKUP(A1712,'Banco de dados'!$A$6:F1908, 3,0),0)</f>
        <v/>
      </c>
      <c r="I1712" s="24">
        <f>IFERROR(VLOOKUP(A1712,'Banco de dados'!$A$6:$F$199, 5,0),0)</f>
        <v/>
      </c>
      <c r="J1712" s="19" t="n"/>
    </row>
    <row r="1713">
      <c r="B1713" s="18" t="n"/>
      <c r="C1713" s="17" t="n"/>
      <c r="D1713" s="33">
        <f>IFERROR(VLOOKUP(A1713,'Banco de dados'!$A$6:H1909, 8,0),0)</f>
        <v/>
      </c>
      <c r="E1713" s="26">
        <f>B1713*C1713</f>
        <v/>
      </c>
      <c r="F1713" s="29">
        <f>E1713*I1713</f>
        <v/>
      </c>
      <c r="G1713" s="23">
        <f>E1713*H1713</f>
        <v/>
      </c>
      <c r="H1713" s="22">
        <f>IFERROR(VLOOKUP(A1713,'Banco de dados'!$A$6:F1909, 3,0),0)</f>
        <v/>
      </c>
      <c r="I1713" s="24">
        <f>IFERROR(VLOOKUP(A1713,'Banco de dados'!$A$6:$F$199, 5,0),0)</f>
        <v/>
      </c>
      <c r="J1713" s="19" t="n"/>
    </row>
    <row r="1714">
      <c r="B1714" s="18" t="n"/>
      <c r="C1714" s="17" t="n"/>
      <c r="D1714" s="33">
        <f>IFERROR(VLOOKUP(A1714,'Banco de dados'!$A$6:H1910, 8,0),0)</f>
        <v/>
      </c>
      <c r="E1714" s="26">
        <f>B1714*C1714</f>
        <v/>
      </c>
      <c r="F1714" s="29">
        <f>E1714*I1714</f>
        <v/>
      </c>
      <c r="G1714" s="23">
        <f>E1714*H1714</f>
        <v/>
      </c>
      <c r="H1714" s="22">
        <f>IFERROR(VLOOKUP(A1714,'Banco de dados'!$A$6:F1910, 3,0),0)</f>
        <v/>
      </c>
      <c r="I1714" s="24">
        <f>IFERROR(VLOOKUP(A1714,'Banco de dados'!$A$6:$F$199, 5,0),0)</f>
        <v/>
      </c>
      <c r="J1714" s="19" t="n"/>
    </row>
    <row r="1715">
      <c r="B1715" s="18" t="n"/>
      <c r="C1715" s="17" t="n"/>
      <c r="D1715" s="33">
        <f>IFERROR(VLOOKUP(A1715,'Banco de dados'!$A$6:H1911, 8,0),0)</f>
        <v/>
      </c>
      <c r="E1715" s="26">
        <f>B1715*C1715</f>
        <v/>
      </c>
      <c r="F1715" s="29">
        <f>E1715*I1715</f>
        <v/>
      </c>
      <c r="G1715" s="23">
        <f>E1715*H1715</f>
        <v/>
      </c>
      <c r="H1715" s="22">
        <f>IFERROR(VLOOKUP(A1715,'Banco de dados'!$A$6:F1911, 3,0),0)</f>
        <v/>
      </c>
      <c r="I1715" s="24">
        <f>IFERROR(VLOOKUP(A1715,'Banco de dados'!$A$6:$F$199, 5,0),0)</f>
        <v/>
      </c>
      <c r="J1715" s="19" t="n"/>
    </row>
    <row r="1716">
      <c r="B1716" s="18" t="n"/>
      <c r="C1716" s="17" t="n"/>
      <c r="D1716" s="33">
        <f>IFERROR(VLOOKUP(A1716,'Banco de dados'!$A$6:H1912, 8,0),0)</f>
        <v/>
      </c>
      <c r="E1716" s="26">
        <f>B1716*C1716</f>
        <v/>
      </c>
      <c r="F1716" s="29">
        <f>E1716*I1716</f>
        <v/>
      </c>
      <c r="G1716" s="23">
        <f>E1716*H1716</f>
        <v/>
      </c>
      <c r="H1716" s="22">
        <f>IFERROR(VLOOKUP(A1716,'Banco de dados'!$A$6:F1912, 3,0),0)</f>
        <v/>
      </c>
      <c r="I1716" s="24">
        <f>IFERROR(VLOOKUP(A1716,'Banco de dados'!$A$6:$F$199, 5,0),0)</f>
        <v/>
      </c>
      <c r="J1716" s="19" t="n"/>
    </row>
    <row r="1717">
      <c r="B1717" s="18" t="n"/>
      <c r="C1717" s="17" t="n"/>
      <c r="D1717" s="33">
        <f>IFERROR(VLOOKUP(A1717,'Banco de dados'!$A$6:H1913, 8,0),0)</f>
        <v/>
      </c>
      <c r="E1717" s="26">
        <f>B1717*C1717</f>
        <v/>
      </c>
      <c r="F1717" s="29">
        <f>E1717*I1717</f>
        <v/>
      </c>
      <c r="G1717" s="23">
        <f>E1717*H1717</f>
        <v/>
      </c>
      <c r="H1717" s="22">
        <f>IFERROR(VLOOKUP(A1717,'Banco de dados'!$A$6:F1913, 3,0),0)</f>
        <v/>
      </c>
      <c r="I1717" s="24">
        <f>IFERROR(VLOOKUP(A1717,'Banco de dados'!$A$6:$F$199, 5,0),0)</f>
        <v/>
      </c>
      <c r="J1717" s="19" t="n"/>
    </row>
    <row r="1718">
      <c r="B1718" s="18" t="n"/>
      <c r="C1718" s="17" t="n"/>
      <c r="D1718" s="33">
        <f>IFERROR(VLOOKUP(A1718,'Banco de dados'!$A$6:H1914, 8,0),0)</f>
        <v/>
      </c>
      <c r="E1718" s="26">
        <f>B1718*C1718</f>
        <v/>
      </c>
      <c r="F1718" s="29">
        <f>E1718*I1718</f>
        <v/>
      </c>
      <c r="G1718" s="23">
        <f>E1718*H1718</f>
        <v/>
      </c>
      <c r="H1718" s="22">
        <f>IFERROR(VLOOKUP(A1718,'Banco de dados'!$A$6:F1914, 3,0),0)</f>
        <v/>
      </c>
      <c r="I1718" s="24">
        <f>IFERROR(VLOOKUP(A1718,'Banco de dados'!$A$6:$F$199, 5,0),0)</f>
        <v/>
      </c>
      <c r="J1718" s="19" t="n"/>
    </row>
    <row r="1719">
      <c r="B1719" s="18" t="n"/>
      <c r="C1719" s="17" t="n"/>
      <c r="D1719" s="33">
        <f>IFERROR(VLOOKUP(A1719,'Banco de dados'!$A$6:H1915, 8,0),0)</f>
        <v/>
      </c>
      <c r="E1719" s="26">
        <f>B1719*C1719</f>
        <v/>
      </c>
      <c r="F1719" s="29">
        <f>E1719*I1719</f>
        <v/>
      </c>
      <c r="G1719" s="23">
        <f>E1719*H1719</f>
        <v/>
      </c>
      <c r="H1719" s="22">
        <f>IFERROR(VLOOKUP(A1719,'Banco de dados'!$A$6:F1915, 3,0),0)</f>
        <v/>
      </c>
      <c r="I1719" s="24">
        <f>IFERROR(VLOOKUP(A1719,'Banco de dados'!$A$6:$F$199, 5,0),0)</f>
        <v/>
      </c>
      <c r="J1719" s="19" t="n"/>
    </row>
    <row r="1720">
      <c r="B1720" s="18" t="n"/>
      <c r="C1720" s="17" t="n"/>
      <c r="D1720" s="33">
        <f>IFERROR(VLOOKUP(A1720,'Banco de dados'!$A$6:H1916, 8,0),0)</f>
        <v/>
      </c>
      <c r="E1720" s="26">
        <f>B1720*C1720</f>
        <v/>
      </c>
      <c r="F1720" s="29">
        <f>E1720*I1720</f>
        <v/>
      </c>
      <c r="G1720" s="23">
        <f>E1720*H1720</f>
        <v/>
      </c>
      <c r="H1720" s="22">
        <f>IFERROR(VLOOKUP(A1720,'Banco de dados'!$A$6:F1916, 3,0),0)</f>
        <v/>
      </c>
      <c r="I1720" s="24">
        <f>IFERROR(VLOOKUP(A1720,'Banco de dados'!$A$6:$F$199, 5,0),0)</f>
        <v/>
      </c>
      <c r="J1720" s="19" t="n"/>
    </row>
    <row r="1721">
      <c r="B1721" s="18" t="n"/>
      <c r="C1721" s="17" t="n"/>
      <c r="D1721" s="33">
        <f>IFERROR(VLOOKUP(A1721,'Banco de dados'!$A$6:H1917, 8,0),0)</f>
        <v/>
      </c>
      <c r="E1721" s="26">
        <f>B1721*C1721</f>
        <v/>
      </c>
      <c r="F1721" s="29">
        <f>E1721*I1721</f>
        <v/>
      </c>
      <c r="G1721" s="23">
        <f>E1721*H1721</f>
        <v/>
      </c>
      <c r="H1721" s="22">
        <f>IFERROR(VLOOKUP(A1721,'Banco de dados'!$A$6:F1917, 3,0),0)</f>
        <v/>
      </c>
      <c r="I1721" s="24">
        <f>IFERROR(VLOOKUP(A1721,'Banco de dados'!$A$6:$F$199, 5,0),0)</f>
        <v/>
      </c>
      <c r="J1721" s="19" t="n"/>
    </row>
    <row r="1722">
      <c r="B1722" s="18" t="n"/>
      <c r="C1722" s="17" t="n"/>
      <c r="D1722" s="33">
        <f>IFERROR(VLOOKUP(A1722,'Banco de dados'!$A$6:H1918, 8,0),0)</f>
        <v/>
      </c>
      <c r="E1722" s="26">
        <f>B1722*C1722</f>
        <v/>
      </c>
      <c r="F1722" s="29">
        <f>E1722*I1722</f>
        <v/>
      </c>
      <c r="G1722" s="23">
        <f>E1722*H1722</f>
        <v/>
      </c>
      <c r="H1722" s="22">
        <f>IFERROR(VLOOKUP(A1722,'Banco de dados'!$A$6:F1918, 3,0),0)</f>
        <v/>
      </c>
      <c r="I1722" s="24">
        <f>IFERROR(VLOOKUP(A1722,'Banco de dados'!$A$6:$F$199, 5,0),0)</f>
        <v/>
      </c>
      <c r="J1722" s="19" t="n"/>
    </row>
    <row r="1723">
      <c r="B1723" s="18" t="n"/>
      <c r="C1723" s="17" t="n"/>
      <c r="D1723" s="33">
        <f>IFERROR(VLOOKUP(A1723,'Banco de dados'!$A$6:H1919, 8,0),0)</f>
        <v/>
      </c>
      <c r="E1723" s="26">
        <f>B1723*C1723</f>
        <v/>
      </c>
      <c r="F1723" s="29">
        <f>E1723*I1723</f>
        <v/>
      </c>
      <c r="G1723" s="23">
        <f>E1723*H1723</f>
        <v/>
      </c>
      <c r="H1723" s="22">
        <f>IFERROR(VLOOKUP(A1723,'Banco de dados'!$A$6:F1919, 3,0),0)</f>
        <v/>
      </c>
      <c r="I1723" s="24">
        <f>IFERROR(VLOOKUP(A1723,'Banco de dados'!$A$6:$F$199, 5,0),0)</f>
        <v/>
      </c>
      <c r="J1723" s="19" t="n"/>
    </row>
    <row r="1724">
      <c r="B1724" s="18" t="n"/>
      <c r="C1724" s="17" t="n"/>
      <c r="D1724" s="33">
        <f>IFERROR(VLOOKUP(A1724,'Banco de dados'!$A$6:H1920, 8,0),0)</f>
        <v/>
      </c>
      <c r="E1724" s="26">
        <f>B1724*C1724</f>
        <v/>
      </c>
      <c r="F1724" s="29">
        <f>E1724*I1724</f>
        <v/>
      </c>
      <c r="G1724" s="23">
        <f>E1724*H1724</f>
        <v/>
      </c>
      <c r="H1724" s="22">
        <f>IFERROR(VLOOKUP(A1724,'Banco de dados'!$A$6:F1920, 3,0),0)</f>
        <v/>
      </c>
      <c r="I1724" s="24">
        <f>IFERROR(VLOOKUP(A1724,'Banco de dados'!$A$6:$F$199, 5,0),0)</f>
        <v/>
      </c>
      <c r="J1724" s="19" t="n"/>
    </row>
    <row r="1725">
      <c r="B1725" s="18" t="n"/>
      <c r="C1725" s="17" t="n"/>
      <c r="D1725" s="33">
        <f>IFERROR(VLOOKUP(A1725,'Banco de dados'!$A$6:H1921, 8,0),0)</f>
        <v/>
      </c>
      <c r="E1725" s="26">
        <f>B1725*C1725</f>
        <v/>
      </c>
      <c r="F1725" s="29">
        <f>E1725*I1725</f>
        <v/>
      </c>
      <c r="G1725" s="23">
        <f>E1725*H1725</f>
        <v/>
      </c>
      <c r="H1725" s="22">
        <f>IFERROR(VLOOKUP(A1725,'Banco de dados'!$A$6:F1921, 3,0),0)</f>
        <v/>
      </c>
      <c r="I1725" s="24">
        <f>IFERROR(VLOOKUP(A1725,'Banco de dados'!$A$6:$F$199, 5,0),0)</f>
        <v/>
      </c>
      <c r="J1725" s="19" t="n"/>
    </row>
    <row r="1726">
      <c r="B1726" s="18" t="n"/>
      <c r="C1726" s="17" t="n"/>
      <c r="D1726" s="33">
        <f>IFERROR(VLOOKUP(A1726,'Banco de dados'!$A$6:H1922, 8,0),0)</f>
        <v/>
      </c>
      <c r="E1726" s="26">
        <f>B1726*C1726</f>
        <v/>
      </c>
      <c r="F1726" s="29">
        <f>E1726*I1726</f>
        <v/>
      </c>
      <c r="G1726" s="23">
        <f>E1726*H1726</f>
        <v/>
      </c>
      <c r="H1726" s="22">
        <f>IFERROR(VLOOKUP(A1726,'Banco de dados'!$A$6:F1922, 3,0),0)</f>
        <v/>
      </c>
      <c r="I1726" s="24">
        <f>IFERROR(VLOOKUP(A1726,'Banco de dados'!$A$6:$F$199, 5,0),0)</f>
        <v/>
      </c>
      <c r="J1726" s="19" t="n"/>
    </row>
    <row r="1727">
      <c r="B1727" s="18" t="n"/>
      <c r="C1727" s="17" t="n"/>
      <c r="D1727" s="33">
        <f>IFERROR(VLOOKUP(A1727,'Banco de dados'!$A$6:H1923, 8,0),0)</f>
        <v/>
      </c>
      <c r="E1727" s="26">
        <f>B1727*C1727</f>
        <v/>
      </c>
      <c r="F1727" s="29">
        <f>E1727*I1727</f>
        <v/>
      </c>
      <c r="G1727" s="23">
        <f>E1727*H1727</f>
        <v/>
      </c>
      <c r="H1727" s="22">
        <f>IFERROR(VLOOKUP(A1727,'Banco de dados'!$A$6:F1923, 3,0),0)</f>
        <v/>
      </c>
      <c r="I1727" s="24">
        <f>IFERROR(VLOOKUP(A1727,'Banco de dados'!$A$6:$F$199, 5,0),0)</f>
        <v/>
      </c>
      <c r="J1727" s="19" t="n"/>
    </row>
    <row r="1728">
      <c r="B1728" s="18" t="n"/>
      <c r="C1728" s="17" t="n"/>
      <c r="D1728" s="33">
        <f>IFERROR(VLOOKUP(A1728,'Banco de dados'!$A$6:H1924, 8,0),0)</f>
        <v/>
      </c>
      <c r="E1728" s="26">
        <f>B1728*C1728</f>
        <v/>
      </c>
      <c r="F1728" s="29">
        <f>E1728*I1728</f>
        <v/>
      </c>
      <c r="G1728" s="23">
        <f>E1728*H1728</f>
        <v/>
      </c>
      <c r="H1728" s="22">
        <f>IFERROR(VLOOKUP(A1728,'Banco de dados'!$A$6:F1924, 3,0),0)</f>
        <v/>
      </c>
      <c r="I1728" s="24">
        <f>IFERROR(VLOOKUP(A1728,'Banco de dados'!$A$6:$F$199, 5,0),0)</f>
        <v/>
      </c>
      <c r="J1728" s="19" t="n"/>
    </row>
    <row r="1729">
      <c r="B1729" s="18" t="n"/>
      <c r="C1729" s="17" t="n"/>
      <c r="D1729" s="33">
        <f>IFERROR(VLOOKUP(A1729,'Banco de dados'!$A$6:H1925, 8,0),0)</f>
        <v/>
      </c>
      <c r="E1729" s="26">
        <f>B1729*C1729</f>
        <v/>
      </c>
      <c r="F1729" s="29">
        <f>E1729*I1729</f>
        <v/>
      </c>
      <c r="G1729" s="23">
        <f>E1729*H1729</f>
        <v/>
      </c>
      <c r="H1729" s="22">
        <f>IFERROR(VLOOKUP(A1729,'Banco de dados'!$A$6:F1925, 3,0),0)</f>
        <v/>
      </c>
      <c r="I1729" s="24">
        <f>IFERROR(VLOOKUP(A1729,'Banco de dados'!$A$6:$F$199, 5,0),0)</f>
        <v/>
      </c>
      <c r="J1729" s="19" t="n"/>
    </row>
    <row r="1730">
      <c r="B1730" s="18" t="n"/>
      <c r="C1730" s="17" t="n"/>
      <c r="D1730" s="33">
        <f>IFERROR(VLOOKUP(A1730,'Banco de dados'!$A$6:H1926, 8,0),0)</f>
        <v/>
      </c>
      <c r="E1730" s="26">
        <f>B1730*C1730</f>
        <v/>
      </c>
      <c r="F1730" s="29">
        <f>E1730*I1730</f>
        <v/>
      </c>
      <c r="G1730" s="23">
        <f>E1730*H1730</f>
        <v/>
      </c>
      <c r="H1730" s="22">
        <f>IFERROR(VLOOKUP(A1730,'Banco de dados'!$A$6:F1926, 3,0),0)</f>
        <v/>
      </c>
      <c r="I1730" s="24">
        <f>IFERROR(VLOOKUP(A1730,'Banco de dados'!$A$6:$F$199, 5,0),0)</f>
        <v/>
      </c>
      <c r="J1730" s="19" t="n"/>
    </row>
    <row r="1731">
      <c r="B1731" s="18" t="n"/>
      <c r="C1731" s="17" t="n"/>
      <c r="D1731" s="33">
        <f>IFERROR(VLOOKUP(A1731,'Banco de dados'!$A$6:H1927, 8,0),0)</f>
        <v/>
      </c>
      <c r="E1731" s="26">
        <f>B1731*C1731</f>
        <v/>
      </c>
      <c r="F1731" s="29">
        <f>E1731*I1731</f>
        <v/>
      </c>
      <c r="G1731" s="23">
        <f>E1731*H1731</f>
        <v/>
      </c>
      <c r="H1731" s="22">
        <f>IFERROR(VLOOKUP(A1731,'Banco de dados'!$A$6:F1927, 3,0),0)</f>
        <v/>
      </c>
      <c r="I1731" s="24">
        <f>IFERROR(VLOOKUP(A1731,'Banco de dados'!$A$6:$F$199, 5,0),0)</f>
        <v/>
      </c>
      <c r="J1731" s="19" t="n"/>
    </row>
    <row r="1732">
      <c r="B1732" s="18" t="n"/>
      <c r="C1732" s="17" t="n"/>
      <c r="D1732" s="33">
        <f>IFERROR(VLOOKUP(A1732,'Banco de dados'!$A$6:H1928, 8,0),0)</f>
        <v/>
      </c>
      <c r="E1732" s="26">
        <f>B1732*C1732</f>
        <v/>
      </c>
      <c r="F1732" s="29">
        <f>E1732*I1732</f>
        <v/>
      </c>
      <c r="G1732" s="23">
        <f>E1732*H1732</f>
        <v/>
      </c>
      <c r="H1732" s="22">
        <f>IFERROR(VLOOKUP(A1732,'Banco de dados'!$A$6:F1928, 3,0),0)</f>
        <v/>
      </c>
      <c r="I1732" s="24">
        <f>IFERROR(VLOOKUP(A1732,'Banco de dados'!$A$6:$F$199, 5,0),0)</f>
        <v/>
      </c>
      <c r="J1732" s="19" t="n"/>
    </row>
    <row r="1733">
      <c r="B1733" s="18" t="n"/>
      <c r="C1733" s="17" t="n"/>
      <c r="D1733" s="33">
        <f>IFERROR(VLOOKUP(A1733,'Banco de dados'!$A$6:H1929, 8,0),0)</f>
        <v/>
      </c>
      <c r="E1733" s="26">
        <f>B1733*C1733</f>
        <v/>
      </c>
      <c r="F1733" s="29">
        <f>E1733*I1733</f>
        <v/>
      </c>
      <c r="G1733" s="23">
        <f>E1733*H1733</f>
        <v/>
      </c>
      <c r="H1733" s="22">
        <f>IFERROR(VLOOKUP(A1733,'Banco de dados'!$A$6:F1929, 3,0),0)</f>
        <v/>
      </c>
      <c r="I1733" s="24">
        <f>IFERROR(VLOOKUP(A1733,'Banco de dados'!$A$6:$F$199, 5,0),0)</f>
        <v/>
      </c>
      <c r="J1733" s="19" t="n"/>
    </row>
    <row r="1734">
      <c r="B1734" s="18" t="n"/>
      <c r="C1734" s="17" t="n"/>
      <c r="D1734" s="33">
        <f>IFERROR(VLOOKUP(A1734,'Banco de dados'!$A$6:H1930, 8,0),0)</f>
        <v/>
      </c>
      <c r="E1734" s="26">
        <f>B1734*C1734</f>
        <v/>
      </c>
      <c r="F1734" s="29">
        <f>E1734*I1734</f>
        <v/>
      </c>
      <c r="G1734" s="23">
        <f>E1734*H1734</f>
        <v/>
      </c>
      <c r="H1734" s="22">
        <f>IFERROR(VLOOKUP(A1734,'Banco de dados'!$A$6:F1930, 3,0),0)</f>
        <v/>
      </c>
      <c r="I1734" s="24">
        <f>IFERROR(VLOOKUP(A1734,'Banco de dados'!$A$6:$F$199, 5,0),0)</f>
        <v/>
      </c>
      <c r="J1734" s="19" t="n"/>
    </row>
    <row r="1735">
      <c r="B1735" s="18" t="n"/>
      <c r="C1735" s="17" t="n"/>
      <c r="D1735" s="33">
        <f>IFERROR(VLOOKUP(A1735,'Banco de dados'!$A$6:H1931, 8,0),0)</f>
        <v/>
      </c>
      <c r="E1735" s="26">
        <f>B1735*C1735</f>
        <v/>
      </c>
      <c r="F1735" s="29">
        <f>E1735*I1735</f>
        <v/>
      </c>
      <c r="G1735" s="23">
        <f>E1735*H1735</f>
        <v/>
      </c>
      <c r="H1735" s="22">
        <f>IFERROR(VLOOKUP(A1735,'Banco de dados'!$A$6:F1931, 3,0),0)</f>
        <v/>
      </c>
      <c r="I1735" s="24">
        <f>IFERROR(VLOOKUP(A1735,'Banco de dados'!$A$6:$F$199, 5,0),0)</f>
        <v/>
      </c>
      <c r="J1735" s="19" t="n"/>
    </row>
    <row r="1736">
      <c r="B1736" s="18" t="n"/>
      <c r="C1736" s="17" t="n"/>
      <c r="D1736" s="33">
        <f>IFERROR(VLOOKUP(A1736,'Banco de dados'!$A$6:H1932, 8,0),0)</f>
        <v/>
      </c>
      <c r="E1736" s="26">
        <f>B1736*C1736</f>
        <v/>
      </c>
      <c r="F1736" s="29">
        <f>E1736*I1736</f>
        <v/>
      </c>
      <c r="G1736" s="23">
        <f>E1736*H1736</f>
        <v/>
      </c>
      <c r="H1736" s="22">
        <f>IFERROR(VLOOKUP(A1736,'Banco de dados'!$A$6:F1932, 3,0),0)</f>
        <v/>
      </c>
      <c r="I1736" s="24">
        <f>IFERROR(VLOOKUP(A1736,'Banco de dados'!$A$6:$F$199, 5,0),0)</f>
        <v/>
      </c>
      <c r="J1736" s="19" t="n"/>
    </row>
    <row r="1737">
      <c r="B1737" s="18" t="n"/>
      <c r="C1737" s="17" t="n"/>
      <c r="D1737" s="33">
        <f>IFERROR(VLOOKUP(A1737,'Banco de dados'!$A$6:H1933, 8,0),0)</f>
        <v/>
      </c>
      <c r="E1737" s="26">
        <f>B1737*C1737</f>
        <v/>
      </c>
      <c r="F1737" s="29">
        <f>E1737*I1737</f>
        <v/>
      </c>
      <c r="G1737" s="23">
        <f>E1737*H1737</f>
        <v/>
      </c>
      <c r="H1737" s="22">
        <f>IFERROR(VLOOKUP(A1737,'Banco de dados'!$A$6:F1933, 3,0),0)</f>
        <v/>
      </c>
      <c r="I1737" s="24">
        <f>IFERROR(VLOOKUP(A1737,'Banco de dados'!$A$6:$F$199, 5,0),0)</f>
        <v/>
      </c>
      <c r="J1737" s="19" t="n"/>
    </row>
    <row r="1738">
      <c r="B1738" s="18" t="n"/>
      <c r="C1738" s="17" t="n"/>
      <c r="D1738" s="33">
        <f>IFERROR(VLOOKUP(A1738,'Banco de dados'!$A$6:H1934, 8,0),0)</f>
        <v/>
      </c>
      <c r="E1738" s="26">
        <f>B1738*C1738</f>
        <v/>
      </c>
      <c r="F1738" s="29">
        <f>E1738*I1738</f>
        <v/>
      </c>
      <c r="G1738" s="23">
        <f>E1738*H1738</f>
        <v/>
      </c>
      <c r="H1738" s="22">
        <f>IFERROR(VLOOKUP(A1738,'Banco de dados'!$A$6:F1934, 3,0),0)</f>
        <v/>
      </c>
      <c r="I1738" s="24">
        <f>IFERROR(VLOOKUP(A1738,'Banco de dados'!$A$6:$F$199, 5,0),0)</f>
        <v/>
      </c>
      <c r="J1738" s="19" t="n"/>
    </row>
    <row r="1739">
      <c r="B1739" s="18" t="n"/>
      <c r="C1739" s="17" t="n"/>
      <c r="D1739" s="33">
        <f>IFERROR(VLOOKUP(A1739,'Banco de dados'!$A$6:H1935, 8,0),0)</f>
        <v/>
      </c>
      <c r="E1739" s="26">
        <f>B1739*C1739</f>
        <v/>
      </c>
      <c r="F1739" s="29">
        <f>E1739*I1739</f>
        <v/>
      </c>
      <c r="G1739" s="23">
        <f>E1739*H1739</f>
        <v/>
      </c>
      <c r="H1739" s="22">
        <f>IFERROR(VLOOKUP(A1739,'Banco de dados'!$A$6:F1935, 3,0),0)</f>
        <v/>
      </c>
      <c r="I1739" s="24">
        <f>IFERROR(VLOOKUP(A1739,'Banco de dados'!$A$6:$F$199, 5,0),0)</f>
        <v/>
      </c>
      <c r="J1739" s="19" t="n"/>
    </row>
    <row r="1740">
      <c r="B1740" s="18" t="n"/>
      <c r="C1740" s="17" t="n"/>
      <c r="D1740" s="33">
        <f>IFERROR(VLOOKUP(A1740,'Banco de dados'!$A$6:H1936, 8,0),0)</f>
        <v/>
      </c>
      <c r="E1740" s="26">
        <f>B1740*C1740</f>
        <v/>
      </c>
      <c r="F1740" s="29">
        <f>E1740*I1740</f>
        <v/>
      </c>
      <c r="G1740" s="23">
        <f>E1740*H1740</f>
        <v/>
      </c>
      <c r="H1740" s="22">
        <f>IFERROR(VLOOKUP(A1740,'Banco de dados'!$A$6:F1936, 3,0),0)</f>
        <v/>
      </c>
      <c r="I1740" s="24">
        <f>IFERROR(VLOOKUP(A1740,'Banco de dados'!$A$6:$F$199, 5,0),0)</f>
        <v/>
      </c>
      <c r="J1740" s="19" t="n"/>
    </row>
    <row r="1741">
      <c r="B1741" s="18" t="n"/>
      <c r="C1741" s="17" t="n"/>
      <c r="D1741" s="33">
        <f>IFERROR(VLOOKUP(A1741,'Banco de dados'!$A$6:H1937, 8,0),0)</f>
        <v/>
      </c>
      <c r="E1741" s="26">
        <f>B1741*C1741</f>
        <v/>
      </c>
      <c r="F1741" s="29">
        <f>E1741*I1741</f>
        <v/>
      </c>
      <c r="G1741" s="23">
        <f>E1741*H1741</f>
        <v/>
      </c>
      <c r="H1741" s="22">
        <f>IFERROR(VLOOKUP(A1741,'Banco de dados'!$A$6:F1937, 3,0),0)</f>
        <v/>
      </c>
      <c r="I1741" s="24">
        <f>IFERROR(VLOOKUP(A1741,'Banco de dados'!$A$6:$F$199, 5,0),0)</f>
        <v/>
      </c>
      <c r="J1741" s="19" t="n"/>
    </row>
    <row r="1742">
      <c r="B1742" s="18" t="n"/>
      <c r="C1742" s="17" t="n"/>
      <c r="D1742" s="33">
        <f>IFERROR(VLOOKUP(A1742,'Banco de dados'!$A$6:H1938, 8,0),0)</f>
        <v/>
      </c>
      <c r="E1742" s="26">
        <f>B1742*C1742</f>
        <v/>
      </c>
      <c r="F1742" s="29">
        <f>E1742*I1742</f>
        <v/>
      </c>
      <c r="G1742" s="23">
        <f>E1742*H1742</f>
        <v/>
      </c>
      <c r="H1742" s="22">
        <f>IFERROR(VLOOKUP(A1742,'Banco de dados'!$A$6:F1938, 3,0),0)</f>
        <v/>
      </c>
      <c r="I1742" s="24">
        <f>IFERROR(VLOOKUP(A1742,'Banco de dados'!$A$6:$F$199, 5,0),0)</f>
        <v/>
      </c>
      <c r="J1742" s="19" t="n"/>
    </row>
    <row r="1743">
      <c r="B1743" s="18" t="n"/>
      <c r="C1743" s="17" t="n"/>
      <c r="D1743" s="33">
        <f>IFERROR(VLOOKUP(A1743,'Banco de dados'!$A$6:H1939, 8,0),0)</f>
        <v/>
      </c>
      <c r="E1743" s="26">
        <f>B1743*C1743</f>
        <v/>
      </c>
      <c r="F1743" s="29">
        <f>E1743*I1743</f>
        <v/>
      </c>
      <c r="G1743" s="23">
        <f>E1743*H1743</f>
        <v/>
      </c>
      <c r="H1743" s="22">
        <f>IFERROR(VLOOKUP(A1743,'Banco de dados'!$A$6:F1939, 3,0),0)</f>
        <v/>
      </c>
      <c r="I1743" s="24">
        <f>IFERROR(VLOOKUP(A1743,'Banco de dados'!$A$6:$F$199, 5,0),0)</f>
        <v/>
      </c>
      <c r="J1743" s="19" t="n"/>
    </row>
    <row r="1744">
      <c r="B1744" s="18" t="n"/>
      <c r="C1744" s="17" t="n"/>
      <c r="D1744" s="33">
        <f>IFERROR(VLOOKUP(A1744,'Banco de dados'!$A$6:H1940, 8,0),0)</f>
        <v/>
      </c>
      <c r="E1744" s="26">
        <f>B1744*C1744</f>
        <v/>
      </c>
      <c r="F1744" s="29">
        <f>E1744*I1744</f>
        <v/>
      </c>
      <c r="G1744" s="23">
        <f>E1744*H1744</f>
        <v/>
      </c>
      <c r="H1744" s="22">
        <f>IFERROR(VLOOKUP(A1744,'Banco de dados'!$A$6:F1940, 3,0),0)</f>
        <v/>
      </c>
      <c r="I1744" s="24">
        <f>IFERROR(VLOOKUP(A1744,'Banco de dados'!$A$6:$F$199, 5,0),0)</f>
        <v/>
      </c>
      <c r="J1744" s="19" t="n"/>
    </row>
    <row r="1745">
      <c r="B1745" s="18" t="n"/>
      <c r="C1745" s="17" t="n"/>
      <c r="D1745" s="33">
        <f>IFERROR(VLOOKUP(A1745,'Banco de dados'!$A$6:H1941, 8,0),0)</f>
        <v/>
      </c>
      <c r="E1745" s="26">
        <f>B1745*C1745</f>
        <v/>
      </c>
      <c r="F1745" s="29">
        <f>E1745*I1745</f>
        <v/>
      </c>
      <c r="G1745" s="23">
        <f>E1745*H1745</f>
        <v/>
      </c>
      <c r="H1745" s="22">
        <f>IFERROR(VLOOKUP(A1745,'Banco de dados'!$A$6:F1941, 3,0),0)</f>
        <v/>
      </c>
      <c r="I1745" s="24">
        <f>IFERROR(VLOOKUP(A1745,'Banco de dados'!$A$6:$F$199, 5,0),0)</f>
        <v/>
      </c>
      <c r="J1745" s="19" t="n"/>
    </row>
    <row r="1746">
      <c r="B1746" s="18" t="n"/>
      <c r="C1746" s="17" t="n"/>
      <c r="D1746" s="33">
        <f>IFERROR(VLOOKUP(A1746,'Banco de dados'!$A$6:H1942, 8,0),0)</f>
        <v/>
      </c>
      <c r="E1746" s="26">
        <f>B1746*C1746</f>
        <v/>
      </c>
      <c r="F1746" s="29">
        <f>E1746*I1746</f>
        <v/>
      </c>
      <c r="G1746" s="23">
        <f>E1746*H1746</f>
        <v/>
      </c>
      <c r="H1746" s="22">
        <f>IFERROR(VLOOKUP(A1746,'Banco de dados'!$A$6:F1942, 3,0),0)</f>
        <v/>
      </c>
      <c r="I1746" s="24">
        <f>IFERROR(VLOOKUP(A1746,'Banco de dados'!$A$6:$F$199, 5,0),0)</f>
        <v/>
      </c>
      <c r="J1746" s="19" t="n"/>
    </row>
    <row r="1747">
      <c r="B1747" s="18" t="n"/>
      <c r="C1747" s="17" t="n"/>
      <c r="D1747" s="33">
        <f>IFERROR(VLOOKUP(A1747,'Banco de dados'!$A$6:H1943, 8,0),0)</f>
        <v/>
      </c>
      <c r="E1747" s="26">
        <f>B1747*C1747</f>
        <v/>
      </c>
      <c r="F1747" s="29">
        <f>E1747*I1747</f>
        <v/>
      </c>
      <c r="G1747" s="23">
        <f>E1747*H1747</f>
        <v/>
      </c>
      <c r="H1747" s="22">
        <f>IFERROR(VLOOKUP(A1747,'Banco de dados'!$A$6:F1943, 3,0),0)</f>
        <v/>
      </c>
      <c r="I1747" s="24">
        <f>IFERROR(VLOOKUP(A1747,'Banco de dados'!$A$6:$F$199, 5,0),0)</f>
        <v/>
      </c>
      <c r="J1747" s="19" t="n"/>
    </row>
    <row r="1748">
      <c r="B1748" s="18" t="n"/>
      <c r="C1748" s="17" t="n"/>
      <c r="D1748" s="33">
        <f>IFERROR(VLOOKUP(A1748,'Banco de dados'!$A$6:H1944, 8,0),0)</f>
        <v/>
      </c>
      <c r="E1748" s="26">
        <f>B1748*C1748</f>
        <v/>
      </c>
      <c r="F1748" s="29">
        <f>E1748*I1748</f>
        <v/>
      </c>
      <c r="G1748" s="23">
        <f>E1748*H1748</f>
        <v/>
      </c>
      <c r="H1748" s="22">
        <f>IFERROR(VLOOKUP(A1748,'Banco de dados'!$A$6:F1944, 3,0),0)</f>
        <v/>
      </c>
      <c r="I1748" s="24">
        <f>IFERROR(VLOOKUP(A1748,'Banco de dados'!$A$6:$F$199, 5,0),0)</f>
        <v/>
      </c>
      <c r="J1748" s="19" t="n"/>
    </row>
    <row r="1749">
      <c r="B1749" s="18" t="n"/>
      <c r="C1749" s="17" t="n"/>
      <c r="D1749" s="33">
        <f>IFERROR(VLOOKUP(A1749,'Banco de dados'!$A$6:H1945, 8,0),0)</f>
        <v/>
      </c>
      <c r="E1749" s="26">
        <f>B1749*C1749</f>
        <v/>
      </c>
      <c r="F1749" s="29">
        <f>E1749*I1749</f>
        <v/>
      </c>
      <c r="G1749" s="23">
        <f>E1749*H1749</f>
        <v/>
      </c>
      <c r="H1749" s="22">
        <f>IFERROR(VLOOKUP(A1749,'Banco de dados'!$A$6:F1945, 3,0),0)</f>
        <v/>
      </c>
      <c r="I1749" s="24">
        <f>IFERROR(VLOOKUP(A1749,'Banco de dados'!$A$6:$F$199, 5,0),0)</f>
        <v/>
      </c>
      <c r="J1749" s="19" t="n"/>
    </row>
    <row r="1750">
      <c r="B1750" s="18" t="n"/>
      <c r="C1750" s="17" t="n"/>
      <c r="D1750" s="33">
        <f>IFERROR(VLOOKUP(A1750,'Banco de dados'!$A$6:H1946, 8,0),0)</f>
        <v/>
      </c>
      <c r="E1750" s="26">
        <f>B1750*C1750</f>
        <v/>
      </c>
      <c r="F1750" s="29">
        <f>E1750*I1750</f>
        <v/>
      </c>
      <c r="G1750" s="23">
        <f>E1750*H1750</f>
        <v/>
      </c>
      <c r="H1750" s="22">
        <f>IFERROR(VLOOKUP(A1750,'Banco de dados'!$A$6:F1946, 3,0),0)</f>
        <v/>
      </c>
      <c r="I1750" s="24">
        <f>IFERROR(VLOOKUP(A1750,'Banco de dados'!$A$6:$F$199, 5,0),0)</f>
        <v/>
      </c>
      <c r="J1750" s="19" t="n"/>
    </row>
    <row r="1751">
      <c r="B1751" s="18" t="n"/>
      <c r="C1751" s="17" t="n"/>
      <c r="D1751" s="33">
        <f>IFERROR(VLOOKUP(A1751,'Banco de dados'!$A$6:H1947, 8,0),0)</f>
        <v/>
      </c>
      <c r="E1751" s="26">
        <f>B1751*C1751</f>
        <v/>
      </c>
      <c r="F1751" s="29">
        <f>E1751*I1751</f>
        <v/>
      </c>
      <c r="G1751" s="23">
        <f>E1751*H1751</f>
        <v/>
      </c>
      <c r="H1751" s="22">
        <f>IFERROR(VLOOKUP(A1751,'Banco de dados'!$A$6:F1947, 3,0),0)</f>
        <v/>
      </c>
      <c r="I1751" s="24">
        <f>IFERROR(VLOOKUP(A1751,'Banco de dados'!$A$6:$F$199, 5,0),0)</f>
        <v/>
      </c>
      <c r="J1751" s="19" t="n"/>
    </row>
    <row r="1752">
      <c r="B1752" s="18" t="n"/>
      <c r="C1752" s="17" t="n"/>
      <c r="D1752" s="33">
        <f>IFERROR(VLOOKUP(A1752,'Banco de dados'!$A$6:H1948, 8,0),0)</f>
        <v/>
      </c>
      <c r="E1752" s="26">
        <f>B1752*C1752</f>
        <v/>
      </c>
      <c r="F1752" s="29">
        <f>E1752*I1752</f>
        <v/>
      </c>
      <c r="G1752" s="23">
        <f>E1752*H1752</f>
        <v/>
      </c>
      <c r="H1752" s="22">
        <f>IFERROR(VLOOKUP(A1752,'Banco de dados'!$A$6:F1948, 3,0),0)</f>
        <v/>
      </c>
      <c r="I1752" s="24">
        <f>IFERROR(VLOOKUP(A1752,'Banco de dados'!$A$6:$F$199, 5,0),0)</f>
        <v/>
      </c>
      <c r="J1752" s="19" t="n"/>
    </row>
    <row r="1753">
      <c r="B1753" s="18" t="n"/>
      <c r="C1753" s="17" t="n"/>
      <c r="D1753" s="33">
        <f>IFERROR(VLOOKUP(A1753,'Banco de dados'!$A$6:H1949, 8,0),0)</f>
        <v/>
      </c>
      <c r="E1753" s="26">
        <f>B1753*C1753</f>
        <v/>
      </c>
      <c r="F1753" s="29">
        <f>E1753*I1753</f>
        <v/>
      </c>
      <c r="G1753" s="23">
        <f>E1753*H1753</f>
        <v/>
      </c>
      <c r="H1753" s="22">
        <f>IFERROR(VLOOKUP(A1753,'Banco de dados'!$A$6:F1949, 3,0),0)</f>
        <v/>
      </c>
      <c r="I1753" s="24">
        <f>IFERROR(VLOOKUP(A1753,'Banco de dados'!$A$6:$F$199, 5,0),0)</f>
        <v/>
      </c>
      <c r="J1753" s="19" t="n"/>
    </row>
    <row r="1754">
      <c r="B1754" s="18" t="n"/>
      <c r="C1754" s="17" t="n"/>
      <c r="D1754" s="33">
        <f>IFERROR(VLOOKUP(A1754,'Banco de dados'!$A$6:H1950, 8,0),0)</f>
        <v/>
      </c>
      <c r="E1754" s="26">
        <f>B1754*C1754</f>
        <v/>
      </c>
      <c r="F1754" s="29">
        <f>E1754*I1754</f>
        <v/>
      </c>
      <c r="G1754" s="23">
        <f>E1754*H1754</f>
        <v/>
      </c>
      <c r="H1754" s="22">
        <f>IFERROR(VLOOKUP(A1754,'Banco de dados'!$A$6:F1950, 3,0),0)</f>
        <v/>
      </c>
      <c r="I1754" s="24">
        <f>IFERROR(VLOOKUP(A1754,'Banco de dados'!$A$6:$F$199, 5,0),0)</f>
        <v/>
      </c>
      <c r="J1754" s="19" t="n"/>
    </row>
    <row r="1755">
      <c r="B1755" s="18" t="n"/>
      <c r="C1755" s="17" t="n"/>
      <c r="D1755" s="33">
        <f>IFERROR(VLOOKUP(A1755,'Banco de dados'!$A$6:H1951, 8,0),0)</f>
        <v/>
      </c>
      <c r="E1755" s="26">
        <f>B1755*C1755</f>
        <v/>
      </c>
      <c r="F1755" s="29">
        <f>E1755*I1755</f>
        <v/>
      </c>
      <c r="G1755" s="23">
        <f>E1755*H1755</f>
        <v/>
      </c>
      <c r="H1755" s="22">
        <f>IFERROR(VLOOKUP(A1755,'Banco de dados'!$A$6:F1951, 3,0),0)</f>
        <v/>
      </c>
      <c r="I1755" s="24">
        <f>IFERROR(VLOOKUP(A1755,'Banco de dados'!$A$6:$F$199, 5,0),0)</f>
        <v/>
      </c>
      <c r="J1755" s="19" t="n"/>
    </row>
    <row r="1756">
      <c r="B1756" s="18" t="n"/>
      <c r="C1756" s="17" t="n"/>
      <c r="D1756" s="33">
        <f>IFERROR(VLOOKUP(A1756,'Banco de dados'!$A$6:H1952, 8,0),0)</f>
        <v/>
      </c>
      <c r="E1756" s="26">
        <f>B1756*C1756</f>
        <v/>
      </c>
      <c r="F1756" s="29">
        <f>E1756*I1756</f>
        <v/>
      </c>
      <c r="G1756" s="23">
        <f>E1756*H1756</f>
        <v/>
      </c>
      <c r="H1756" s="22">
        <f>IFERROR(VLOOKUP(A1756,'Banco de dados'!$A$6:F1952, 3,0),0)</f>
        <v/>
      </c>
      <c r="I1756" s="24">
        <f>IFERROR(VLOOKUP(A1756,'Banco de dados'!$A$6:$F$199, 5,0),0)</f>
        <v/>
      </c>
      <c r="J1756" s="19" t="n"/>
    </row>
    <row r="1757">
      <c r="B1757" s="18" t="n"/>
      <c r="C1757" s="17" t="n"/>
      <c r="D1757" s="33">
        <f>IFERROR(VLOOKUP(A1757,'Banco de dados'!$A$6:H1953, 8,0),0)</f>
        <v/>
      </c>
      <c r="E1757" s="26">
        <f>B1757*C1757</f>
        <v/>
      </c>
      <c r="F1757" s="29">
        <f>E1757*I1757</f>
        <v/>
      </c>
      <c r="G1757" s="23">
        <f>E1757*H1757</f>
        <v/>
      </c>
      <c r="H1757" s="22">
        <f>IFERROR(VLOOKUP(A1757,'Banco de dados'!$A$6:F1953, 3,0),0)</f>
        <v/>
      </c>
      <c r="I1757" s="24">
        <f>IFERROR(VLOOKUP(A1757,'Banco de dados'!$A$6:$F$199, 5,0),0)</f>
        <v/>
      </c>
      <c r="J1757" s="19" t="n"/>
    </row>
    <row r="1758">
      <c r="B1758" s="18" t="n"/>
      <c r="C1758" s="17" t="n"/>
      <c r="D1758" s="33">
        <f>IFERROR(VLOOKUP(A1758,'Banco de dados'!$A$6:H1954, 8,0),0)</f>
        <v/>
      </c>
      <c r="E1758" s="26">
        <f>B1758*C1758</f>
        <v/>
      </c>
      <c r="F1758" s="29">
        <f>E1758*I1758</f>
        <v/>
      </c>
      <c r="G1758" s="23">
        <f>E1758*H1758</f>
        <v/>
      </c>
      <c r="H1758" s="22">
        <f>IFERROR(VLOOKUP(A1758,'Banco de dados'!$A$6:F1954, 3,0),0)</f>
        <v/>
      </c>
      <c r="I1758" s="24">
        <f>IFERROR(VLOOKUP(A1758,'Banco de dados'!$A$6:$F$199, 5,0),0)</f>
        <v/>
      </c>
      <c r="J1758" s="19" t="n"/>
    </row>
    <row r="1759">
      <c r="B1759" s="18" t="n"/>
      <c r="C1759" s="17" t="n"/>
      <c r="D1759" s="33">
        <f>IFERROR(VLOOKUP(A1759,'Banco de dados'!$A$6:H1955, 8,0),0)</f>
        <v/>
      </c>
      <c r="E1759" s="26">
        <f>B1759*C1759</f>
        <v/>
      </c>
      <c r="F1759" s="29">
        <f>E1759*I1759</f>
        <v/>
      </c>
      <c r="G1759" s="23">
        <f>E1759*H1759</f>
        <v/>
      </c>
      <c r="H1759" s="22">
        <f>IFERROR(VLOOKUP(A1759,'Banco de dados'!$A$6:F1955, 3,0),0)</f>
        <v/>
      </c>
      <c r="I1759" s="24">
        <f>IFERROR(VLOOKUP(A1759,'Banco de dados'!$A$6:$F$199, 5,0),0)</f>
        <v/>
      </c>
      <c r="J1759" s="19" t="n"/>
    </row>
    <row r="1760">
      <c r="B1760" s="18" t="n"/>
      <c r="C1760" s="17" t="n"/>
      <c r="D1760" s="33">
        <f>IFERROR(VLOOKUP(A1760,'Banco de dados'!$A$6:H1956, 8,0),0)</f>
        <v/>
      </c>
      <c r="E1760" s="26">
        <f>B1760*C1760</f>
        <v/>
      </c>
      <c r="F1760" s="29">
        <f>E1760*I1760</f>
        <v/>
      </c>
      <c r="G1760" s="23">
        <f>E1760*H1760</f>
        <v/>
      </c>
      <c r="H1760" s="22">
        <f>IFERROR(VLOOKUP(A1760,'Banco de dados'!$A$6:F1956, 3,0),0)</f>
        <v/>
      </c>
      <c r="I1760" s="24">
        <f>IFERROR(VLOOKUP(A1760,'Banco de dados'!$A$6:$F$199, 5,0),0)</f>
        <v/>
      </c>
      <c r="J1760" s="19" t="n"/>
    </row>
    <row r="1761">
      <c r="B1761" s="18" t="n"/>
      <c r="C1761" s="17" t="n"/>
      <c r="D1761" s="33">
        <f>IFERROR(VLOOKUP(A1761,'Banco de dados'!$A$6:H1957, 8,0),0)</f>
        <v/>
      </c>
      <c r="E1761" s="26">
        <f>B1761*C1761</f>
        <v/>
      </c>
      <c r="F1761" s="29">
        <f>E1761*I1761</f>
        <v/>
      </c>
      <c r="G1761" s="23">
        <f>E1761*H1761</f>
        <v/>
      </c>
      <c r="H1761" s="22">
        <f>IFERROR(VLOOKUP(A1761,'Banco de dados'!$A$6:F1957, 3,0),0)</f>
        <v/>
      </c>
      <c r="I1761" s="24">
        <f>IFERROR(VLOOKUP(A1761,'Banco de dados'!$A$6:$F$199, 5,0),0)</f>
        <v/>
      </c>
      <c r="J1761" s="19" t="n"/>
    </row>
    <row r="1762">
      <c r="B1762" s="18" t="n"/>
      <c r="C1762" s="17" t="n"/>
      <c r="D1762" s="33">
        <f>IFERROR(VLOOKUP(A1762,'Banco de dados'!$A$6:H1958, 8,0),0)</f>
        <v/>
      </c>
      <c r="E1762" s="26">
        <f>B1762*C1762</f>
        <v/>
      </c>
      <c r="F1762" s="29">
        <f>E1762*I1762</f>
        <v/>
      </c>
      <c r="G1762" s="23">
        <f>E1762*H1762</f>
        <v/>
      </c>
      <c r="H1762" s="22">
        <f>IFERROR(VLOOKUP(A1762,'Banco de dados'!$A$6:F1958, 3,0),0)</f>
        <v/>
      </c>
      <c r="I1762" s="24">
        <f>IFERROR(VLOOKUP(A1762,'Banco de dados'!$A$6:$F$199, 5,0),0)</f>
        <v/>
      </c>
      <c r="J1762" s="19" t="n"/>
    </row>
    <row r="1763">
      <c r="B1763" s="18" t="n"/>
      <c r="C1763" s="17" t="n"/>
      <c r="D1763" s="33">
        <f>IFERROR(VLOOKUP(A1763,'Banco de dados'!$A$6:H1959, 8,0),0)</f>
        <v/>
      </c>
      <c r="E1763" s="26">
        <f>B1763*C1763</f>
        <v/>
      </c>
      <c r="F1763" s="29">
        <f>E1763*I1763</f>
        <v/>
      </c>
      <c r="G1763" s="23">
        <f>E1763*H1763</f>
        <v/>
      </c>
      <c r="H1763" s="22">
        <f>IFERROR(VLOOKUP(A1763,'Banco de dados'!$A$6:F1959, 3,0),0)</f>
        <v/>
      </c>
      <c r="I1763" s="24">
        <f>IFERROR(VLOOKUP(A1763,'Banco de dados'!$A$6:$F$199, 5,0),0)</f>
        <v/>
      </c>
      <c r="J1763" s="19" t="n"/>
    </row>
    <row r="1764">
      <c r="B1764" s="18" t="n"/>
      <c r="C1764" s="17" t="n"/>
      <c r="D1764" s="33">
        <f>IFERROR(VLOOKUP(A1764,'Banco de dados'!$A$6:H1960, 8,0),0)</f>
        <v/>
      </c>
      <c r="E1764" s="26">
        <f>B1764*C1764</f>
        <v/>
      </c>
      <c r="F1764" s="29">
        <f>E1764*I1764</f>
        <v/>
      </c>
      <c r="G1764" s="23">
        <f>E1764*H1764</f>
        <v/>
      </c>
      <c r="H1764" s="22">
        <f>IFERROR(VLOOKUP(A1764,'Banco de dados'!$A$6:F1960, 3,0),0)</f>
        <v/>
      </c>
      <c r="I1764" s="24">
        <f>IFERROR(VLOOKUP(A1764,'Banco de dados'!$A$6:$F$199, 5,0),0)</f>
        <v/>
      </c>
      <c r="J1764" s="19" t="n"/>
    </row>
    <row r="1765">
      <c r="B1765" s="18" t="n"/>
      <c r="C1765" s="17" t="n"/>
      <c r="D1765" s="33">
        <f>IFERROR(VLOOKUP(A1765,'Banco de dados'!$A$6:H1961, 8,0),0)</f>
        <v/>
      </c>
      <c r="E1765" s="26">
        <f>B1765*C1765</f>
        <v/>
      </c>
      <c r="F1765" s="29">
        <f>E1765*I1765</f>
        <v/>
      </c>
      <c r="G1765" s="23">
        <f>E1765*H1765</f>
        <v/>
      </c>
      <c r="H1765" s="22">
        <f>IFERROR(VLOOKUP(A1765,'Banco de dados'!$A$6:F1961, 3,0),0)</f>
        <v/>
      </c>
      <c r="I1765" s="24">
        <f>IFERROR(VLOOKUP(A1765,'Banco de dados'!$A$6:$F$199, 5,0),0)</f>
        <v/>
      </c>
      <c r="J1765" s="19" t="n"/>
    </row>
    <row r="1766">
      <c r="B1766" s="18" t="n"/>
      <c r="C1766" s="17" t="n"/>
      <c r="D1766" s="33">
        <f>IFERROR(VLOOKUP(A1766,'Banco de dados'!$A$6:H1962, 8,0),0)</f>
        <v/>
      </c>
      <c r="E1766" s="26">
        <f>B1766*C1766</f>
        <v/>
      </c>
      <c r="F1766" s="29">
        <f>E1766*I1766</f>
        <v/>
      </c>
      <c r="G1766" s="23">
        <f>E1766*H1766</f>
        <v/>
      </c>
      <c r="H1766" s="22">
        <f>IFERROR(VLOOKUP(A1766,'Banco de dados'!$A$6:F1962, 3,0),0)</f>
        <v/>
      </c>
      <c r="I1766" s="24">
        <f>IFERROR(VLOOKUP(A1766,'Banco de dados'!$A$6:$F$199, 5,0),0)</f>
        <v/>
      </c>
      <c r="J1766" s="19" t="n"/>
    </row>
    <row r="1767">
      <c r="B1767" s="18" t="n"/>
      <c r="C1767" s="17" t="n"/>
      <c r="D1767" s="33">
        <f>IFERROR(VLOOKUP(A1767,'Banco de dados'!$A$6:H1963, 8,0),0)</f>
        <v/>
      </c>
      <c r="E1767" s="26">
        <f>B1767*C1767</f>
        <v/>
      </c>
      <c r="F1767" s="29">
        <f>E1767*I1767</f>
        <v/>
      </c>
      <c r="G1767" s="23">
        <f>E1767*H1767</f>
        <v/>
      </c>
      <c r="H1767" s="22">
        <f>IFERROR(VLOOKUP(A1767,'Banco de dados'!$A$6:F1963, 3,0),0)</f>
        <v/>
      </c>
      <c r="I1767" s="24">
        <f>IFERROR(VLOOKUP(A1767,'Banco de dados'!$A$6:$F$199, 5,0),0)</f>
        <v/>
      </c>
      <c r="J1767" s="19" t="n"/>
    </row>
    <row r="1768">
      <c r="B1768" s="18" t="n"/>
      <c r="C1768" s="17" t="n"/>
      <c r="D1768" s="33">
        <f>IFERROR(VLOOKUP(A1768,'Banco de dados'!$A$6:H1964, 8,0),0)</f>
        <v/>
      </c>
      <c r="E1768" s="26">
        <f>B1768*C1768</f>
        <v/>
      </c>
      <c r="F1768" s="29">
        <f>E1768*I1768</f>
        <v/>
      </c>
      <c r="G1768" s="23">
        <f>E1768*H1768</f>
        <v/>
      </c>
      <c r="H1768" s="22">
        <f>IFERROR(VLOOKUP(A1768,'Banco de dados'!$A$6:F1964, 3,0),0)</f>
        <v/>
      </c>
      <c r="I1768" s="24">
        <f>IFERROR(VLOOKUP(A1768,'Banco de dados'!$A$6:$F$199, 5,0),0)</f>
        <v/>
      </c>
      <c r="J1768" s="19" t="n"/>
    </row>
    <row r="1769">
      <c r="B1769" s="18" t="n"/>
      <c r="C1769" s="17" t="n"/>
      <c r="D1769" s="33">
        <f>IFERROR(VLOOKUP(A1769,'Banco de dados'!$A$6:H1965, 8,0),0)</f>
        <v/>
      </c>
      <c r="E1769" s="26">
        <f>B1769*C1769</f>
        <v/>
      </c>
      <c r="F1769" s="29">
        <f>E1769*I1769</f>
        <v/>
      </c>
      <c r="G1769" s="23">
        <f>E1769*H1769</f>
        <v/>
      </c>
      <c r="H1769" s="22">
        <f>IFERROR(VLOOKUP(A1769,'Banco de dados'!$A$6:F1965, 3,0),0)</f>
        <v/>
      </c>
      <c r="I1769" s="24">
        <f>IFERROR(VLOOKUP(A1769,'Banco de dados'!$A$6:$F$199, 5,0),0)</f>
        <v/>
      </c>
      <c r="J1769" s="19" t="n"/>
    </row>
    <row r="1770">
      <c r="B1770" s="18" t="n"/>
      <c r="C1770" s="17" t="n"/>
      <c r="D1770" s="33">
        <f>IFERROR(VLOOKUP(A1770,'Banco de dados'!$A$6:H1966, 8,0),0)</f>
        <v/>
      </c>
      <c r="E1770" s="26">
        <f>B1770*C1770</f>
        <v/>
      </c>
      <c r="F1770" s="29">
        <f>E1770*I1770</f>
        <v/>
      </c>
      <c r="G1770" s="23">
        <f>E1770*H1770</f>
        <v/>
      </c>
      <c r="H1770" s="22">
        <f>IFERROR(VLOOKUP(A1770,'Banco de dados'!$A$6:F1966, 3,0),0)</f>
        <v/>
      </c>
      <c r="I1770" s="24">
        <f>IFERROR(VLOOKUP(A1770,'Banco de dados'!$A$6:$F$199, 5,0),0)</f>
        <v/>
      </c>
      <c r="J1770" s="19" t="n"/>
    </row>
    <row r="1771">
      <c r="B1771" s="18" t="n"/>
      <c r="C1771" s="17" t="n"/>
      <c r="D1771" s="33">
        <f>IFERROR(VLOOKUP(A1771,'Banco de dados'!$A$6:H1967, 8,0),0)</f>
        <v/>
      </c>
      <c r="E1771" s="26">
        <f>B1771*C1771</f>
        <v/>
      </c>
      <c r="F1771" s="29">
        <f>E1771*I1771</f>
        <v/>
      </c>
      <c r="G1771" s="23">
        <f>E1771*H1771</f>
        <v/>
      </c>
      <c r="H1771" s="22">
        <f>IFERROR(VLOOKUP(A1771,'Banco de dados'!$A$6:F1967, 3,0),0)</f>
        <v/>
      </c>
      <c r="I1771" s="24">
        <f>IFERROR(VLOOKUP(A1771,'Banco de dados'!$A$6:$F$199, 5,0),0)</f>
        <v/>
      </c>
      <c r="J1771" s="19" t="n"/>
    </row>
    <row r="1772">
      <c r="B1772" s="18" t="n"/>
      <c r="C1772" s="17" t="n"/>
      <c r="D1772" s="33">
        <f>IFERROR(VLOOKUP(A1772,'Banco de dados'!$A$6:H1968, 8,0),0)</f>
        <v/>
      </c>
      <c r="E1772" s="26">
        <f>B1772*C1772</f>
        <v/>
      </c>
      <c r="F1772" s="29">
        <f>E1772*I1772</f>
        <v/>
      </c>
      <c r="G1772" s="23">
        <f>E1772*H1772</f>
        <v/>
      </c>
      <c r="H1772" s="22">
        <f>IFERROR(VLOOKUP(A1772,'Banco de dados'!$A$6:F1968, 3,0),0)</f>
        <v/>
      </c>
      <c r="I1772" s="24">
        <f>IFERROR(VLOOKUP(A1772,'Banco de dados'!$A$6:$F$199, 5,0),0)</f>
        <v/>
      </c>
      <c r="J1772" s="19" t="n"/>
    </row>
    <row r="1773">
      <c r="B1773" s="18" t="n"/>
      <c r="C1773" s="17" t="n"/>
      <c r="D1773" s="33">
        <f>IFERROR(VLOOKUP(A1773,'Banco de dados'!$A$6:H1969, 8,0),0)</f>
        <v/>
      </c>
      <c r="E1773" s="26">
        <f>B1773*C1773</f>
        <v/>
      </c>
      <c r="F1773" s="29">
        <f>E1773*I1773</f>
        <v/>
      </c>
      <c r="G1773" s="23">
        <f>E1773*H1773</f>
        <v/>
      </c>
      <c r="H1773" s="22">
        <f>IFERROR(VLOOKUP(A1773,'Banco de dados'!$A$6:F1969, 3,0),0)</f>
        <v/>
      </c>
      <c r="I1773" s="24">
        <f>IFERROR(VLOOKUP(A1773,'Banco de dados'!$A$6:$F$199, 5,0),0)</f>
        <v/>
      </c>
      <c r="J1773" s="19" t="n"/>
    </row>
    <row r="1774">
      <c r="B1774" s="18" t="n"/>
      <c r="C1774" s="17" t="n"/>
      <c r="D1774" s="33">
        <f>IFERROR(VLOOKUP(A1774,'Banco de dados'!$A$6:H1970, 8,0),0)</f>
        <v/>
      </c>
      <c r="E1774" s="26">
        <f>B1774*C1774</f>
        <v/>
      </c>
      <c r="F1774" s="29">
        <f>E1774*I1774</f>
        <v/>
      </c>
      <c r="G1774" s="23">
        <f>E1774*H1774</f>
        <v/>
      </c>
      <c r="H1774" s="22">
        <f>IFERROR(VLOOKUP(A1774,'Banco de dados'!$A$6:F1970, 3,0),0)</f>
        <v/>
      </c>
      <c r="I1774" s="24">
        <f>IFERROR(VLOOKUP(A1774,'Banco de dados'!$A$6:$F$199, 5,0),0)</f>
        <v/>
      </c>
      <c r="J1774" s="19" t="n"/>
    </row>
    <row r="1775">
      <c r="B1775" s="18" t="n"/>
      <c r="C1775" s="17" t="n"/>
      <c r="D1775" s="33">
        <f>IFERROR(VLOOKUP(A1775,'Banco de dados'!$A$6:H1971, 8,0),0)</f>
        <v/>
      </c>
      <c r="E1775" s="26">
        <f>B1775*C1775</f>
        <v/>
      </c>
      <c r="F1775" s="29">
        <f>E1775*I1775</f>
        <v/>
      </c>
      <c r="G1775" s="23">
        <f>E1775*H1775</f>
        <v/>
      </c>
      <c r="H1775" s="22">
        <f>IFERROR(VLOOKUP(A1775,'Banco de dados'!$A$6:F1971, 3,0),0)</f>
        <v/>
      </c>
      <c r="I1775" s="24">
        <f>IFERROR(VLOOKUP(A1775,'Banco de dados'!$A$6:$F$199, 5,0),0)</f>
        <v/>
      </c>
      <c r="J1775" s="19" t="n"/>
    </row>
    <row r="1776">
      <c r="B1776" s="18" t="n"/>
      <c r="C1776" s="17" t="n"/>
      <c r="D1776" s="33">
        <f>IFERROR(VLOOKUP(A1776,'Banco de dados'!$A$6:H1972, 8,0),0)</f>
        <v/>
      </c>
      <c r="E1776" s="26">
        <f>B1776*C1776</f>
        <v/>
      </c>
      <c r="F1776" s="29">
        <f>E1776*I1776</f>
        <v/>
      </c>
      <c r="G1776" s="23">
        <f>E1776*H1776</f>
        <v/>
      </c>
      <c r="H1776" s="22">
        <f>IFERROR(VLOOKUP(A1776,'Banco de dados'!$A$6:F1972, 3,0),0)</f>
        <v/>
      </c>
      <c r="I1776" s="24">
        <f>IFERROR(VLOOKUP(A1776,'Banco de dados'!$A$6:$F$199, 5,0),0)</f>
        <v/>
      </c>
      <c r="J1776" s="19" t="n"/>
    </row>
    <row r="1777">
      <c r="B1777" s="18" t="n"/>
      <c r="C1777" s="17" t="n"/>
      <c r="D1777" s="33">
        <f>IFERROR(VLOOKUP(A1777,'Banco de dados'!$A$6:H1973, 8,0),0)</f>
        <v/>
      </c>
      <c r="E1777" s="26">
        <f>B1777*C1777</f>
        <v/>
      </c>
      <c r="F1777" s="29">
        <f>E1777*I1777</f>
        <v/>
      </c>
      <c r="G1777" s="23">
        <f>E1777*H1777</f>
        <v/>
      </c>
      <c r="H1777" s="22">
        <f>IFERROR(VLOOKUP(A1777,'Banco de dados'!$A$6:F1973, 3,0),0)</f>
        <v/>
      </c>
      <c r="I1777" s="24">
        <f>IFERROR(VLOOKUP(A1777,'Banco de dados'!$A$6:$F$199, 5,0),0)</f>
        <v/>
      </c>
      <c r="J1777" s="19" t="n"/>
    </row>
    <row r="1778">
      <c r="B1778" s="18" t="n"/>
      <c r="C1778" s="17" t="n"/>
      <c r="D1778" s="33">
        <f>IFERROR(VLOOKUP(A1778,'Banco de dados'!$A$6:H1974, 8,0),0)</f>
        <v/>
      </c>
      <c r="E1778" s="26">
        <f>B1778*C1778</f>
        <v/>
      </c>
      <c r="F1778" s="29">
        <f>E1778*I1778</f>
        <v/>
      </c>
      <c r="G1778" s="23">
        <f>E1778*H1778</f>
        <v/>
      </c>
      <c r="H1778" s="22">
        <f>IFERROR(VLOOKUP(A1778,'Banco de dados'!$A$6:F1974, 3,0),0)</f>
        <v/>
      </c>
      <c r="I1778" s="24">
        <f>IFERROR(VLOOKUP(A1778,'Banco de dados'!$A$6:$F$199, 5,0),0)</f>
        <v/>
      </c>
      <c r="J1778" s="19" t="n"/>
    </row>
    <row r="1779">
      <c r="B1779" s="18" t="n"/>
      <c r="C1779" s="17" t="n"/>
      <c r="D1779" s="33">
        <f>IFERROR(VLOOKUP(A1779,'Banco de dados'!$A$6:H1975, 8,0),0)</f>
        <v/>
      </c>
      <c r="E1779" s="26">
        <f>B1779*C1779</f>
        <v/>
      </c>
      <c r="F1779" s="29">
        <f>E1779*I1779</f>
        <v/>
      </c>
      <c r="G1779" s="23">
        <f>E1779*H1779</f>
        <v/>
      </c>
      <c r="H1779" s="22">
        <f>IFERROR(VLOOKUP(A1779,'Banco de dados'!$A$6:F1975, 3,0),0)</f>
        <v/>
      </c>
      <c r="I1779" s="24">
        <f>IFERROR(VLOOKUP(A1779,'Banco de dados'!$A$6:$F$199, 5,0),0)</f>
        <v/>
      </c>
      <c r="J1779" s="19" t="n"/>
    </row>
    <row r="1780">
      <c r="B1780" s="18" t="n"/>
      <c r="C1780" s="17" t="n"/>
      <c r="D1780" s="33">
        <f>IFERROR(VLOOKUP(A1780,'Banco de dados'!$A$6:H1976, 8,0),0)</f>
        <v/>
      </c>
      <c r="E1780" s="26">
        <f>B1780*C1780</f>
        <v/>
      </c>
      <c r="F1780" s="29">
        <f>E1780*I1780</f>
        <v/>
      </c>
      <c r="G1780" s="23">
        <f>E1780*H1780</f>
        <v/>
      </c>
      <c r="H1780" s="22">
        <f>IFERROR(VLOOKUP(A1780,'Banco de dados'!$A$6:F1976, 3,0),0)</f>
        <v/>
      </c>
      <c r="I1780" s="24">
        <f>IFERROR(VLOOKUP(A1780,'Banco de dados'!$A$6:$F$199, 5,0),0)</f>
        <v/>
      </c>
      <c r="J1780" s="19" t="n"/>
    </row>
    <row r="1781">
      <c r="B1781" s="18" t="n"/>
      <c r="C1781" s="17" t="n"/>
      <c r="D1781" s="33">
        <f>IFERROR(VLOOKUP(A1781,'Banco de dados'!$A$6:H1977, 8,0),0)</f>
        <v/>
      </c>
      <c r="E1781" s="26">
        <f>B1781*C1781</f>
        <v/>
      </c>
      <c r="F1781" s="29">
        <f>E1781*I1781</f>
        <v/>
      </c>
      <c r="G1781" s="23">
        <f>E1781*H1781</f>
        <v/>
      </c>
      <c r="H1781" s="22">
        <f>IFERROR(VLOOKUP(A1781,'Banco de dados'!$A$6:F1977, 3,0),0)</f>
        <v/>
      </c>
      <c r="I1781" s="24">
        <f>IFERROR(VLOOKUP(A1781,'Banco de dados'!$A$6:$F$199, 5,0),0)</f>
        <v/>
      </c>
      <c r="J1781" s="19" t="n"/>
    </row>
    <row r="1782">
      <c r="B1782" s="18" t="n"/>
      <c r="C1782" s="17" t="n"/>
      <c r="D1782" s="33">
        <f>IFERROR(VLOOKUP(A1782,'Banco de dados'!$A$6:H1978, 8,0),0)</f>
        <v/>
      </c>
      <c r="E1782" s="26">
        <f>B1782*C1782</f>
        <v/>
      </c>
      <c r="F1782" s="29">
        <f>E1782*I1782</f>
        <v/>
      </c>
      <c r="G1782" s="23">
        <f>E1782*H1782</f>
        <v/>
      </c>
      <c r="H1782" s="22">
        <f>IFERROR(VLOOKUP(A1782,'Banco de dados'!$A$6:F1978, 3,0),0)</f>
        <v/>
      </c>
      <c r="I1782" s="24">
        <f>IFERROR(VLOOKUP(A1782,'Banco de dados'!$A$6:$F$199, 5,0),0)</f>
        <v/>
      </c>
      <c r="J1782" s="19" t="n"/>
    </row>
    <row r="1783">
      <c r="B1783" s="18" t="n"/>
      <c r="C1783" s="17" t="n"/>
      <c r="D1783" s="33">
        <f>IFERROR(VLOOKUP(A1783,'Banco de dados'!$A$6:H1979, 8,0),0)</f>
        <v/>
      </c>
      <c r="E1783" s="26">
        <f>B1783*C1783</f>
        <v/>
      </c>
      <c r="F1783" s="29">
        <f>E1783*I1783</f>
        <v/>
      </c>
      <c r="G1783" s="23">
        <f>E1783*H1783</f>
        <v/>
      </c>
      <c r="H1783" s="22">
        <f>IFERROR(VLOOKUP(A1783,'Banco de dados'!$A$6:F1979, 3,0),0)</f>
        <v/>
      </c>
      <c r="I1783" s="24">
        <f>IFERROR(VLOOKUP(A1783,'Banco de dados'!$A$6:$F$199, 5,0),0)</f>
        <v/>
      </c>
      <c r="J1783" s="19" t="n"/>
    </row>
    <row r="1784">
      <c r="B1784" s="18" t="n"/>
      <c r="C1784" s="17" t="n"/>
      <c r="D1784" s="33">
        <f>IFERROR(VLOOKUP(A1784,'Banco de dados'!$A$6:H1980, 8,0),0)</f>
        <v/>
      </c>
      <c r="E1784" s="26">
        <f>B1784*C1784</f>
        <v/>
      </c>
      <c r="F1784" s="29">
        <f>E1784*I1784</f>
        <v/>
      </c>
      <c r="G1784" s="23">
        <f>E1784*H1784</f>
        <v/>
      </c>
      <c r="H1784" s="22">
        <f>IFERROR(VLOOKUP(A1784,'Banco de dados'!$A$6:F1980, 3,0),0)</f>
        <v/>
      </c>
      <c r="I1784" s="24">
        <f>IFERROR(VLOOKUP(A1784,'Banco de dados'!$A$6:$F$199, 5,0),0)</f>
        <v/>
      </c>
      <c r="J1784" s="19" t="n"/>
    </row>
    <row r="1785">
      <c r="B1785" s="18" t="n"/>
      <c r="C1785" s="17" t="n"/>
      <c r="D1785" s="33">
        <f>IFERROR(VLOOKUP(A1785,'Banco de dados'!$A$6:H1981, 8,0),0)</f>
        <v/>
      </c>
      <c r="E1785" s="26">
        <f>B1785*C1785</f>
        <v/>
      </c>
      <c r="F1785" s="29">
        <f>E1785*I1785</f>
        <v/>
      </c>
      <c r="G1785" s="23">
        <f>E1785*H1785</f>
        <v/>
      </c>
      <c r="H1785" s="22">
        <f>IFERROR(VLOOKUP(A1785,'Banco de dados'!$A$6:F1981, 3,0),0)</f>
        <v/>
      </c>
      <c r="I1785" s="24">
        <f>IFERROR(VLOOKUP(A1785,'Banco de dados'!$A$6:$F$199, 5,0),0)</f>
        <v/>
      </c>
      <c r="J1785" s="19" t="n"/>
    </row>
    <row r="1786">
      <c r="B1786" s="18" t="n"/>
      <c r="C1786" s="17" t="n"/>
      <c r="D1786" s="33">
        <f>IFERROR(VLOOKUP(A1786,'Banco de dados'!$A$6:H1982, 8,0),0)</f>
        <v/>
      </c>
      <c r="E1786" s="26">
        <f>B1786*C1786</f>
        <v/>
      </c>
      <c r="F1786" s="29">
        <f>E1786*I1786</f>
        <v/>
      </c>
      <c r="G1786" s="23">
        <f>E1786*H1786</f>
        <v/>
      </c>
      <c r="H1786" s="22">
        <f>IFERROR(VLOOKUP(A1786,'Banco de dados'!$A$6:F1982, 3,0),0)</f>
        <v/>
      </c>
      <c r="I1786" s="24">
        <f>IFERROR(VLOOKUP(A1786,'Banco de dados'!$A$6:$F$199, 5,0),0)</f>
        <v/>
      </c>
      <c r="J1786" s="19" t="n"/>
    </row>
    <row r="1787">
      <c r="B1787" s="18" t="n"/>
      <c r="C1787" s="17" t="n"/>
      <c r="D1787" s="33">
        <f>IFERROR(VLOOKUP(A1787,'Banco de dados'!$A$6:H1983, 8,0),0)</f>
        <v/>
      </c>
      <c r="E1787" s="26">
        <f>B1787*C1787</f>
        <v/>
      </c>
      <c r="F1787" s="29">
        <f>E1787*I1787</f>
        <v/>
      </c>
      <c r="G1787" s="23">
        <f>E1787*H1787</f>
        <v/>
      </c>
      <c r="H1787" s="22">
        <f>IFERROR(VLOOKUP(A1787,'Banco de dados'!$A$6:F1983, 3,0),0)</f>
        <v/>
      </c>
      <c r="I1787" s="24">
        <f>IFERROR(VLOOKUP(A1787,'Banco de dados'!$A$6:$F$199, 5,0),0)</f>
        <v/>
      </c>
      <c r="J1787" s="19" t="n"/>
    </row>
    <row r="1788">
      <c r="B1788" s="18" t="n"/>
      <c r="C1788" s="17" t="n"/>
      <c r="D1788" s="33">
        <f>IFERROR(VLOOKUP(A1788,'Banco de dados'!$A$6:H1984, 8,0),0)</f>
        <v/>
      </c>
      <c r="E1788" s="26">
        <f>B1788*C1788</f>
        <v/>
      </c>
      <c r="F1788" s="29">
        <f>E1788*I1788</f>
        <v/>
      </c>
      <c r="G1788" s="23">
        <f>E1788*H1788</f>
        <v/>
      </c>
      <c r="H1788" s="22">
        <f>IFERROR(VLOOKUP(A1788,'Banco de dados'!$A$6:F1984, 3,0),0)</f>
        <v/>
      </c>
      <c r="I1788" s="24">
        <f>IFERROR(VLOOKUP(A1788,'Banco de dados'!$A$6:$F$199, 5,0),0)</f>
        <v/>
      </c>
      <c r="J1788" s="19" t="n"/>
    </row>
    <row r="1789">
      <c r="B1789" s="18" t="n"/>
      <c r="C1789" s="17" t="n"/>
      <c r="D1789" s="33">
        <f>IFERROR(VLOOKUP(A1789,'Banco de dados'!$A$6:H1985, 8,0),0)</f>
        <v/>
      </c>
      <c r="E1789" s="26">
        <f>B1789*C1789</f>
        <v/>
      </c>
      <c r="F1789" s="29">
        <f>E1789*I1789</f>
        <v/>
      </c>
      <c r="G1789" s="23">
        <f>E1789*H1789</f>
        <v/>
      </c>
      <c r="H1789" s="22">
        <f>IFERROR(VLOOKUP(A1789,'Banco de dados'!$A$6:F1985, 3,0),0)</f>
        <v/>
      </c>
      <c r="I1789" s="24">
        <f>IFERROR(VLOOKUP(A1789,'Banco de dados'!$A$6:$F$199, 5,0),0)</f>
        <v/>
      </c>
      <c r="J1789" s="19" t="n"/>
    </row>
    <row r="1790">
      <c r="B1790" s="18" t="n"/>
      <c r="C1790" s="17" t="n"/>
      <c r="D1790" s="33">
        <f>IFERROR(VLOOKUP(A1790,'Banco de dados'!$A$6:H1986, 8,0),0)</f>
        <v/>
      </c>
      <c r="E1790" s="26">
        <f>B1790*C1790</f>
        <v/>
      </c>
      <c r="F1790" s="29">
        <f>E1790*I1790</f>
        <v/>
      </c>
      <c r="G1790" s="23">
        <f>E1790*H1790</f>
        <v/>
      </c>
      <c r="H1790" s="22">
        <f>IFERROR(VLOOKUP(A1790,'Banco de dados'!$A$6:F1986, 3,0),0)</f>
        <v/>
      </c>
      <c r="I1790" s="24">
        <f>IFERROR(VLOOKUP(A1790,'Banco de dados'!$A$6:$F$199, 5,0),0)</f>
        <v/>
      </c>
      <c r="J1790" s="19" t="n"/>
    </row>
    <row r="1791">
      <c r="B1791" s="18" t="n"/>
      <c r="C1791" s="17" t="n"/>
      <c r="D1791" s="33">
        <f>IFERROR(VLOOKUP(A1791,'Banco de dados'!$A$6:H1987, 8,0),0)</f>
        <v/>
      </c>
      <c r="E1791" s="26">
        <f>B1791*C1791</f>
        <v/>
      </c>
      <c r="F1791" s="29">
        <f>E1791*I1791</f>
        <v/>
      </c>
      <c r="G1791" s="23">
        <f>E1791*H1791</f>
        <v/>
      </c>
      <c r="H1791" s="22">
        <f>IFERROR(VLOOKUP(A1791,'Banco de dados'!$A$6:F1987, 3,0),0)</f>
        <v/>
      </c>
      <c r="I1791" s="24">
        <f>IFERROR(VLOOKUP(A1791,'Banco de dados'!$A$6:$F$199, 5,0),0)</f>
        <v/>
      </c>
      <c r="J1791" s="19" t="n"/>
    </row>
    <row r="1792">
      <c r="B1792" s="18" t="n"/>
      <c r="C1792" s="17" t="n"/>
      <c r="D1792" s="33">
        <f>IFERROR(VLOOKUP(A1792,'Banco de dados'!$A$6:H1988, 8,0),0)</f>
        <v/>
      </c>
      <c r="E1792" s="26">
        <f>B1792*C1792</f>
        <v/>
      </c>
      <c r="F1792" s="29">
        <f>E1792*I1792</f>
        <v/>
      </c>
      <c r="G1792" s="23">
        <f>E1792*H1792</f>
        <v/>
      </c>
      <c r="H1792" s="22">
        <f>IFERROR(VLOOKUP(A1792,'Banco de dados'!$A$6:F1988, 3,0),0)</f>
        <v/>
      </c>
      <c r="I1792" s="24">
        <f>IFERROR(VLOOKUP(A1792,'Banco de dados'!$A$6:$F$199, 5,0),0)</f>
        <v/>
      </c>
      <c r="J1792" s="19" t="n"/>
    </row>
    <row r="1793">
      <c r="B1793" s="18" t="n"/>
      <c r="C1793" s="17" t="n"/>
      <c r="D1793" s="33">
        <f>IFERROR(VLOOKUP(A1793,'Banco de dados'!$A$6:H1989, 8,0),0)</f>
        <v/>
      </c>
      <c r="E1793" s="26">
        <f>B1793*C1793</f>
        <v/>
      </c>
      <c r="F1793" s="29">
        <f>E1793*I1793</f>
        <v/>
      </c>
      <c r="G1793" s="23">
        <f>E1793*H1793</f>
        <v/>
      </c>
      <c r="H1793" s="22">
        <f>IFERROR(VLOOKUP(A1793,'Banco de dados'!$A$6:F1989, 3,0),0)</f>
        <v/>
      </c>
      <c r="I1793" s="24">
        <f>IFERROR(VLOOKUP(A1793,'Banco de dados'!$A$6:$F$199, 5,0),0)</f>
        <v/>
      </c>
      <c r="J1793" s="19" t="n"/>
    </row>
    <row r="1794">
      <c r="B1794" s="18" t="n"/>
      <c r="C1794" s="17" t="n"/>
      <c r="D1794" s="33">
        <f>IFERROR(VLOOKUP(A1794,'Banco de dados'!$A$6:H1990, 8,0),0)</f>
        <v/>
      </c>
      <c r="E1794" s="26">
        <f>B1794*C1794</f>
        <v/>
      </c>
      <c r="F1794" s="29">
        <f>E1794*I1794</f>
        <v/>
      </c>
      <c r="G1794" s="23">
        <f>E1794*H1794</f>
        <v/>
      </c>
      <c r="H1794" s="22">
        <f>IFERROR(VLOOKUP(A1794,'Banco de dados'!$A$6:F1990, 3,0),0)</f>
        <v/>
      </c>
      <c r="I1794" s="24">
        <f>IFERROR(VLOOKUP(A1794,'Banco de dados'!$A$6:$F$199, 5,0),0)</f>
        <v/>
      </c>
      <c r="J1794" s="19" t="n"/>
    </row>
    <row r="1795">
      <c r="B1795" s="18" t="n"/>
      <c r="C1795" s="17" t="n"/>
      <c r="D1795" s="33">
        <f>IFERROR(VLOOKUP(A1795,'Banco de dados'!$A$6:H1991, 8,0),0)</f>
        <v/>
      </c>
      <c r="E1795" s="26">
        <f>B1795*C1795</f>
        <v/>
      </c>
      <c r="F1795" s="29">
        <f>E1795*I1795</f>
        <v/>
      </c>
      <c r="G1795" s="23">
        <f>E1795*H1795</f>
        <v/>
      </c>
      <c r="H1795" s="22">
        <f>IFERROR(VLOOKUP(A1795,'Banco de dados'!$A$6:F1991, 3,0),0)</f>
        <v/>
      </c>
      <c r="I1795" s="24">
        <f>IFERROR(VLOOKUP(A1795,'Banco de dados'!$A$6:$F$199, 5,0),0)</f>
        <v/>
      </c>
      <c r="J1795" s="19" t="n"/>
    </row>
    <row r="1796">
      <c r="B1796" s="18" t="n"/>
      <c r="C1796" s="17" t="n"/>
      <c r="D1796" s="33">
        <f>IFERROR(VLOOKUP(A1796,'Banco de dados'!$A$6:H1992, 8,0),0)</f>
        <v/>
      </c>
      <c r="E1796" s="26">
        <f>B1796*C1796</f>
        <v/>
      </c>
      <c r="F1796" s="29">
        <f>E1796*I1796</f>
        <v/>
      </c>
      <c r="G1796" s="23">
        <f>E1796*H1796</f>
        <v/>
      </c>
      <c r="H1796" s="22">
        <f>IFERROR(VLOOKUP(A1796,'Banco de dados'!$A$6:F1992, 3,0),0)</f>
        <v/>
      </c>
      <c r="I1796" s="24">
        <f>IFERROR(VLOOKUP(A1796,'Banco de dados'!$A$6:$F$199, 5,0),0)</f>
        <v/>
      </c>
      <c r="J1796" s="19" t="n"/>
    </row>
    <row r="1797">
      <c r="B1797" s="18" t="n"/>
      <c r="C1797" s="17" t="n"/>
      <c r="D1797" s="33">
        <f>IFERROR(VLOOKUP(A1797,'Banco de dados'!$A$6:H1993, 8,0),0)</f>
        <v/>
      </c>
      <c r="E1797" s="26">
        <f>B1797*C1797</f>
        <v/>
      </c>
      <c r="F1797" s="29">
        <f>E1797*I1797</f>
        <v/>
      </c>
      <c r="G1797" s="23">
        <f>E1797*H1797</f>
        <v/>
      </c>
      <c r="H1797" s="22">
        <f>IFERROR(VLOOKUP(A1797,'Banco de dados'!$A$6:F1993, 3,0),0)</f>
        <v/>
      </c>
      <c r="I1797" s="24">
        <f>IFERROR(VLOOKUP(A1797,'Banco de dados'!$A$6:$F$199, 5,0),0)</f>
        <v/>
      </c>
      <c r="J1797" s="19" t="n"/>
    </row>
    <row r="1798">
      <c r="B1798" s="18" t="n"/>
      <c r="C1798" s="17" t="n"/>
      <c r="D1798" s="33">
        <f>IFERROR(VLOOKUP(A1798,'Banco de dados'!$A$6:H1994, 8,0),0)</f>
        <v/>
      </c>
      <c r="E1798" s="26">
        <f>B1798*C1798</f>
        <v/>
      </c>
      <c r="F1798" s="29">
        <f>E1798*I1798</f>
        <v/>
      </c>
      <c r="G1798" s="23">
        <f>E1798*H1798</f>
        <v/>
      </c>
      <c r="H1798" s="22">
        <f>IFERROR(VLOOKUP(A1798,'Banco de dados'!$A$6:F1994, 3,0),0)</f>
        <v/>
      </c>
      <c r="I1798" s="24">
        <f>IFERROR(VLOOKUP(A1798,'Banco de dados'!$A$6:$F$199, 5,0),0)</f>
        <v/>
      </c>
      <c r="J1798" s="19" t="n"/>
    </row>
    <row r="1799">
      <c r="B1799" s="18" t="n"/>
      <c r="C1799" s="17" t="n"/>
      <c r="D1799" s="33">
        <f>IFERROR(VLOOKUP(A1799,'Banco de dados'!$A$6:H1995, 8,0),0)</f>
        <v/>
      </c>
      <c r="E1799" s="26">
        <f>B1799*C1799</f>
        <v/>
      </c>
      <c r="F1799" s="29">
        <f>E1799*I1799</f>
        <v/>
      </c>
      <c r="G1799" s="23">
        <f>E1799*H1799</f>
        <v/>
      </c>
      <c r="H1799" s="22">
        <f>IFERROR(VLOOKUP(A1799,'Banco de dados'!$A$6:F1995, 3,0),0)</f>
        <v/>
      </c>
      <c r="I1799" s="24">
        <f>IFERROR(VLOOKUP(A1799,'Banco de dados'!$A$6:$F$199, 5,0),0)</f>
        <v/>
      </c>
      <c r="J1799" s="19" t="n"/>
    </row>
    <row r="1800">
      <c r="B1800" s="18" t="n"/>
      <c r="C1800" s="17" t="n"/>
      <c r="D1800" s="33">
        <f>IFERROR(VLOOKUP(A1800,'Banco de dados'!$A$6:H1996, 8,0),0)</f>
        <v/>
      </c>
      <c r="E1800" s="26">
        <f>B1800*C1800</f>
        <v/>
      </c>
      <c r="F1800" s="29">
        <f>E1800*I1800</f>
        <v/>
      </c>
      <c r="G1800" s="23">
        <f>E1800*H1800</f>
        <v/>
      </c>
      <c r="H1800" s="22">
        <f>IFERROR(VLOOKUP(A1800,'Banco de dados'!$A$6:F1996, 3,0),0)</f>
        <v/>
      </c>
      <c r="I1800" s="24">
        <f>IFERROR(VLOOKUP(A1800,'Banco de dados'!$A$6:$F$199, 5,0),0)</f>
        <v/>
      </c>
      <c r="J1800" s="19" t="n"/>
    </row>
    <row r="1801">
      <c r="B1801" s="18" t="n"/>
      <c r="C1801" s="17" t="n"/>
      <c r="D1801" s="33">
        <f>IFERROR(VLOOKUP(A1801,'Banco de dados'!$A$6:H1997, 8,0),0)</f>
        <v/>
      </c>
      <c r="E1801" s="26">
        <f>B1801*C1801</f>
        <v/>
      </c>
      <c r="F1801" s="29">
        <f>E1801*I1801</f>
        <v/>
      </c>
      <c r="G1801" s="23">
        <f>E1801*H1801</f>
        <v/>
      </c>
      <c r="H1801" s="22">
        <f>IFERROR(VLOOKUP(A1801,'Banco de dados'!$A$6:F1997, 3,0),0)</f>
        <v/>
      </c>
      <c r="I1801" s="24">
        <f>IFERROR(VLOOKUP(A1801,'Banco de dados'!$A$6:$F$199, 5,0),0)</f>
        <v/>
      </c>
      <c r="J1801" s="19" t="n"/>
    </row>
    <row r="1802">
      <c r="B1802" s="18" t="n"/>
      <c r="C1802" s="17" t="n"/>
      <c r="D1802" s="33">
        <f>IFERROR(VLOOKUP(A1802,'Banco de dados'!$A$6:H1998, 8,0),0)</f>
        <v/>
      </c>
      <c r="E1802" s="26">
        <f>B1802*C1802</f>
        <v/>
      </c>
      <c r="F1802" s="29">
        <f>E1802*I1802</f>
        <v/>
      </c>
      <c r="G1802" s="23">
        <f>E1802*H1802</f>
        <v/>
      </c>
      <c r="H1802" s="22">
        <f>IFERROR(VLOOKUP(A1802,'Banco de dados'!$A$6:F1998, 3,0),0)</f>
        <v/>
      </c>
      <c r="I1802" s="24">
        <f>IFERROR(VLOOKUP(A1802,'Banco de dados'!$A$6:$F$199, 5,0),0)</f>
        <v/>
      </c>
      <c r="J1802" s="19" t="n"/>
    </row>
    <row r="1803">
      <c r="B1803" s="18" t="n"/>
      <c r="C1803" s="17" t="n"/>
      <c r="D1803" s="33">
        <f>IFERROR(VLOOKUP(A1803,'Banco de dados'!$A$6:H1999, 8,0),0)</f>
        <v/>
      </c>
      <c r="E1803" s="26">
        <f>B1803*C1803</f>
        <v/>
      </c>
      <c r="F1803" s="29">
        <f>E1803*I1803</f>
        <v/>
      </c>
      <c r="G1803" s="23">
        <f>E1803*H1803</f>
        <v/>
      </c>
      <c r="H1803" s="22">
        <f>IFERROR(VLOOKUP(A1803,'Banco de dados'!$A$6:F1999, 3,0),0)</f>
        <v/>
      </c>
      <c r="I1803" s="24">
        <f>IFERROR(VLOOKUP(A1803,'Banco de dados'!$A$6:$F$199, 5,0),0)</f>
        <v/>
      </c>
      <c r="J1803" s="19" t="n"/>
    </row>
    <row r="1804">
      <c r="B1804" s="18" t="n"/>
      <c r="C1804" s="17" t="n"/>
      <c r="D1804" s="33">
        <f>IFERROR(VLOOKUP(A1804,'Banco de dados'!$A$6:H2000, 8,0),0)</f>
        <v/>
      </c>
      <c r="E1804" s="26">
        <f>B1804*C1804</f>
        <v/>
      </c>
      <c r="F1804" s="29">
        <f>E1804*I1804</f>
        <v/>
      </c>
      <c r="G1804" s="23">
        <f>E1804*H1804</f>
        <v/>
      </c>
      <c r="H1804" s="22">
        <f>IFERROR(VLOOKUP(A1804,'Banco de dados'!$A$6:F2000, 3,0),0)</f>
        <v/>
      </c>
      <c r="I1804" s="24">
        <f>IFERROR(VLOOKUP(A1804,'Banco de dados'!$A$6:$F$199, 5,0),0)</f>
        <v/>
      </c>
      <c r="J1804" s="19" t="n"/>
    </row>
    <row r="1805">
      <c r="B1805" s="18" t="n"/>
      <c r="C1805" s="17" t="n"/>
      <c r="D1805" s="33">
        <f>IFERROR(VLOOKUP(A1805,'Banco de dados'!$A$6:H2001, 8,0),0)</f>
        <v/>
      </c>
      <c r="E1805" s="26">
        <f>B1805*C1805</f>
        <v/>
      </c>
      <c r="F1805" s="29">
        <f>E1805*I1805</f>
        <v/>
      </c>
      <c r="G1805" s="23">
        <f>E1805*H1805</f>
        <v/>
      </c>
      <c r="H1805" s="22">
        <f>IFERROR(VLOOKUP(A1805,'Banco de dados'!$A$6:F2001, 3,0),0)</f>
        <v/>
      </c>
      <c r="I1805" s="24">
        <f>IFERROR(VLOOKUP(A1805,'Banco de dados'!$A$6:$F$199, 5,0),0)</f>
        <v/>
      </c>
      <c r="J1805" s="19" t="n"/>
    </row>
    <row r="1806">
      <c r="B1806" s="18" t="n"/>
      <c r="C1806" s="17" t="n"/>
      <c r="D1806" s="33">
        <f>IFERROR(VLOOKUP(A1806,'Banco de dados'!$A$6:H2002, 8,0),0)</f>
        <v/>
      </c>
      <c r="E1806" s="26">
        <f>B1806*C1806</f>
        <v/>
      </c>
      <c r="F1806" s="29">
        <f>E1806*I1806</f>
        <v/>
      </c>
      <c r="G1806" s="23">
        <f>E1806*H1806</f>
        <v/>
      </c>
      <c r="H1806" s="22">
        <f>IFERROR(VLOOKUP(A1806,'Banco de dados'!$A$6:F2002, 3,0),0)</f>
        <v/>
      </c>
      <c r="I1806" s="24">
        <f>IFERROR(VLOOKUP(A1806,'Banco de dados'!$A$6:$F$199, 5,0),0)</f>
        <v/>
      </c>
      <c r="J1806" s="19" t="n"/>
    </row>
    <row r="1807">
      <c r="B1807" s="18" t="n"/>
      <c r="C1807" s="17" t="n"/>
      <c r="D1807" s="33">
        <f>IFERROR(VLOOKUP(A1807,'Banco de dados'!$A$6:H2003, 8,0),0)</f>
        <v/>
      </c>
      <c r="E1807" s="26">
        <f>B1807*C1807</f>
        <v/>
      </c>
      <c r="F1807" s="29">
        <f>E1807*I1807</f>
        <v/>
      </c>
      <c r="G1807" s="23">
        <f>E1807*H1807</f>
        <v/>
      </c>
      <c r="H1807" s="22">
        <f>IFERROR(VLOOKUP(A1807,'Banco de dados'!$A$6:F2003, 3,0),0)</f>
        <v/>
      </c>
      <c r="I1807" s="24">
        <f>IFERROR(VLOOKUP(A1807,'Banco de dados'!$A$6:$F$199, 5,0),0)</f>
        <v/>
      </c>
      <c r="J1807" s="19" t="n"/>
    </row>
    <row r="1808">
      <c r="B1808" s="18" t="n"/>
      <c r="C1808" s="17" t="n"/>
      <c r="D1808" s="33">
        <f>IFERROR(VLOOKUP(A1808,'Banco de dados'!$A$6:H2004, 8,0),0)</f>
        <v/>
      </c>
      <c r="E1808" s="26">
        <f>B1808*C1808</f>
        <v/>
      </c>
      <c r="F1808" s="29">
        <f>E1808*I1808</f>
        <v/>
      </c>
      <c r="G1808" s="23">
        <f>E1808*H1808</f>
        <v/>
      </c>
      <c r="H1808" s="22">
        <f>IFERROR(VLOOKUP(A1808,'Banco de dados'!$A$6:F2004, 3,0),0)</f>
        <v/>
      </c>
      <c r="I1808" s="24">
        <f>IFERROR(VLOOKUP(A1808,'Banco de dados'!$A$6:$F$199, 5,0),0)</f>
        <v/>
      </c>
      <c r="J1808" s="19" t="n"/>
    </row>
    <row r="1809">
      <c r="B1809" s="18" t="n"/>
      <c r="C1809" s="17" t="n"/>
      <c r="D1809" s="33">
        <f>IFERROR(VLOOKUP(A1809,'Banco de dados'!$A$6:H2005, 8,0),0)</f>
        <v/>
      </c>
      <c r="E1809" s="26">
        <f>B1809*C1809</f>
        <v/>
      </c>
      <c r="F1809" s="29">
        <f>E1809*I1809</f>
        <v/>
      </c>
      <c r="G1809" s="23">
        <f>E1809*H1809</f>
        <v/>
      </c>
      <c r="H1809" s="22">
        <f>IFERROR(VLOOKUP(A1809,'Banco de dados'!$A$6:F2005, 3,0),0)</f>
        <v/>
      </c>
      <c r="I1809" s="24">
        <f>IFERROR(VLOOKUP(A1809,'Banco de dados'!$A$6:$F$199, 5,0),0)</f>
        <v/>
      </c>
      <c r="J1809" s="19" t="n"/>
    </row>
    <row r="1810">
      <c r="B1810" s="18" t="n"/>
      <c r="C1810" s="17" t="n"/>
      <c r="D1810" s="33">
        <f>IFERROR(VLOOKUP(A1810,'Banco de dados'!$A$6:H2006, 8,0),0)</f>
        <v/>
      </c>
      <c r="E1810" s="26">
        <f>B1810*C1810</f>
        <v/>
      </c>
      <c r="F1810" s="29">
        <f>E1810*I1810</f>
        <v/>
      </c>
      <c r="G1810" s="23">
        <f>E1810*H1810</f>
        <v/>
      </c>
      <c r="H1810" s="22">
        <f>IFERROR(VLOOKUP(A1810,'Banco de dados'!$A$6:F2006, 3,0),0)</f>
        <v/>
      </c>
      <c r="I1810" s="24">
        <f>IFERROR(VLOOKUP(A1810,'Banco de dados'!$A$6:$F$199, 5,0),0)</f>
        <v/>
      </c>
      <c r="J1810" s="19" t="n"/>
    </row>
    <row r="1811">
      <c r="B1811" s="18" t="n"/>
      <c r="C1811" s="17" t="n"/>
      <c r="D1811" s="33">
        <f>IFERROR(VLOOKUP(A1811,'Banco de dados'!$A$6:H2007, 8,0),0)</f>
        <v/>
      </c>
      <c r="E1811" s="26">
        <f>B1811*C1811</f>
        <v/>
      </c>
      <c r="F1811" s="29">
        <f>E1811*I1811</f>
        <v/>
      </c>
      <c r="G1811" s="23">
        <f>E1811*H1811</f>
        <v/>
      </c>
      <c r="H1811" s="22">
        <f>IFERROR(VLOOKUP(A1811,'Banco de dados'!$A$6:F2007, 3,0),0)</f>
        <v/>
      </c>
      <c r="I1811" s="24">
        <f>IFERROR(VLOOKUP(A1811,'Banco de dados'!$A$6:$F$199, 5,0),0)</f>
        <v/>
      </c>
      <c r="J1811" s="19" t="n"/>
    </row>
    <row r="1812">
      <c r="B1812" s="18" t="n"/>
      <c r="C1812" s="17" t="n"/>
      <c r="D1812" s="33">
        <f>IFERROR(VLOOKUP(A1812,'Banco de dados'!$A$6:H2008, 8,0),0)</f>
        <v/>
      </c>
      <c r="E1812" s="26">
        <f>B1812*C1812</f>
        <v/>
      </c>
      <c r="F1812" s="29">
        <f>E1812*I1812</f>
        <v/>
      </c>
      <c r="G1812" s="23">
        <f>E1812*H1812</f>
        <v/>
      </c>
      <c r="H1812" s="22">
        <f>IFERROR(VLOOKUP(A1812,'Banco de dados'!$A$6:F2008, 3,0),0)</f>
        <v/>
      </c>
      <c r="I1812" s="24">
        <f>IFERROR(VLOOKUP(A1812,'Banco de dados'!$A$6:$F$199, 5,0),0)</f>
        <v/>
      </c>
      <c r="J1812" s="19" t="n"/>
    </row>
    <row r="1813">
      <c r="B1813" s="18" t="n"/>
      <c r="C1813" s="17" t="n"/>
      <c r="D1813" s="33">
        <f>IFERROR(VLOOKUP(A1813,'Banco de dados'!$A$6:H2009, 8,0),0)</f>
        <v/>
      </c>
      <c r="E1813" s="26">
        <f>B1813*C1813</f>
        <v/>
      </c>
      <c r="F1813" s="29">
        <f>E1813*I1813</f>
        <v/>
      </c>
      <c r="G1813" s="23">
        <f>E1813*H1813</f>
        <v/>
      </c>
      <c r="H1813" s="22">
        <f>IFERROR(VLOOKUP(A1813,'Banco de dados'!$A$6:F2009, 3,0),0)</f>
        <v/>
      </c>
      <c r="I1813" s="24">
        <f>IFERROR(VLOOKUP(A1813,'Banco de dados'!$A$6:$F$199, 5,0),0)</f>
        <v/>
      </c>
      <c r="J1813" s="19" t="n"/>
    </row>
    <row r="1814">
      <c r="B1814" s="18" t="n"/>
      <c r="C1814" s="17" t="n"/>
      <c r="D1814" s="33">
        <f>IFERROR(VLOOKUP(A1814,'Banco de dados'!$A$6:H2010, 8,0),0)</f>
        <v/>
      </c>
      <c r="E1814" s="26">
        <f>B1814*C1814</f>
        <v/>
      </c>
      <c r="F1814" s="29">
        <f>E1814*I1814</f>
        <v/>
      </c>
      <c r="G1814" s="23">
        <f>E1814*H1814</f>
        <v/>
      </c>
      <c r="H1814" s="22">
        <f>IFERROR(VLOOKUP(A1814,'Banco de dados'!$A$6:F2010, 3,0),0)</f>
        <v/>
      </c>
      <c r="I1814" s="24">
        <f>IFERROR(VLOOKUP(A1814,'Banco de dados'!$A$6:$F$199, 5,0),0)</f>
        <v/>
      </c>
      <c r="J1814" s="19" t="n"/>
    </row>
    <row r="1815">
      <c r="B1815" s="18" t="n"/>
      <c r="C1815" s="17" t="n"/>
      <c r="D1815" s="33">
        <f>IFERROR(VLOOKUP(A1815,'Banco de dados'!$A$6:H2011, 8,0),0)</f>
        <v/>
      </c>
      <c r="E1815" s="26">
        <f>B1815*C1815</f>
        <v/>
      </c>
      <c r="F1815" s="29">
        <f>E1815*I1815</f>
        <v/>
      </c>
      <c r="G1815" s="23">
        <f>E1815*H1815</f>
        <v/>
      </c>
      <c r="H1815" s="22">
        <f>IFERROR(VLOOKUP(A1815,'Banco de dados'!$A$6:F2011, 3,0),0)</f>
        <v/>
      </c>
      <c r="I1815" s="24">
        <f>IFERROR(VLOOKUP(A1815,'Banco de dados'!$A$6:$F$199, 5,0),0)</f>
        <v/>
      </c>
      <c r="J1815" s="19" t="n"/>
    </row>
    <row r="1816">
      <c r="B1816" s="18" t="n"/>
      <c r="C1816" s="17" t="n"/>
      <c r="D1816" s="33">
        <f>IFERROR(VLOOKUP(A1816,'Banco de dados'!$A$6:H2012, 8,0),0)</f>
        <v/>
      </c>
      <c r="E1816" s="26">
        <f>B1816*C1816</f>
        <v/>
      </c>
      <c r="F1816" s="29">
        <f>E1816*I1816</f>
        <v/>
      </c>
      <c r="G1816" s="23">
        <f>E1816*H1816</f>
        <v/>
      </c>
      <c r="H1816" s="22">
        <f>IFERROR(VLOOKUP(A1816,'Banco de dados'!$A$6:F2012, 3,0),0)</f>
        <v/>
      </c>
      <c r="I1816" s="24">
        <f>IFERROR(VLOOKUP(A1816,'Banco de dados'!$A$6:$F$199, 5,0),0)</f>
        <v/>
      </c>
      <c r="J1816" s="19" t="n"/>
    </row>
    <row r="1817">
      <c r="B1817" s="18" t="n"/>
      <c r="C1817" s="17" t="n"/>
      <c r="D1817" s="33">
        <f>IFERROR(VLOOKUP(A1817,'Banco de dados'!$A$6:H2013, 8,0),0)</f>
        <v/>
      </c>
      <c r="E1817" s="26">
        <f>B1817*C1817</f>
        <v/>
      </c>
      <c r="F1817" s="29">
        <f>E1817*I1817</f>
        <v/>
      </c>
      <c r="G1817" s="23">
        <f>E1817*H1817</f>
        <v/>
      </c>
      <c r="H1817" s="22">
        <f>IFERROR(VLOOKUP(A1817,'Banco de dados'!$A$6:F2013, 3,0),0)</f>
        <v/>
      </c>
      <c r="I1817" s="24">
        <f>IFERROR(VLOOKUP(A1817,'Banco de dados'!$A$6:$F$199, 5,0),0)</f>
        <v/>
      </c>
      <c r="J1817" s="19" t="n"/>
    </row>
    <row r="1818">
      <c r="B1818" s="18" t="n"/>
      <c r="C1818" s="17" t="n"/>
      <c r="D1818" s="33">
        <f>IFERROR(VLOOKUP(A1818,'Banco de dados'!$A$6:H2014, 8,0),0)</f>
        <v/>
      </c>
      <c r="E1818" s="26">
        <f>B1818*C1818</f>
        <v/>
      </c>
      <c r="F1818" s="29">
        <f>E1818*I1818</f>
        <v/>
      </c>
      <c r="G1818" s="23">
        <f>E1818*H1818</f>
        <v/>
      </c>
      <c r="H1818" s="22">
        <f>IFERROR(VLOOKUP(A1818,'Banco de dados'!$A$6:F2014, 3,0),0)</f>
        <v/>
      </c>
      <c r="I1818" s="24">
        <f>IFERROR(VLOOKUP(A1818,'Banco de dados'!$A$6:$F$199, 5,0),0)</f>
        <v/>
      </c>
      <c r="J1818" s="19" t="n"/>
    </row>
    <row r="1819">
      <c r="B1819" s="18" t="n"/>
      <c r="C1819" s="17" t="n"/>
      <c r="D1819" s="33">
        <f>IFERROR(VLOOKUP(A1819,'Banco de dados'!$A$6:H2015, 8,0),0)</f>
        <v/>
      </c>
      <c r="E1819" s="26">
        <f>B1819*C1819</f>
        <v/>
      </c>
      <c r="F1819" s="29">
        <f>E1819*I1819</f>
        <v/>
      </c>
      <c r="G1819" s="23">
        <f>E1819*H1819</f>
        <v/>
      </c>
      <c r="H1819" s="22">
        <f>IFERROR(VLOOKUP(A1819,'Banco de dados'!$A$6:F2015, 3,0),0)</f>
        <v/>
      </c>
      <c r="I1819" s="24">
        <f>IFERROR(VLOOKUP(A1819,'Banco de dados'!$A$6:$F$199, 5,0),0)</f>
        <v/>
      </c>
      <c r="J1819" s="19" t="n"/>
    </row>
    <row r="1820">
      <c r="B1820" s="18" t="n"/>
      <c r="C1820" s="17" t="n"/>
      <c r="D1820" s="33">
        <f>IFERROR(VLOOKUP(A1820,'Banco de dados'!$A$6:H2016, 8,0),0)</f>
        <v/>
      </c>
      <c r="E1820" s="26">
        <f>B1820*C1820</f>
        <v/>
      </c>
      <c r="F1820" s="29">
        <f>E1820*I1820</f>
        <v/>
      </c>
      <c r="G1820" s="23">
        <f>E1820*H1820</f>
        <v/>
      </c>
      <c r="H1820" s="22">
        <f>IFERROR(VLOOKUP(A1820,'Banco de dados'!$A$6:F2016, 3,0),0)</f>
        <v/>
      </c>
      <c r="I1820" s="24">
        <f>IFERROR(VLOOKUP(A1820,'Banco de dados'!$A$6:$F$199, 5,0),0)</f>
        <v/>
      </c>
      <c r="J1820" s="19" t="n"/>
    </row>
    <row r="1821">
      <c r="B1821" s="18" t="n"/>
      <c r="C1821" s="17" t="n"/>
      <c r="D1821" s="33">
        <f>IFERROR(VLOOKUP(A1821,'Banco de dados'!$A$6:H2017, 8,0),0)</f>
        <v/>
      </c>
      <c r="E1821" s="26">
        <f>B1821*C1821</f>
        <v/>
      </c>
      <c r="F1821" s="29">
        <f>E1821*I1821</f>
        <v/>
      </c>
      <c r="G1821" s="23">
        <f>E1821*H1821</f>
        <v/>
      </c>
      <c r="H1821" s="22">
        <f>IFERROR(VLOOKUP(A1821,'Banco de dados'!$A$6:F2017, 3,0),0)</f>
        <v/>
      </c>
      <c r="I1821" s="24">
        <f>IFERROR(VLOOKUP(A1821,'Banco de dados'!$A$6:$F$199, 5,0),0)</f>
        <v/>
      </c>
      <c r="J1821" s="19" t="n"/>
    </row>
    <row r="1822">
      <c r="B1822" s="18" t="n"/>
      <c r="C1822" s="17" t="n"/>
      <c r="D1822" s="33">
        <f>IFERROR(VLOOKUP(A1822,'Banco de dados'!$A$6:H2018, 8,0),0)</f>
        <v/>
      </c>
      <c r="E1822" s="26">
        <f>B1822*C1822</f>
        <v/>
      </c>
      <c r="F1822" s="29">
        <f>E1822*I1822</f>
        <v/>
      </c>
      <c r="G1822" s="23">
        <f>E1822*H1822</f>
        <v/>
      </c>
      <c r="H1822" s="22">
        <f>IFERROR(VLOOKUP(A1822,'Banco de dados'!$A$6:F2018, 3,0),0)</f>
        <v/>
      </c>
      <c r="I1822" s="24">
        <f>IFERROR(VLOOKUP(A1822,'Banco de dados'!$A$6:$F$199, 5,0),0)</f>
        <v/>
      </c>
      <c r="J1822" s="19" t="n"/>
    </row>
    <row r="1823">
      <c r="B1823" s="18" t="n"/>
      <c r="C1823" s="17" t="n"/>
      <c r="D1823" s="33">
        <f>IFERROR(VLOOKUP(A1823,'Banco de dados'!$A$6:H2019, 8,0),0)</f>
        <v/>
      </c>
      <c r="E1823" s="26">
        <f>B1823*C1823</f>
        <v/>
      </c>
      <c r="F1823" s="29">
        <f>E1823*I1823</f>
        <v/>
      </c>
      <c r="G1823" s="23">
        <f>E1823*H1823</f>
        <v/>
      </c>
      <c r="H1823" s="22">
        <f>IFERROR(VLOOKUP(A1823,'Banco de dados'!$A$6:F2019, 3,0),0)</f>
        <v/>
      </c>
      <c r="I1823" s="24">
        <f>IFERROR(VLOOKUP(A1823,'Banco de dados'!$A$6:$F$199, 5,0),0)</f>
        <v/>
      </c>
      <c r="J1823" s="19" t="n"/>
    </row>
    <row r="1824">
      <c r="B1824" s="18" t="n"/>
      <c r="C1824" s="17" t="n"/>
      <c r="D1824" s="33">
        <f>IFERROR(VLOOKUP(A1824,'Banco de dados'!$A$6:H2020, 8,0),0)</f>
        <v/>
      </c>
      <c r="E1824" s="26">
        <f>B1824*C1824</f>
        <v/>
      </c>
      <c r="F1824" s="29">
        <f>E1824*I1824</f>
        <v/>
      </c>
      <c r="G1824" s="23">
        <f>E1824*H1824</f>
        <v/>
      </c>
      <c r="H1824" s="22">
        <f>IFERROR(VLOOKUP(A1824,'Banco de dados'!$A$6:F2020, 3,0),0)</f>
        <v/>
      </c>
      <c r="I1824" s="24">
        <f>IFERROR(VLOOKUP(A1824,'Banco de dados'!$A$6:$F$199, 5,0),0)</f>
        <v/>
      </c>
      <c r="J1824" s="19" t="n"/>
    </row>
    <row r="1825">
      <c r="B1825" s="18" t="n"/>
      <c r="C1825" s="17" t="n"/>
      <c r="D1825" s="33">
        <f>IFERROR(VLOOKUP(A1825,'Banco de dados'!$A$6:H2021, 8,0),0)</f>
        <v/>
      </c>
      <c r="E1825" s="26">
        <f>B1825*C1825</f>
        <v/>
      </c>
      <c r="F1825" s="29">
        <f>E1825*I1825</f>
        <v/>
      </c>
      <c r="G1825" s="23">
        <f>E1825*H1825</f>
        <v/>
      </c>
      <c r="H1825" s="22">
        <f>IFERROR(VLOOKUP(A1825,'Banco de dados'!$A$6:F2021, 3,0),0)</f>
        <v/>
      </c>
      <c r="I1825" s="24">
        <f>IFERROR(VLOOKUP(A1825,'Banco de dados'!$A$6:$F$199, 5,0),0)</f>
        <v/>
      </c>
      <c r="J1825" s="19" t="n"/>
    </row>
    <row r="1826">
      <c r="B1826" s="18" t="n"/>
      <c r="C1826" s="17" t="n"/>
      <c r="D1826" s="33">
        <f>IFERROR(VLOOKUP(A1826,'Banco de dados'!$A$6:H2022, 8,0),0)</f>
        <v/>
      </c>
      <c r="E1826" s="26">
        <f>B1826*C1826</f>
        <v/>
      </c>
      <c r="F1826" s="29">
        <f>E1826*I1826</f>
        <v/>
      </c>
      <c r="G1826" s="23">
        <f>E1826*H1826</f>
        <v/>
      </c>
      <c r="H1826" s="22">
        <f>IFERROR(VLOOKUP(A1826,'Banco de dados'!$A$6:F2022, 3,0),0)</f>
        <v/>
      </c>
      <c r="I1826" s="24">
        <f>IFERROR(VLOOKUP(A1826,'Banco de dados'!$A$6:$F$199, 5,0),0)</f>
        <v/>
      </c>
      <c r="J1826" s="19" t="n"/>
    </row>
    <row r="1827">
      <c r="B1827" s="18" t="n"/>
      <c r="C1827" s="17" t="n"/>
      <c r="D1827" s="33">
        <f>IFERROR(VLOOKUP(A1827,'Banco de dados'!$A$6:H2023, 8,0),0)</f>
        <v/>
      </c>
      <c r="E1827" s="26">
        <f>B1827*C1827</f>
        <v/>
      </c>
      <c r="F1827" s="29">
        <f>E1827*I1827</f>
        <v/>
      </c>
      <c r="G1827" s="23">
        <f>E1827*H1827</f>
        <v/>
      </c>
      <c r="H1827" s="22">
        <f>IFERROR(VLOOKUP(A1827,'Banco de dados'!$A$6:F2023, 3,0),0)</f>
        <v/>
      </c>
      <c r="I1827" s="24">
        <f>IFERROR(VLOOKUP(A1827,'Banco de dados'!$A$6:$F$199, 5,0),0)</f>
        <v/>
      </c>
      <c r="J1827" s="19" t="n"/>
    </row>
    <row r="1828">
      <c r="B1828" s="18" t="n"/>
      <c r="C1828" s="17" t="n"/>
      <c r="D1828" s="33">
        <f>IFERROR(VLOOKUP(A1828,'Banco de dados'!$A$6:H2024, 8,0),0)</f>
        <v/>
      </c>
      <c r="E1828" s="26">
        <f>B1828*C1828</f>
        <v/>
      </c>
      <c r="F1828" s="29">
        <f>E1828*I1828</f>
        <v/>
      </c>
      <c r="G1828" s="23">
        <f>E1828*H1828</f>
        <v/>
      </c>
      <c r="H1828" s="22">
        <f>IFERROR(VLOOKUP(A1828,'Banco de dados'!$A$6:F2024, 3,0),0)</f>
        <v/>
      </c>
      <c r="I1828" s="24">
        <f>IFERROR(VLOOKUP(A1828,'Banco de dados'!$A$6:$F$199, 5,0),0)</f>
        <v/>
      </c>
      <c r="J1828" s="19" t="n"/>
    </row>
    <row r="1829">
      <c r="B1829" s="18" t="n"/>
      <c r="C1829" s="17" t="n"/>
      <c r="D1829" s="33">
        <f>IFERROR(VLOOKUP(A1829,'Banco de dados'!$A$6:H2025, 8,0),0)</f>
        <v/>
      </c>
      <c r="E1829" s="26">
        <f>B1829*C1829</f>
        <v/>
      </c>
      <c r="F1829" s="29">
        <f>E1829*I1829</f>
        <v/>
      </c>
      <c r="G1829" s="23">
        <f>E1829*H1829</f>
        <v/>
      </c>
      <c r="H1829" s="22">
        <f>IFERROR(VLOOKUP(A1829,'Banco de dados'!$A$6:F2025, 3,0),0)</f>
        <v/>
      </c>
      <c r="I1829" s="24">
        <f>IFERROR(VLOOKUP(A1829,'Banco de dados'!$A$6:$F$199, 5,0),0)</f>
        <v/>
      </c>
      <c r="J1829" s="19" t="n"/>
    </row>
    <row r="1830">
      <c r="B1830" s="18" t="n"/>
      <c r="C1830" s="17" t="n"/>
      <c r="D1830" s="33">
        <f>IFERROR(VLOOKUP(A1830,'Banco de dados'!$A$6:H2026, 8,0),0)</f>
        <v/>
      </c>
      <c r="E1830" s="26">
        <f>B1830*C1830</f>
        <v/>
      </c>
      <c r="F1830" s="29">
        <f>E1830*I1830</f>
        <v/>
      </c>
      <c r="G1830" s="23">
        <f>E1830*H1830</f>
        <v/>
      </c>
      <c r="H1830" s="22">
        <f>IFERROR(VLOOKUP(A1830,'Banco de dados'!$A$6:F2026, 3,0),0)</f>
        <v/>
      </c>
      <c r="I1830" s="24">
        <f>IFERROR(VLOOKUP(A1830,'Banco de dados'!$A$6:$F$199, 5,0),0)</f>
        <v/>
      </c>
      <c r="J1830" s="19" t="n"/>
    </row>
    <row r="1831">
      <c r="B1831" s="18" t="n"/>
      <c r="C1831" s="17" t="n"/>
      <c r="D1831" s="33">
        <f>IFERROR(VLOOKUP(A1831,'Banco de dados'!$A$6:H2027, 8,0),0)</f>
        <v/>
      </c>
      <c r="E1831" s="26">
        <f>B1831*C1831</f>
        <v/>
      </c>
      <c r="F1831" s="29">
        <f>E1831*I1831</f>
        <v/>
      </c>
      <c r="G1831" s="23">
        <f>E1831*H1831</f>
        <v/>
      </c>
      <c r="H1831" s="22">
        <f>IFERROR(VLOOKUP(A1831,'Banco de dados'!$A$6:F2027, 3,0),0)</f>
        <v/>
      </c>
      <c r="I1831" s="24">
        <f>IFERROR(VLOOKUP(A1831,'Banco de dados'!$A$6:$F$199, 5,0),0)</f>
        <v/>
      </c>
      <c r="J1831" s="19" t="n"/>
    </row>
    <row r="1832">
      <c r="B1832" s="18" t="n"/>
      <c r="C1832" s="17" t="n"/>
      <c r="D1832" s="33">
        <f>IFERROR(VLOOKUP(A1832,'Banco de dados'!$A$6:H2028, 8,0),0)</f>
        <v/>
      </c>
      <c r="E1832" s="26">
        <f>B1832*C1832</f>
        <v/>
      </c>
      <c r="F1832" s="29">
        <f>E1832*I1832</f>
        <v/>
      </c>
      <c r="G1832" s="23">
        <f>E1832*H1832</f>
        <v/>
      </c>
      <c r="H1832" s="22">
        <f>IFERROR(VLOOKUP(A1832,'Banco de dados'!$A$6:F2028, 3,0),0)</f>
        <v/>
      </c>
      <c r="I1832" s="24">
        <f>IFERROR(VLOOKUP(A1832,'Banco de dados'!$A$6:$F$199, 5,0),0)</f>
        <v/>
      </c>
      <c r="J1832" s="19" t="n"/>
    </row>
    <row r="1833">
      <c r="B1833" s="18" t="n"/>
      <c r="C1833" s="17" t="n"/>
      <c r="D1833" s="33">
        <f>IFERROR(VLOOKUP(A1833,'Banco de dados'!$A$6:H2029, 8,0),0)</f>
        <v/>
      </c>
      <c r="E1833" s="26">
        <f>B1833*C1833</f>
        <v/>
      </c>
      <c r="F1833" s="29">
        <f>E1833*I1833</f>
        <v/>
      </c>
      <c r="G1833" s="23">
        <f>E1833*H1833</f>
        <v/>
      </c>
      <c r="H1833" s="22">
        <f>IFERROR(VLOOKUP(A1833,'Banco de dados'!$A$6:F2029, 3,0),0)</f>
        <v/>
      </c>
      <c r="I1833" s="24">
        <f>IFERROR(VLOOKUP(A1833,'Banco de dados'!$A$6:$F$199, 5,0),0)</f>
        <v/>
      </c>
      <c r="J1833" s="19" t="n"/>
    </row>
    <row r="1834">
      <c r="B1834" s="18" t="n"/>
      <c r="C1834" s="17" t="n"/>
      <c r="D1834" s="33">
        <f>IFERROR(VLOOKUP(A1834,'Banco de dados'!$A$6:H2030, 8,0),0)</f>
        <v/>
      </c>
      <c r="E1834" s="26">
        <f>B1834*C1834</f>
        <v/>
      </c>
      <c r="F1834" s="29">
        <f>E1834*I1834</f>
        <v/>
      </c>
      <c r="G1834" s="23">
        <f>E1834*H1834</f>
        <v/>
      </c>
      <c r="H1834" s="22">
        <f>IFERROR(VLOOKUP(A1834,'Banco de dados'!$A$6:F2030, 3,0),0)</f>
        <v/>
      </c>
      <c r="I1834" s="24">
        <f>IFERROR(VLOOKUP(A1834,'Banco de dados'!$A$6:$F$199, 5,0),0)</f>
        <v/>
      </c>
      <c r="J1834" s="19" t="n"/>
    </row>
    <row r="1835">
      <c r="B1835" s="18" t="n"/>
      <c r="C1835" s="17" t="n"/>
      <c r="D1835" s="33">
        <f>IFERROR(VLOOKUP(A1835,'Banco de dados'!$A$6:H2031, 8,0),0)</f>
        <v/>
      </c>
      <c r="E1835" s="26">
        <f>B1835*C1835</f>
        <v/>
      </c>
      <c r="F1835" s="29">
        <f>E1835*I1835</f>
        <v/>
      </c>
      <c r="G1835" s="23">
        <f>E1835*H1835</f>
        <v/>
      </c>
      <c r="H1835" s="22">
        <f>IFERROR(VLOOKUP(A1835,'Banco de dados'!$A$6:F2031, 3,0),0)</f>
        <v/>
      </c>
      <c r="I1835" s="24">
        <f>IFERROR(VLOOKUP(A1835,'Banco de dados'!$A$6:$F$199, 5,0),0)</f>
        <v/>
      </c>
      <c r="J1835" s="19" t="n"/>
    </row>
    <row r="1836">
      <c r="B1836" s="18" t="n"/>
      <c r="C1836" s="17" t="n"/>
      <c r="D1836" s="33">
        <f>IFERROR(VLOOKUP(A1836,'Banco de dados'!$A$6:H2032, 8,0),0)</f>
        <v/>
      </c>
      <c r="E1836" s="26">
        <f>B1836*C1836</f>
        <v/>
      </c>
      <c r="F1836" s="29">
        <f>E1836*I1836</f>
        <v/>
      </c>
      <c r="G1836" s="23">
        <f>E1836*H1836</f>
        <v/>
      </c>
      <c r="H1836" s="22">
        <f>IFERROR(VLOOKUP(A1836,'Banco de dados'!$A$6:F2032, 3,0),0)</f>
        <v/>
      </c>
      <c r="I1836" s="24">
        <f>IFERROR(VLOOKUP(A1836,'Banco de dados'!$A$6:$F$199, 5,0),0)</f>
        <v/>
      </c>
      <c r="J1836" s="19" t="n"/>
    </row>
    <row r="1837">
      <c r="B1837" s="18" t="n"/>
      <c r="C1837" s="17" t="n"/>
      <c r="D1837" s="33">
        <f>IFERROR(VLOOKUP(A1837,'Banco de dados'!$A$6:H2033, 8,0),0)</f>
        <v/>
      </c>
      <c r="E1837" s="26">
        <f>B1837*C1837</f>
        <v/>
      </c>
      <c r="F1837" s="29">
        <f>E1837*I1837</f>
        <v/>
      </c>
      <c r="G1837" s="23">
        <f>E1837*H1837</f>
        <v/>
      </c>
      <c r="H1837" s="22">
        <f>IFERROR(VLOOKUP(A1837,'Banco de dados'!$A$6:F2033, 3,0),0)</f>
        <v/>
      </c>
      <c r="I1837" s="24">
        <f>IFERROR(VLOOKUP(A1837,'Banco de dados'!$A$6:$F$199, 5,0),0)</f>
        <v/>
      </c>
      <c r="J1837" s="19" t="n"/>
    </row>
    <row r="1838">
      <c r="B1838" s="18" t="n"/>
      <c r="C1838" s="17" t="n"/>
      <c r="D1838" s="33">
        <f>IFERROR(VLOOKUP(A1838,'Banco de dados'!$A$6:H2034, 8,0),0)</f>
        <v/>
      </c>
      <c r="E1838" s="26">
        <f>B1838*C1838</f>
        <v/>
      </c>
      <c r="F1838" s="29">
        <f>E1838*I1838</f>
        <v/>
      </c>
      <c r="G1838" s="23">
        <f>E1838*H1838</f>
        <v/>
      </c>
      <c r="H1838" s="22">
        <f>IFERROR(VLOOKUP(A1838,'Banco de dados'!$A$6:F2034, 3,0),0)</f>
        <v/>
      </c>
      <c r="I1838" s="24">
        <f>IFERROR(VLOOKUP(A1838,'Banco de dados'!$A$6:$F$199, 5,0),0)</f>
        <v/>
      </c>
      <c r="J1838" s="19" t="n"/>
    </row>
    <row r="1839">
      <c r="B1839" s="18" t="n"/>
      <c r="C1839" s="17" t="n"/>
      <c r="D1839" s="33">
        <f>IFERROR(VLOOKUP(A1839,'Banco de dados'!$A$6:H2035, 8,0),0)</f>
        <v/>
      </c>
      <c r="E1839" s="26">
        <f>B1839*C1839</f>
        <v/>
      </c>
      <c r="F1839" s="29">
        <f>E1839*I1839</f>
        <v/>
      </c>
      <c r="G1839" s="23">
        <f>E1839*H1839</f>
        <v/>
      </c>
      <c r="H1839" s="22">
        <f>IFERROR(VLOOKUP(A1839,'Banco de dados'!$A$6:F2035, 3,0),0)</f>
        <v/>
      </c>
      <c r="I1839" s="24">
        <f>IFERROR(VLOOKUP(A1839,'Banco de dados'!$A$6:$F$199, 5,0),0)</f>
        <v/>
      </c>
      <c r="J1839" s="19" t="n"/>
    </row>
    <row r="1840">
      <c r="B1840" s="18" t="n"/>
      <c r="C1840" s="17" t="n"/>
      <c r="D1840" s="33">
        <f>IFERROR(VLOOKUP(A1840,'Banco de dados'!$A$6:H2036, 8,0),0)</f>
        <v/>
      </c>
      <c r="E1840" s="26">
        <f>B1840*C1840</f>
        <v/>
      </c>
      <c r="F1840" s="29">
        <f>E1840*I1840</f>
        <v/>
      </c>
      <c r="G1840" s="23">
        <f>E1840*H1840</f>
        <v/>
      </c>
      <c r="H1840" s="22">
        <f>IFERROR(VLOOKUP(A1840,'Banco de dados'!$A$6:F2036, 3,0),0)</f>
        <v/>
      </c>
      <c r="I1840" s="24">
        <f>IFERROR(VLOOKUP(A1840,'Banco de dados'!$A$6:$F$199, 5,0),0)</f>
        <v/>
      </c>
      <c r="J1840" s="19" t="n"/>
    </row>
    <row r="1841">
      <c r="B1841" s="18" t="n"/>
      <c r="C1841" s="17" t="n"/>
      <c r="D1841" s="33">
        <f>IFERROR(VLOOKUP(A1841,'Banco de dados'!$A$6:H2037, 8,0),0)</f>
        <v/>
      </c>
      <c r="E1841" s="26">
        <f>B1841*C1841</f>
        <v/>
      </c>
      <c r="F1841" s="29">
        <f>E1841*I1841</f>
        <v/>
      </c>
      <c r="G1841" s="23">
        <f>E1841*H1841</f>
        <v/>
      </c>
      <c r="H1841" s="22">
        <f>IFERROR(VLOOKUP(A1841,'Banco de dados'!$A$6:F2037, 3,0),0)</f>
        <v/>
      </c>
      <c r="I1841" s="24">
        <f>IFERROR(VLOOKUP(A1841,'Banco de dados'!$A$6:$F$199, 5,0),0)</f>
        <v/>
      </c>
      <c r="J1841" s="19" t="n"/>
    </row>
    <row r="1842">
      <c r="B1842" s="18" t="n"/>
      <c r="C1842" s="17" t="n"/>
      <c r="D1842" s="33">
        <f>IFERROR(VLOOKUP(A1842,'Banco de dados'!$A$6:H2038, 8,0),0)</f>
        <v/>
      </c>
      <c r="E1842" s="26">
        <f>B1842*C1842</f>
        <v/>
      </c>
      <c r="F1842" s="29">
        <f>E1842*I1842</f>
        <v/>
      </c>
      <c r="G1842" s="23">
        <f>E1842*H1842</f>
        <v/>
      </c>
      <c r="H1842" s="22">
        <f>IFERROR(VLOOKUP(A1842,'Banco de dados'!$A$6:F2038, 3,0),0)</f>
        <v/>
      </c>
      <c r="I1842" s="24">
        <f>IFERROR(VLOOKUP(A1842,'Banco de dados'!$A$6:$F$199, 5,0),0)</f>
        <v/>
      </c>
      <c r="J1842" s="19" t="n"/>
    </row>
    <row r="1843">
      <c r="B1843" s="18" t="n"/>
      <c r="C1843" s="17" t="n"/>
      <c r="D1843" s="33">
        <f>IFERROR(VLOOKUP(A1843,'Banco de dados'!$A$6:H2039, 8,0),0)</f>
        <v/>
      </c>
      <c r="E1843" s="26">
        <f>B1843*C1843</f>
        <v/>
      </c>
      <c r="F1843" s="29">
        <f>E1843*I1843</f>
        <v/>
      </c>
      <c r="G1843" s="23">
        <f>E1843*H1843</f>
        <v/>
      </c>
      <c r="H1843" s="22">
        <f>IFERROR(VLOOKUP(A1843,'Banco de dados'!$A$6:F2039, 3,0),0)</f>
        <v/>
      </c>
      <c r="I1843" s="24">
        <f>IFERROR(VLOOKUP(A1843,'Banco de dados'!$A$6:$F$199, 5,0),0)</f>
        <v/>
      </c>
      <c r="J1843" s="19" t="n"/>
    </row>
    <row r="1844">
      <c r="B1844" s="18" t="n"/>
      <c r="C1844" s="17" t="n"/>
      <c r="D1844" s="33">
        <f>IFERROR(VLOOKUP(A1844,'Banco de dados'!$A$6:H2040, 8,0),0)</f>
        <v/>
      </c>
      <c r="E1844" s="26">
        <f>B1844*C1844</f>
        <v/>
      </c>
      <c r="F1844" s="29">
        <f>E1844*I1844</f>
        <v/>
      </c>
      <c r="G1844" s="23">
        <f>E1844*H1844</f>
        <v/>
      </c>
      <c r="H1844" s="22">
        <f>IFERROR(VLOOKUP(A1844,'Banco de dados'!$A$6:F2040, 3,0),0)</f>
        <v/>
      </c>
      <c r="I1844" s="24">
        <f>IFERROR(VLOOKUP(A1844,'Banco de dados'!$A$6:$F$199, 5,0),0)</f>
        <v/>
      </c>
      <c r="J1844" s="19" t="n"/>
    </row>
    <row r="1845">
      <c r="B1845" s="18" t="n"/>
      <c r="C1845" s="17" t="n"/>
      <c r="D1845" s="33">
        <f>IFERROR(VLOOKUP(A1845,'Banco de dados'!$A$6:H2041, 8,0),0)</f>
        <v/>
      </c>
      <c r="E1845" s="26">
        <f>B1845*C1845</f>
        <v/>
      </c>
      <c r="F1845" s="29">
        <f>E1845*I1845</f>
        <v/>
      </c>
      <c r="G1845" s="23">
        <f>E1845*H1845</f>
        <v/>
      </c>
      <c r="H1845" s="22">
        <f>IFERROR(VLOOKUP(A1845,'Banco de dados'!$A$6:F2041, 3,0),0)</f>
        <v/>
      </c>
      <c r="I1845" s="24">
        <f>IFERROR(VLOOKUP(A1845,'Banco de dados'!$A$6:$F$199, 5,0),0)</f>
        <v/>
      </c>
      <c r="J1845" s="19" t="n"/>
    </row>
    <row r="1846">
      <c r="B1846" s="18" t="n"/>
      <c r="C1846" s="17" t="n"/>
      <c r="D1846" s="33">
        <f>IFERROR(VLOOKUP(A1846,'Banco de dados'!$A$6:H2042, 8,0),0)</f>
        <v/>
      </c>
      <c r="E1846" s="26">
        <f>B1846*C1846</f>
        <v/>
      </c>
      <c r="F1846" s="29">
        <f>E1846*I1846</f>
        <v/>
      </c>
      <c r="G1846" s="23">
        <f>E1846*H1846</f>
        <v/>
      </c>
      <c r="H1846" s="22">
        <f>IFERROR(VLOOKUP(A1846,'Banco de dados'!$A$6:F2042, 3,0),0)</f>
        <v/>
      </c>
      <c r="I1846" s="24">
        <f>IFERROR(VLOOKUP(A1846,'Banco de dados'!$A$6:$F$199, 5,0),0)</f>
        <v/>
      </c>
      <c r="J1846" s="19" t="n"/>
    </row>
    <row r="1847">
      <c r="B1847" s="18" t="n"/>
      <c r="C1847" s="17" t="n"/>
      <c r="D1847" s="33">
        <f>IFERROR(VLOOKUP(A1847,'Banco de dados'!$A$6:H2043, 8,0),0)</f>
        <v/>
      </c>
      <c r="E1847" s="26">
        <f>B1847*C1847</f>
        <v/>
      </c>
      <c r="F1847" s="29">
        <f>E1847*I1847</f>
        <v/>
      </c>
      <c r="G1847" s="23">
        <f>E1847*H1847</f>
        <v/>
      </c>
      <c r="H1847" s="22">
        <f>IFERROR(VLOOKUP(A1847,'Banco de dados'!$A$6:F2043, 3,0),0)</f>
        <v/>
      </c>
      <c r="I1847" s="24">
        <f>IFERROR(VLOOKUP(A1847,'Banco de dados'!$A$6:$F$199, 5,0),0)</f>
        <v/>
      </c>
      <c r="J1847" s="19" t="n"/>
    </row>
    <row r="1848">
      <c r="B1848" s="18" t="n"/>
      <c r="C1848" s="17" t="n"/>
      <c r="D1848" s="33">
        <f>IFERROR(VLOOKUP(A1848,'Banco de dados'!$A$6:H2044, 8,0),0)</f>
        <v/>
      </c>
      <c r="E1848" s="26">
        <f>B1848*C1848</f>
        <v/>
      </c>
      <c r="F1848" s="29">
        <f>E1848*I1848</f>
        <v/>
      </c>
      <c r="G1848" s="23">
        <f>E1848*H1848</f>
        <v/>
      </c>
      <c r="H1848" s="22">
        <f>IFERROR(VLOOKUP(A1848,'Banco de dados'!$A$6:F2044, 3,0),0)</f>
        <v/>
      </c>
      <c r="I1848" s="24">
        <f>IFERROR(VLOOKUP(A1848,'Banco de dados'!$A$6:$F$199, 5,0),0)</f>
        <v/>
      </c>
      <c r="J1848" s="19" t="n"/>
    </row>
    <row r="1849">
      <c r="B1849" s="18" t="n"/>
      <c r="C1849" s="17" t="n"/>
      <c r="D1849" s="33">
        <f>IFERROR(VLOOKUP(A1849,'Banco de dados'!$A$6:H2045, 8,0),0)</f>
        <v/>
      </c>
      <c r="E1849" s="26">
        <f>B1849*C1849</f>
        <v/>
      </c>
      <c r="F1849" s="29">
        <f>E1849*I1849</f>
        <v/>
      </c>
      <c r="G1849" s="23">
        <f>E1849*H1849</f>
        <v/>
      </c>
      <c r="H1849" s="22">
        <f>IFERROR(VLOOKUP(A1849,'Banco de dados'!$A$6:F2045, 3,0),0)</f>
        <v/>
      </c>
      <c r="I1849" s="24">
        <f>IFERROR(VLOOKUP(A1849,'Banco de dados'!$A$6:$F$199, 5,0),0)</f>
        <v/>
      </c>
      <c r="J1849" s="19" t="n"/>
    </row>
    <row r="1850">
      <c r="B1850" s="18" t="n"/>
      <c r="C1850" s="17" t="n"/>
      <c r="D1850" s="33">
        <f>IFERROR(VLOOKUP(A1850,'Banco de dados'!$A$6:H2046, 8,0),0)</f>
        <v/>
      </c>
      <c r="E1850" s="26">
        <f>B1850*C1850</f>
        <v/>
      </c>
      <c r="F1850" s="29">
        <f>E1850*I1850</f>
        <v/>
      </c>
      <c r="G1850" s="23">
        <f>E1850*H1850</f>
        <v/>
      </c>
      <c r="H1850" s="22">
        <f>IFERROR(VLOOKUP(A1850,'Banco de dados'!$A$6:F2046, 3,0),0)</f>
        <v/>
      </c>
      <c r="I1850" s="24">
        <f>IFERROR(VLOOKUP(A1850,'Banco de dados'!$A$6:$F$199, 5,0),0)</f>
        <v/>
      </c>
      <c r="J1850" s="19" t="n"/>
    </row>
    <row r="1851">
      <c r="B1851" s="18" t="n"/>
      <c r="C1851" s="17" t="n"/>
      <c r="D1851" s="33">
        <f>IFERROR(VLOOKUP(A1851,'Banco de dados'!$A$6:H2047, 8,0),0)</f>
        <v/>
      </c>
      <c r="E1851" s="26">
        <f>B1851*C1851</f>
        <v/>
      </c>
      <c r="F1851" s="29">
        <f>E1851*I1851</f>
        <v/>
      </c>
      <c r="G1851" s="23">
        <f>E1851*H1851</f>
        <v/>
      </c>
      <c r="H1851" s="22">
        <f>IFERROR(VLOOKUP(A1851,'Banco de dados'!$A$6:F2047, 3,0),0)</f>
        <v/>
      </c>
      <c r="I1851" s="24">
        <f>IFERROR(VLOOKUP(A1851,'Banco de dados'!$A$6:$F$199, 5,0),0)</f>
        <v/>
      </c>
      <c r="J1851" s="19" t="n"/>
    </row>
    <row r="1852">
      <c r="B1852" s="18" t="n"/>
      <c r="C1852" s="17" t="n"/>
      <c r="D1852" s="33">
        <f>IFERROR(VLOOKUP(A1852,'Banco de dados'!$A$6:H2048, 8,0),0)</f>
        <v/>
      </c>
      <c r="E1852" s="26">
        <f>B1852*C1852</f>
        <v/>
      </c>
      <c r="F1852" s="29">
        <f>E1852*I1852</f>
        <v/>
      </c>
      <c r="G1852" s="23">
        <f>E1852*H1852</f>
        <v/>
      </c>
      <c r="H1852" s="22">
        <f>IFERROR(VLOOKUP(A1852,'Banco de dados'!$A$6:F2048, 3,0),0)</f>
        <v/>
      </c>
      <c r="I1852" s="24">
        <f>IFERROR(VLOOKUP(A1852,'Banco de dados'!$A$6:$F$199, 5,0),0)</f>
        <v/>
      </c>
      <c r="J1852" s="19" t="n"/>
    </row>
    <row r="1853">
      <c r="B1853" s="18" t="n"/>
      <c r="C1853" s="17" t="n"/>
      <c r="D1853" s="33">
        <f>IFERROR(VLOOKUP(A1853,'Banco de dados'!$A$6:H2049, 8,0),0)</f>
        <v/>
      </c>
      <c r="E1853" s="26">
        <f>B1853*C1853</f>
        <v/>
      </c>
      <c r="F1853" s="29">
        <f>E1853*I1853</f>
        <v/>
      </c>
      <c r="G1853" s="23">
        <f>E1853*H1853</f>
        <v/>
      </c>
      <c r="H1853" s="22">
        <f>IFERROR(VLOOKUP(A1853,'Banco de dados'!$A$6:F2049, 3,0),0)</f>
        <v/>
      </c>
      <c r="I1853" s="24">
        <f>IFERROR(VLOOKUP(A1853,'Banco de dados'!$A$6:$F$199, 5,0),0)</f>
        <v/>
      </c>
      <c r="J1853" s="19" t="n"/>
    </row>
    <row r="1854">
      <c r="B1854" s="18" t="n"/>
      <c r="C1854" s="17" t="n"/>
      <c r="D1854" s="33">
        <f>IFERROR(VLOOKUP(A1854,'Banco de dados'!$A$6:H2050, 8,0),0)</f>
        <v/>
      </c>
      <c r="E1854" s="26">
        <f>B1854*C1854</f>
        <v/>
      </c>
      <c r="F1854" s="29">
        <f>E1854*I1854</f>
        <v/>
      </c>
      <c r="G1854" s="23">
        <f>E1854*H1854</f>
        <v/>
      </c>
      <c r="H1854" s="22">
        <f>IFERROR(VLOOKUP(A1854,'Banco de dados'!$A$6:F2050, 3,0),0)</f>
        <v/>
      </c>
      <c r="I1854" s="24">
        <f>IFERROR(VLOOKUP(A1854,'Banco de dados'!$A$6:$F$199, 5,0),0)</f>
        <v/>
      </c>
      <c r="J1854" s="19" t="n"/>
    </row>
    <row r="1855">
      <c r="B1855" s="18" t="n"/>
      <c r="C1855" s="17" t="n"/>
      <c r="D1855" s="33">
        <f>IFERROR(VLOOKUP(A1855,'Banco de dados'!$A$6:H2051, 8,0),0)</f>
        <v/>
      </c>
      <c r="E1855" s="26">
        <f>B1855*C1855</f>
        <v/>
      </c>
      <c r="F1855" s="29">
        <f>E1855*I1855</f>
        <v/>
      </c>
      <c r="G1855" s="23">
        <f>E1855*H1855</f>
        <v/>
      </c>
      <c r="H1855" s="22">
        <f>IFERROR(VLOOKUP(A1855,'Banco de dados'!$A$6:F2051, 3,0),0)</f>
        <v/>
      </c>
      <c r="I1855" s="24">
        <f>IFERROR(VLOOKUP(A1855,'Banco de dados'!$A$6:$F$199, 5,0),0)</f>
        <v/>
      </c>
      <c r="J1855" s="19" t="n"/>
    </row>
    <row r="1856">
      <c r="B1856" s="18" t="n"/>
      <c r="C1856" s="17" t="n"/>
      <c r="D1856" s="33">
        <f>IFERROR(VLOOKUP(A1856,'Banco de dados'!$A$6:H2052, 8,0),0)</f>
        <v/>
      </c>
      <c r="E1856" s="26">
        <f>B1856*C1856</f>
        <v/>
      </c>
      <c r="F1856" s="29">
        <f>E1856*I1856</f>
        <v/>
      </c>
      <c r="G1856" s="23">
        <f>E1856*H1856</f>
        <v/>
      </c>
      <c r="H1856" s="22">
        <f>IFERROR(VLOOKUP(A1856,'Banco de dados'!$A$6:F2052, 3,0),0)</f>
        <v/>
      </c>
      <c r="I1856" s="24">
        <f>IFERROR(VLOOKUP(A1856,'Banco de dados'!$A$6:$F$199, 5,0),0)</f>
        <v/>
      </c>
      <c r="J1856" s="19" t="n"/>
    </row>
    <row r="1857">
      <c r="B1857" s="18" t="n"/>
      <c r="C1857" s="17" t="n"/>
      <c r="D1857" s="33">
        <f>IFERROR(VLOOKUP(A1857,'Banco de dados'!$A$6:H2053, 8,0),0)</f>
        <v/>
      </c>
      <c r="E1857" s="26">
        <f>B1857*C1857</f>
        <v/>
      </c>
      <c r="F1857" s="29">
        <f>E1857*I1857</f>
        <v/>
      </c>
      <c r="G1857" s="23">
        <f>E1857*H1857</f>
        <v/>
      </c>
      <c r="H1857" s="22">
        <f>IFERROR(VLOOKUP(A1857,'Banco de dados'!$A$6:F2053, 3,0),0)</f>
        <v/>
      </c>
      <c r="I1857" s="24">
        <f>IFERROR(VLOOKUP(A1857,'Banco de dados'!$A$6:$F$199, 5,0),0)</f>
        <v/>
      </c>
      <c r="J1857" s="19" t="n"/>
    </row>
    <row r="1858">
      <c r="B1858" s="18" t="n"/>
      <c r="C1858" s="17" t="n"/>
      <c r="D1858" s="33">
        <f>IFERROR(VLOOKUP(A1858,'Banco de dados'!$A$6:H2054, 8,0),0)</f>
        <v/>
      </c>
      <c r="E1858" s="26">
        <f>B1858*C1858</f>
        <v/>
      </c>
      <c r="F1858" s="29">
        <f>E1858*I1858</f>
        <v/>
      </c>
      <c r="G1858" s="23">
        <f>E1858*H1858</f>
        <v/>
      </c>
      <c r="H1858" s="22">
        <f>IFERROR(VLOOKUP(A1858,'Banco de dados'!$A$6:F2054, 3,0),0)</f>
        <v/>
      </c>
      <c r="I1858" s="24">
        <f>IFERROR(VLOOKUP(A1858,'Banco de dados'!$A$6:$F$199, 5,0),0)</f>
        <v/>
      </c>
      <c r="J1858" s="19" t="n"/>
    </row>
    <row r="1859">
      <c r="B1859" s="18" t="n"/>
      <c r="C1859" s="17" t="n"/>
      <c r="D1859" s="33">
        <f>IFERROR(VLOOKUP(A1859,'Banco de dados'!$A$6:H2055, 8,0),0)</f>
        <v/>
      </c>
      <c r="E1859" s="26">
        <f>B1859*C1859</f>
        <v/>
      </c>
      <c r="F1859" s="29">
        <f>E1859*I1859</f>
        <v/>
      </c>
      <c r="G1859" s="23">
        <f>E1859*H1859</f>
        <v/>
      </c>
      <c r="H1859" s="22">
        <f>IFERROR(VLOOKUP(A1859,'Banco de dados'!$A$6:F2055, 3,0),0)</f>
        <v/>
      </c>
      <c r="I1859" s="24">
        <f>IFERROR(VLOOKUP(A1859,'Banco de dados'!$A$6:$F$199, 5,0),0)</f>
        <v/>
      </c>
      <c r="J1859" s="19" t="n"/>
    </row>
    <row r="1860">
      <c r="B1860" s="18" t="n"/>
      <c r="C1860" s="17" t="n"/>
      <c r="D1860" s="33">
        <f>IFERROR(VLOOKUP(A1860,'Banco de dados'!$A$6:H2056, 8,0),0)</f>
        <v/>
      </c>
      <c r="E1860" s="26">
        <f>B1860*C1860</f>
        <v/>
      </c>
      <c r="F1860" s="29">
        <f>E1860*I1860</f>
        <v/>
      </c>
      <c r="G1860" s="23">
        <f>E1860*H1860</f>
        <v/>
      </c>
      <c r="H1860" s="22">
        <f>IFERROR(VLOOKUP(A1860,'Banco de dados'!$A$6:F2056, 3,0),0)</f>
        <v/>
      </c>
      <c r="I1860" s="24">
        <f>IFERROR(VLOOKUP(A1860,'Banco de dados'!$A$6:$F$199, 5,0),0)</f>
        <v/>
      </c>
      <c r="J1860" s="19" t="n"/>
    </row>
    <row r="1861">
      <c r="B1861" s="18" t="n"/>
      <c r="C1861" s="17" t="n"/>
      <c r="D1861" s="33">
        <f>IFERROR(VLOOKUP(A1861,'Banco de dados'!$A$6:H2057, 8,0),0)</f>
        <v/>
      </c>
      <c r="E1861" s="26">
        <f>B1861*C1861</f>
        <v/>
      </c>
      <c r="F1861" s="29">
        <f>E1861*I1861</f>
        <v/>
      </c>
      <c r="G1861" s="23">
        <f>E1861*H1861</f>
        <v/>
      </c>
      <c r="H1861" s="22">
        <f>IFERROR(VLOOKUP(A1861,'Banco de dados'!$A$6:F2057, 3,0),0)</f>
        <v/>
      </c>
      <c r="I1861" s="24">
        <f>IFERROR(VLOOKUP(A1861,'Banco de dados'!$A$6:$F$199, 5,0),0)</f>
        <v/>
      </c>
      <c r="J1861" s="19" t="n"/>
    </row>
    <row r="1862">
      <c r="B1862" s="18" t="n"/>
      <c r="C1862" s="17" t="n"/>
      <c r="D1862" s="33">
        <f>IFERROR(VLOOKUP(A1862,'Banco de dados'!$A$6:H2058, 8,0),0)</f>
        <v/>
      </c>
      <c r="E1862" s="26">
        <f>B1862*C1862</f>
        <v/>
      </c>
      <c r="F1862" s="29">
        <f>E1862*I1862</f>
        <v/>
      </c>
      <c r="G1862" s="23">
        <f>E1862*H1862</f>
        <v/>
      </c>
      <c r="H1862" s="22">
        <f>IFERROR(VLOOKUP(A1862,'Banco de dados'!$A$6:F2058, 3,0),0)</f>
        <v/>
      </c>
      <c r="I1862" s="24">
        <f>IFERROR(VLOOKUP(A1862,'Banco de dados'!$A$6:$F$199, 5,0),0)</f>
        <v/>
      </c>
      <c r="J1862" s="19" t="n"/>
    </row>
    <row r="1863">
      <c r="B1863" s="18" t="n"/>
      <c r="C1863" s="17" t="n"/>
      <c r="D1863" s="33">
        <f>IFERROR(VLOOKUP(A1863,'Banco de dados'!$A$6:H2059, 8,0),0)</f>
        <v/>
      </c>
      <c r="E1863" s="26">
        <f>B1863*C1863</f>
        <v/>
      </c>
      <c r="F1863" s="29">
        <f>E1863*I1863</f>
        <v/>
      </c>
      <c r="G1863" s="23">
        <f>E1863*H1863</f>
        <v/>
      </c>
      <c r="H1863" s="22">
        <f>IFERROR(VLOOKUP(A1863,'Banco de dados'!$A$6:F2059, 3,0),0)</f>
        <v/>
      </c>
      <c r="I1863" s="24">
        <f>IFERROR(VLOOKUP(A1863,'Banco de dados'!$A$6:$F$199, 5,0),0)</f>
        <v/>
      </c>
      <c r="J1863" s="19" t="n"/>
    </row>
    <row r="1864">
      <c r="B1864" s="18" t="n"/>
      <c r="C1864" s="17" t="n"/>
      <c r="D1864" s="33">
        <f>IFERROR(VLOOKUP(A1864,'Banco de dados'!$A$6:H2060, 8,0),0)</f>
        <v/>
      </c>
      <c r="E1864" s="26">
        <f>B1864*C1864</f>
        <v/>
      </c>
      <c r="F1864" s="29">
        <f>E1864*I1864</f>
        <v/>
      </c>
      <c r="G1864" s="23">
        <f>E1864*H1864</f>
        <v/>
      </c>
      <c r="H1864" s="22">
        <f>IFERROR(VLOOKUP(A1864,'Banco de dados'!$A$6:F2060, 3,0),0)</f>
        <v/>
      </c>
      <c r="I1864" s="24">
        <f>IFERROR(VLOOKUP(A1864,'Banco de dados'!$A$6:$F$199, 5,0),0)</f>
        <v/>
      </c>
      <c r="J1864" s="19" t="n"/>
    </row>
    <row r="1865">
      <c r="B1865" s="18" t="n"/>
      <c r="C1865" s="17" t="n"/>
      <c r="D1865" s="33">
        <f>IFERROR(VLOOKUP(A1865,'Banco de dados'!$A$6:H2061, 8,0),0)</f>
        <v/>
      </c>
      <c r="E1865" s="26">
        <f>B1865*C1865</f>
        <v/>
      </c>
      <c r="F1865" s="29">
        <f>E1865*I1865</f>
        <v/>
      </c>
      <c r="G1865" s="23">
        <f>E1865*H1865</f>
        <v/>
      </c>
      <c r="H1865" s="22">
        <f>IFERROR(VLOOKUP(A1865,'Banco de dados'!$A$6:F2061, 3,0),0)</f>
        <v/>
      </c>
      <c r="I1865" s="24">
        <f>IFERROR(VLOOKUP(A1865,'Banco de dados'!$A$6:$F$199, 5,0),0)</f>
        <v/>
      </c>
      <c r="J1865" s="19" t="n"/>
    </row>
    <row r="1866">
      <c r="B1866" s="18" t="n"/>
      <c r="C1866" s="17" t="n"/>
      <c r="D1866" s="33">
        <f>IFERROR(VLOOKUP(A1866,'Banco de dados'!$A$6:H2062, 8,0),0)</f>
        <v/>
      </c>
      <c r="E1866" s="26">
        <f>B1866*C1866</f>
        <v/>
      </c>
      <c r="F1866" s="29">
        <f>E1866*I1866</f>
        <v/>
      </c>
      <c r="G1866" s="23">
        <f>E1866*H1866</f>
        <v/>
      </c>
      <c r="H1866" s="22">
        <f>IFERROR(VLOOKUP(A1866,'Banco de dados'!$A$6:F2062, 3,0),0)</f>
        <v/>
      </c>
      <c r="I1866" s="24">
        <f>IFERROR(VLOOKUP(A1866,'Banco de dados'!$A$6:$F$199, 5,0),0)</f>
        <v/>
      </c>
      <c r="J1866" s="19" t="n"/>
    </row>
    <row r="1867">
      <c r="B1867" s="18" t="n"/>
      <c r="C1867" s="17" t="n"/>
      <c r="D1867" s="33">
        <f>IFERROR(VLOOKUP(A1867,'Banco de dados'!$A$6:H2063, 8,0),0)</f>
        <v/>
      </c>
      <c r="E1867" s="26">
        <f>B1867*C1867</f>
        <v/>
      </c>
      <c r="F1867" s="29">
        <f>E1867*I1867</f>
        <v/>
      </c>
      <c r="G1867" s="23">
        <f>E1867*H1867</f>
        <v/>
      </c>
      <c r="H1867" s="22">
        <f>IFERROR(VLOOKUP(A1867,'Banco de dados'!$A$6:F2063, 3,0),0)</f>
        <v/>
      </c>
      <c r="I1867" s="24">
        <f>IFERROR(VLOOKUP(A1867,'Banco de dados'!$A$6:$F$199, 5,0),0)</f>
        <v/>
      </c>
      <c r="J1867" s="19" t="n"/>
    </row>
    <row r="1868">
      <c r="B1868" s="18" t="n"/>
      <c r="C1868" s="17" t="n"/>
      <c r="D1868" s="33">
        <f>IFERROR(VLOOKUP(A1868,'Banco de dados'!$A$6:H2064, 8,0),0)</f>
        <v/>
      </c>
      <c r="E1868" s="26">
        <f>B1868*C1868</f>
        <v/>
      </c>
      <c r="F1868" s="29">
        <f>E1868*I1868</f>
        <v/>
      </c>
      <c r="G1868" s="23">
        <f>E1868*H1868</f>
        <v/>
      </c>
      <c r="H1868" s="22">
        <f>IFERROR(VLOOKUP(A1868,'Banco de dados'!$A$6:F2064, 3,0),0)</f>
        <v/>
      </c>
      <c r="I1868" s="24">
        <f>IFERROR(VLOOKUP(A1868,'Banco de dados'!$A$6:$F$199, 5,0),0)</f>
        <v/>
      </c>
      <c r="J1868" s="19" t="n"/>
    </row>
    <row r="1869">
      <c r="B1869" s="18" t="n"/>
      <c r="C1869" s="17" t="n"/>
      <c r="D1869" s="33">
        <f>IFERROR(VLOOKUP(A1869,'Banco de dados'!$A$6:H2065, 8,0),0)</f>
        <v/>
      </c>
      <c r="E1869" s="26">
        <f>B1869*C1869</f>
        <v/>
      </c>
      <c r="F1869" s="29">
        <f>E1869*I1869</f>
        <v/>
      </c>
      <c r="G1869" s="23">
        <f>E1869*H1869</f>
        <v/>
      </c>
      <c r="H1869" s="22">
        <f>IFERROR(VLOOKUP(A1869,'Banco de dados'!$A$6:F2065, 3,0),0)</f>
        <v/>
      </c>
      <c r="I1869" s="24">
        <f>IFERROR(VLOOKUP(A1869,'Banco de dados'!$A$6:$F$199, 5,0),0)</f>
        <v/>
      </c>
      <c r="J1869" s="19" t="n"/>
    </row>
    <row r="1870">
      <c r="B1870" s="18" t="n"/>
      <c r="C1870" s="17" t="n"/>
      <c r="D1870" s="33">
        <f>IFERROR(VLOOKUP(A1870,'Banco de dados'!$A$6:H2066, 8,0),0)</f>
        <v/>
      </c>
      <c r="E1870" s="26">
        <f>B1870*C1870</f>
        <v/>
      </c>
      <c r="F1870" s="29">
        <f>E1870*I1870</f>
        <v/>
      </c>
      <c r="G1870" s="23">
        <f>E1870*H1870</f>
        <v/>
      </c>
      <c r="H1870" s="22">
        <f>IFERROR(VLOOKUP(A1870,'Banco de dados'!$A$6:F2066, 3,0),0)</f>
        <v/>
      </c>
      <c r="I1870" s="24">
        <f>IFERROR(VLOOKUP(A1870,'Banco de dados'!$A$6:$F$199, 5,0),0)</f>
        <v/>
      </c>
      <c r="J1870" s="19" t="n"/>
    </row>
    <row r="1871">
      <c r="B1871" s="18" t="n"/>
      <c r="C1871" s="17" t="n"/>
      <c r="D1871" s="33">
        <f>IFERROR(VLOOKUP(A1871,'Banco de dados'!$A$6:H2067, 8,0),0)</f>
        <v/>
      </c>
      <c r="E1871" s="26">
        <f>B1871*C1871</f>
        <v/>
      </c>
      <c r="F1871" s="29">
        <f>E1871*I1871</f>
        <v/>
      </c>
      <c r="G1871" s="23">
        <f>E1871*H1871</f>
        <v/>
      </c>
      <c r="H1871" s="22">
        <f>IFERROR(VLOOKUP(A1871,'Banco de dados'!$A$6:F2067, 3,0),0)</f>
        <v/>
      </c>
      <c r="I1871" s="24">
        <f>IFERROR(VLOOKUP(A1871,'Banco de dados'!$A$6:$F$199, 5,0),0)</f>
        <v/>
      </c>
      <c r="J1871" s="19" t="n"/>
    </row>
    <row r="1872">
      <c r="B1872" s="18" t="n"/>
      <c r="C1872" s="17" t="n"/>
      <c r="D1872" s="33">
        <f>IFERROR(VLOOKUP(A1872,'Banco de dados'!$A$6:H2068, 8,0),0)</f>
        <v/>
      </c>
      <c r="E1872" s="26">
        <f>B1872*C1872</f>
        <v/>
      </c>
      <c r="F1872" s="29">
        <f>E1872*I1872</f>
        <v/>
      </c>
      <c r="G1872" s="23">
        <f>E1872*H1872</f>
        <v/>
      </c>
      <c r="H1872" s="22">
        <f>IFERROR(VLOOKUP(A1872,'Banco de dados'!$A$6:F2068, 3,0),0)</f>
        <v/>
      </c>
      <c r="I1872" s="24">
        <f>IFERROR(VLOOKUP(A1872,'Banco de dados'!$A$6:$F$199, 5,0),0)</f>
        <v/>
      </c>
      <c r="J1872" s="19" t="n"/>
    </row>
    <row r="1873">
      <c r="B1873" s="18" t="n"/>
      <c r="C1873" s="17" t="n"/>
      <c r="D1873" s="33">
        <f>IFERROR(VLOOKUP(A1873,'Banco de dados'!$A$6:H2069, 8,0),0)</f>
        <v/>
      </c>
      <c r="E1873" s="26">
        <f>B1873*C1873</f>
        <v/>
      </c>
      <c r="F1873" s="29">
        <f>E1873*I1873</f>
        <v/>
      </c>
      <c r="G1873" s="23">
        <f>E1873*H1873</f>
        <v/>
      </c>
      <c r="H1873" s="22">
        <f>IFERROR(VLOOKUP(A1873,'Banco de dados'!$A$6:F2069, 3,0),0)</f>
        <v/>
      </c>
      <c r="I1873" s="24">
        <f>IFERROR(VLOOKUP(A1873,'Banco de dados'!$A$6:$F$199, 5,0),0)</f>
        <v/>
      </c>
      <c r="J1873" s="19" t="n"/>
    </row>
    <row r="1874">
      <c r="B1874" s="18" t="n"/>
      <c r="C1874" s="17" t="n"/>
      <c r="D1874" s="33">
        <f>IFERROR(VLOOKUP(A1874,'Banco de dados'!$A$6:H2070, 8,0),0)</f>
        <v/>
      </c>
      <c r="E1874" s="26">
        <f>B1874*C1874</f>
        <v/>
      </c>
      <c r="F1874" s="29">
        <f>E1874*I1874</f>
        <v/>
      </c>
      <c r="G1874" s="23">
        <f>E1874*H1874</f>
        <v/>
      </c>
      <c r="H1874" s="22">
        <f>IFERROR(VLOOKUP(A1874,'Banco de dados'!$A$6:F2070, 3,0),0)</f>
        <v/>
      </c>
      <c r="I1874" s="24">
        <f>IFERROR(VLOOKUP(A1874,'Banco de dados'!$A$6:$F$199, 5,0),0)</f>
        <v/>
      </c>
      <c r="J1874" s="19" t="n"/>
    </row>
    <row r="1875">
      <c r="B1875" s="18" t="n"/>
      <c r="C1875" s="17" t="n"/>
      <c r="D1875" s="33">
        <f>IFERROR(VLOOKUP(A1875,'Banco de dados'!$A$6:H2071, 8,0),0)</f>
        <v/>
      </c>
      <c r="E1875" s="26">
        <f>B1875*C1875</f>
        <v/>
      </c>
      <c r="F1875" s="29">
        <f>E1875*I1875</f>
        <v/>
      </c>
      <c r="G1875" s="23">
        <f>E1875*H1875</f>
        <v/>
      </c>
      <c r="H1875" s="22">
        <f>IFERROR(VLOOKUP(A1875,'Banco de dados'!$A$6:F2071, 3,0),0)</f>
        <v/>
      </c>
      <c r="I1875" s="24">
        <f>IFERROR(VLOOKUP(A1875,'Banco de dados'!$A$6:$F$199, 5,0),0)</f>
        <v/>
      </c>
      <c r="J1875" s="19" t="n"/>
    </row>
    <row r="1876">
      <c r="B1876" s="18" t="n"/>
      <c r="C1876" s="17" t="n"/>
      <c r="D1876" s="33">
        <f>IFERROR(VLOOKUP(A1876,'Banco de dados'!$A$6:H2072, 8,0),0)</f>
        <v/>
      </c>
      <c r="E1876" s="26">
        <f>B1876*C1876</f>
        <v/>
      </c>
      <c r="F1876" s="29">
        <f>E1876*I1876</f>
        <v/>
      </c>
      <c r="G1876" s="23">
        <f>E1876*H1876</f>
        <v/>
      </c>
      <c r="H1876" s="22">
        <f>IFERROR(VLOOKUP(A1876,'Banco de dados'!$A$6:F2072, 3,0),0)</f>
        <v/>
      </c>
      <c r="I1876" s="24">
        <f>IFERROR(VLOOKUP(A1876,'Banco de dados'!$A$6:$F$199, 5,0),0)</f>
        <v/>
      </c>
      <c r="J1876" s="19" t="n"/>
    </row>
    <row r="1877">
      <c r="B1877" s="18" t="n"/>
      <c r="C1877" s="17" t="n"/>
      <c r="D1877" s="33">
        <f>IFERROR(VLOOKUP(A1877,'Banco de dados'!$A$6:H2073, 8,0),0)</f>
        <v/>
      </c>
      <c r="E1877" s="26">
        <f>B1877*C1877</f>
        <v/>
      </c>
      <c r="F1877" s="29">
        <f>E1877*I1877</f>
        <v/>
      </c>
      <c r="G1877" s="23">
        <f>E1877*H1877</f>
        <v/>
      </c>
      <c r="H1877" s="22">
        <f>IFERROR(VLOOKUP(A1877,'Banco de dados'!$A$6:F2073, 3,0),0)</f>
        <v/>
      </c>
      <c r="I1877" s="24">
        <f>IFERROR(VLOOKUP(A1877,'Banco de dados'!$A$6:$F$199, 5,0),0)</f>
        <v/>
      </c>
      <c r="J1877" s="19" t="n"/>
    </row>
    <row r="1878">
      <c r="B1878" s="18" t="n"/>
      <c r="C1878" s="17" t="n"/>
      <c r="D1878" s="33">
        <f>IFERROR(VLOOKUP(A1878,'Banco de dados'!$A$6:H2074, 8,0),0)</f>
        <v/>
      </c>
      <c r="E1878" s="26">
        <f>B1878*C1878</f>
        <v/>
      </c>
      <c r="F1878" s="29">
        <f>E1878*I1878</f>
        <v/>
      </c>
      <c r="G1878" s="23">
        <f>E1878*H1878</f>
        <v/>
      </c>
      <c r="H1878" s="22">
        <f>IFERROR(VLOOKUP(A1878,'Banco de dados'!$A$6:F2074, 3,0),0)</f>
        <v/>
      </c>
      <c r="I1878" s="24">
        <f>IFERROR(VLOOKUP(A1878,'Banco de dados'!$A$6:$F$199, 5,0),0)</f>
        <v/>
      </c>
      <c r="J1878" s="19" t="n"/>
    </row>
    <row r="1879">
      <c r="B1879" s="18" t="n"/>
      <c r="C1879" s="17" t="n"/>
      <c r="D1879" s="33">
        <f>IFERROR(VLOOKUP(A1879,'Banco de dados'!$A$6:H2075, 8,0),0)</f>
        <v/>
      </c>
      <c r="E1879" s="26">
        <f>B1879*C1879</f>
        <v/>
      </c>
      <c r="F1879" s="29">
        <f>E1879*I1879</f>
        <v/>
      </c>
      <c r="G1879" s="23">
        <f>E1879*H1879</f>
        <v/>
      </c>
      <c r="H1879" s="22">
        <f>IFERROR(VLOOKUP(A1879,'Banco de dados'!$A$6:F2075, 3,0),0)</f>
        <v/>
      </c>
      <c r="I1879" s="24">
        <f>IFERROR(VLOOKUP(A1879,'Banco de dados'!$A$6:$F$199, 5,0),0)</f>
        <v/>
      </c>
      <c r="J1879" s="19" t="n"/>
    </row>
    <row r="1880">
      <c r="B1880" s="18" t="n"/>
      <c r="C1880" s="17" t="n"/>
      <c r="D1880" s="33">
        <f>IFERROR(VLOOKUP(A1880,'Banco de dados'!$A$6:H2076, 8,0),0)</f>
        <v/>
      </c>
      <c r="E1880" s="26">
        <f>B1880*C1880</f>
        <v/>
      </c>
      <c r="F1880" s="29">
        <f>E1880*I1880</f>
        <v/>
      </c>
      <c r="G1880" s="23">
        <f>E1880*H1880</f>
        <v/>
      </c>
      <c r="H1880" s="22">
        <f>IFERROR(VLOOKUP(A1880,'Banco de dados'!$A$6:F2076, 3,0),0)</f>
        <v/>
      </c>
      <c r="I1880" s="24">
        <f>IFERROR(VLOOKUP(A1880,'Banco de dados'!$A$6:$F$199, 5,0),0)</f>
        <v/>
      </c>
      <c r="J1880" s="19" t="n"/>
    </row>
    <row r="1881">
      <c r="B1881" s="18" t="n"/>
      <c r="C1881" s="17" t="n"/>
      <c r="D1881" s="33">
        <f>IFERROR(VLOOKUP(A1881,'Banco de dados'!$A$6:H2077, 8,0),0)</f>
        <v/>
      </c>
      <c r="E1881" s="26">
        <f>B1881*C1881</f>
        <v/>
      </c>
      <c r="F1881" s="29">
        <f>E1881*I1881</f>
        <v/>
      </c>
      <c r="G1881" s="23">
        <f>E1881*H1881</f>
        <v/>
      </c>
      <c r="H1881" s="22">
        <f>IFERROR(VLOOKUP(A1881,'Banco de dados'!$A$6:F2077, 3,0),0)</f>
        <v/>
      </c>
      <c r="I1881" s="24">
        <f>IFERROR(VLOOKUP(A1881,'Banco de dados'!$A$6:$F$199, 5,0),0)</f>
        <v/>
      </c>
      <c r="J1881" s="19" t="n"/>
    </row>
    <row r="1882">
      <c r="B1882" s="18" t="n"/>
      <c r="C1882" s="17" t="n"/>
      <c r="D1882" s="33">
        <f>IFERROR(VLOOKUP(A1882,'Banco de dados'!$A$6:H2078, 8,0),0)</f>
        <v/>
      </c>
      <c r="E1882" s="26">
        <f>B1882*C1882</f>
        <v/>
      </c>
      <c r="F1882" s="29">
        <f>E1882*I1882</f>
        <v/>
      </c>
      <c r="G1882" s="23">
        <f>E1882*H1882</f>
        <v/>
      </c>
      <c r="H1882" s="22">
        <f>IFERROR(VLOOKUP(A1882,'Banco de dados'!$A$6:F2078, 3,0),0)</f>
        <v/>
      </c>
      <c r="I1882" s="24">
        <f>IFERROR(VLOOKUP(A1882,'Banco de dados'!$A$6:$F$199, 5,0),0)</f>
        <v/>
      </c>
      <c r="J1882" s="19" t="n"/>
    </row>
    <row r="1883">
      <c r="B1883" s="18" t="n"/>
      <c r="C1883" s="17" t="n"/>
      <c r="D1883" s="33">
        <f>IFERROR(VLOOKUP(A1883,'Banco de dados'!$A$6:H2079, 8,0),0)</f>
        <v/>
      </c>
      <c r="E1883" s="26">
        <f>B1883*C1883</f>
        <v/>
      </c>
      <c r="F1883" s="29">
        <f>E1883*I1883</f>
        <v/>
      </c>
      <c r="G1883" s="23">
        <f>E1883*H1883</f>
        <v/>
      </c>
      <c r="H1883" s="22">
        <f>IFERROR(VLOOKUP(A1883,'Banco de dados'!$A$6:F2079, 3,0),0)</f>
        <v/>
      </c>
      <c r="I1883" s="24">
        <f>IFERROR(VLOOKUP(A1883,'Banco de dados'!$A$6:$F$199, 5,0),0)</f>
        <v/>
      </c>
      <c r="J1883" s="19" t="n"/>
    </row>
    <row r="1884">
      <c r="B1884" s="18" t="n"/>
      <c r="C1884" s="17" t="n"/>
      <c r="D1884" s="33">
        <f>IFERROR(VLOOKUP(A1884,'Banco de dados'!$A$6:H2080, 8,0),0)</f>
        <v/>
      </c>
      <c r="E1884" s="26">
        <f>B1884*C1884</f>
        <v/>
      </c>
      <c r="F1884" s="29">
        <f>E1884*I1884</f>
        <v/>
      </c>
      <c r="G1884" s="23">
        <f>E1884*H1884</f>
        <v/>
      </c>
      <c r="H1884" s="22">
        <f>IFERROR(VLOOKUP(A1884,'Banco de dados'!$A$6:F2080, 3,0),0)</f>
        <v/>
      </c>
      <c r="I1884" s="24">
        <f>IFERROR(VLOOKUP(A1884,'Banco de dados'!$A$6:$F$199, 5,0),0)</f>
        <v/>
      </c>
      <c r="J1884" s="19" t="n"/>
    </row>
    <row r="1885">
      <c r="B1885" s="18" t="n"/>
      <c r="C1885" s="17" t="n"/>
      <c r="D1885" s="33">
        <f>IFERROR(VLOOKUP(A1885,'Banco de dados'!$A$6:H2081, 8,0),0)</f>
        <v/>
      </c>
      <c r="E1885" s="26">
        <f>B1885*C1885</f>
        <v/>
      </c>
      <c r="F1885" s="29">
        <f>E1885*I1885</f>
        <v/>
      </c>
      <c r="G1885" s="23">
        <f>E1885*H1885</f>
        <v/>
      </c>
      <c r="H1885" s="22">
        <f>IFERROR(VLOOKUP(A1885,'Banco de dados'!$A$6:F2081, 3,0),0)</f>
        <v/>
      </c>
      <c r="I1885" s="24">
        <f>IFERROR(VLOOKUP(A1885,'Banco de dados'!$A$6:$F$199, 5,0),0)</f>
        <v/>
      </c>
      <c r="J1885" s="19" t="n"/>
    </row>
    <row r="1886">
      <c r="B1886" s="18" t="n"/>
      <c r="C1886" s="17" t="n"/>
      <c r="D1886" s="33">
        <f>IFERROR(VLOOKUP(A1886,'Banco de dados'!$A$6:H2082, 8,0),0)</f>
        <v/>
      </c>
      <c r="E1886" s="26">
        <f>B1886*C1886</f>
        <v/>
      </c>
      <c r="F1886" s="29">
        <f>E1886*I1886</f>
        <v/>
      </c>
      <c r="G1886" s="23">
        <f>E1886*H1886</f>
        <v/>
      </c>
      <c r="H1886" s="22">
        <f>IFERROR(VLOOKUP(A1886,'Banco de dados'!$A$6:F2082, 3,0),0)</f>
        <v/>
      </c>
      <c r="I1886" s="24">
        <f>IFERROR(VLOOKUP(A1886,'Banco de dados'!$A$6:$F$199, 5,0),0)</f>
        <v/>
      </c>
      <c r="J1886" s="19" t="n"/>
    </row>
    <row r="1887">
      <c r="B1887" s="18" t="n"/>
      <c r="C1887" s="17" t="n"/>
      <c r="D1887" s="33">
        <f>IFERROR(VLOOKUP(A1887,'Banco de dados'!$A$6:H2083, 8,0),0)</f>
        <v/>
      </c>
      <c r="E1887" s="26">
        <f>B1887*C1887</f>
        <v/>
      </c>
      <c r="F1887" s="29">
        <f>E1887*I1887</f>
        <v/>
      </c>
      <c r="G1887" s="23">
        <f>E1887*H1887</f>
        <v/>
      </c>
      <c r="H1887" s="22">
        <f>IFERROR(VLOOKUP(A1887,'Banco de dados'!$A$6:F2083, 3,0),0)</f>
        <v/>
      </c>
      <c r="I1887" s="24">
        <f>IFERROR(VLOOKUP(A1887,'Banco de dados'!$A$6:$F$199, 5,0),0)</f>
        <v/>
      </c>
      <c r="J1887" s="19" t="n"/>
    </row>
    <row r="1888">
      <c r="B1888" s="18" t="n"/>
      <c r="C1888" s="17" t="n"/>
      <c r="D1888" s="33">
        <f>IFERROR(VLOOKUP(A1888,'Banco de dados'!$A$6:H2084, 8,0),0)</f>
        <v/>
      </c>
      <c r="E1888" s="26">
        <f>B1888*C1888</f>
        <v/>
      </c>
      <c r="F1888" s="29">
        <f>E1888*I1888</f>
        <v/>
      </c>
      <c r="G1888" s="23">
        <f>E1888*H1888</f>
        <v/>
      </c>
      <c r="H1888" s="22">
        <f>IFERROR(VLOOKUP(A1888,'Banco de dados'!$A$6:F2084, 3,0),0)</f>
        <v/>
      </c>
      <c r="I1888" s="24">
        <f>IFERROR(VLOOKUP(A1888,'Banco de dados'!$A$6:$F$199, 5,0),0)</f>
        <v/>
      </c>
      <c r="J1888" s="19" t="n"/>
    </row>
    <row r="1889">
      <c r="B1889" s="18" t="n"/>
      <c r="C1889" s="17" t="n"/>
      <c r="D1889" s="33">
        <f>IFERROR(VLOOKUP(A1889,'Banco de dados'!$A$6:H2085, 8,0),0)</f>
        <v/>
      </c>
      <c r="E1889" s="26">
        <f>B1889*C1889</f>
        <v/>
      </c>
      <c r="F1889" s="29">
        <f>E1889*I1889</f>
        <v/>
      </c>
      <c r="G1889" s="23">
        <f>E1889*H1889</f>
        <v/>
      </c>
      <c r="H1889" s="22">
        <f>IFERROR(VLOOKUP(A1889,'Banco de dados'!$A$6:F2085, 3,0),0)</f>
        <v/>
      </c>
      <c r="I1889" s="24">
        <f>IFERROR(VLOOKUP(A1889,'Banco de dados'!$A$6:$F$199, 5,0),0)</f>
        <v/>
      </c>
      <c r="J1889" s="19" t="n"/>
    </row>
    <row r="1890">
      <c r="B1890" s="18" t="n"/>
      <c r="C1890" s="17" t="n"/>
      <c r="D1890" s="33">
        <f>IFERROR(VLOOKUP(A1890,'Banco de dados'!$A$6:H2086, 8,0),0)</f>
        <v/>
      </c>
      <c r="E1890" s="26">
        <f>B1890*C1890</f>
        <v/>
      </c>
      <c r="F1890" s="29">
        <f>E1890*I1890</f>
        <v/>
      </c>
      <c r="G1890" s="23">
        <f>E1890*H1890</f>
        <v/>
      </c>
      <c r="H1890" s="22">
        <f>IFERROR(VLOOKUP(A1890,'Banco de dados'!$A$6:F2086, 3,0),0)</f>
        <v/>
      </c>
      <c r="I1890" s="24">
        <f>IFERROR(VLOOKUP(A1890,'Banco de dados'!$A$6:$F$199, 5,0),0)</f>
        <v/>
      </c>
      <c r="J1890" s="19" t="n"/>
    </row>
    <row r="1891">
      <c r="B1891" s="18" t="n"/>
      <c r="C1891" s="17" t="n"/>
      <c r="D1891" s="33">
        <f>IFERROR(VLOOKUP(A1891,'Banco de dados'!$A$6:H2087, 8,0),0)</f>
        <v/>
      </c>
      <c r="E1891" s="26">
        <f>B1891*C1891</f>
        <v/>
      </c>
      <c r="F1891" s="29">
        <f>E1891*I1891</f>
        <v/>
      </c>
      <c r="G1891" s="23">
        <f>E1891*H1891</f>
        <v/>
      </c>
      <c r="H1891" s="22">
        <f>IFERROR(VLOOKUP(A1891,'Banco de dados'!$A$6:F2087, 3,0),0)</f>
        <v/>
      </c>
      <c r="I1891" s="24">
        <f>IFERROR(VLOOKUP(A1891,'Banco de dados'!$A$6:$F$199, 5,0),0)</f>
        <v/>
      </c>
      <c r="J1891" s="19" t="n"/>
    </row>
    <row r="1892">
      <c r="B1892" s="18" t="n"/>
      <c r="C1892" s="17" t="n"/>
      <c r="D1892" s="33">
        <f>IFERROR(VLOOKUP(A1892,'Banco de dados'!$A$6:H2088, 8,0),0)</f>
        <v/>
      </c>
      <c r="E1892" s="26">
        <f>B1892*C1892</f>
        <v/>
      </c>
      <c r="F1892" s="29">
        <f>E1892*I1892</f>
        <v/>
      </c>
      <c r="G1892" s="23">
        <f>E1892*H1892</f>
        <v/>
      </c>
      <c r="H1892" s="22">
        <f>IFERROR(VLOOKUP(A1892,'Banco de dados'!$A$6:F2088, 3,0),0)</f>
        <v/>
      </c>
      <c r="I1892" s="24">
        <f>IFERROR(VLOOKUP(A1892,'Banco de dados'!$A$6:$F$199, 5,0),0)</f>
        <v/>
      </c>
      <c r="J1892" s="19" t="n"/>
    </row>
    <row r="1893">
      <c r="B1893" s="18" t="n"/>
      <c r="C1893" s="17" t="n"/>
      <c r="D1893" s="33">
        <f>IFERROR(VLOOKUP(A1893,'Banco de dados'!$A$6:H2089, 8,0),0)</f>
        <v/>
      </c>
      <c r="E1893" s="26">
        <f>B1893*C1893</f>
        <v/>
      </c>
      <c r="F1893" s="29">
        <f>E1893*I1893</f>
        <v/>
      </c>
      <c r="G1893" s="23">
        <f>E1893*H1893</f>
        <v/>
      </c>
      <c r="H1893" s="22">
        <f>IFERROR(VLOOKUP(A1893,'Banco de dados'!$A$6:F2089, 3,0),0)</f>
        <v/>
      </c>
      <c r="I1893" s="24">
        <f>IFERROR(VLOOKUP(A1893,'Banco de dados'!$A$6:$F$199, 5,0),0)</f>
        <v/>
      </c>
      <c r="J1893" s="19" t="n"/>
    </row>
    <row r="1894">
      <c r="B1894" s="18" t="n"/>
      <c r="C1894" s="17" t="n"/>
      <c r="D1894" s="33">
        <f>IFERROR(VLOOKUP(A1894,'Banco de dados'!$A$6:H2090, 8,0),0)</f>
        <v/>
      </c>
      <c r="E1894" s="26">
        <f>B1894*C1894</f>
        <v/>
      </c>
      <c r="F1894" s="29">
        <f>E1894*I1894</f>
        <v/>
      </c>
      <c r="G1894" s="23">
        <f>E1894*H1894</f>
        <v/>
      </c>
      <c r="H1894" s="22">
        <f>IFERROR(VLOOKUP(A1894,'Banco de dados'!$A$6:F2090, 3,0),0)</f>
        <v/>
      </c>
      <c r="I1894" s="24">
        <f>IFERROR(VLOOKUP(A1894,'Banco de dados'!$A$6:$F$199, 5,0),0)</f>
        <v/>
      </c>
      <c r="J1894" s="19" t="n"/>
    </row>
    <row r="1895">
      <c r="B1895" s="18" t="n"/>
      <c r="C1895" s="17" t="n"/>
      <c r="D1895" s="33">
        <f>IFERROR(VLOOKUP(A1895,'Banco de dados'!$A$6:H2091, 8,0),0)</f>
        <v/>
      </c>
      <c r="E1895" s="26">
        <f>B1895*C1895</f>
        <v/>
      </c>
      <c r="F1895" s="29">
        <f>E1895*I1895</f>
        <v/>
      </c>
      <c r="G1895" s="23">
        <f>E1895*H1895</f>
        <v/>
      </c>
      <c r="H1895" s="22">
        <f>IFERROR(VLOOKUP(A1895,'Banco de dados'!$A$6:F2091, 3,0),0)</f>
        <v/>
      </c>
      <c r="I1895" s="24">
        <f>IFERROR(VLOOKUP(A1895,'Banco de dados'!$A$6:$F$199, 5,0),0)</f>
        <v/>
      </c>
      <c r="J1895" s="19" t="n"/>
    </row>
    <row r="1896">
      <c r="B1896" s="18" t="n"/>
      <c r="C1896" s="17" t="n"/>
      <c r="D1896" s="33">
        <f>IFERROR(VLOOKUP(A1896,'Banco de dados'!$A$6:H2092, 8,0),0)</f>
        <v/>
      </c>
      <c r="E1896" s="26">
        <f>B1896*C1896</f>
        <v/>
      </c>
      <c r="F1896" s="29">
        <f>E1896*I1896</f>
        <v/>
      </c>
      <c r="G1896" s="23">
        <f>E1896*H1896</f>
        <v/>
      </c>
      <c r="H1896" s="22">
        <f>IFERROR(VLOOKUP(A1896,'Banco de dados'!$A$6:F2092, 3,0),0)</f>
        <v/>
      </c>
      <c r="I1896" s="24">
        <f>IFERROR(VLOOKUP(A1896,'Banco de dados'!$A$6:$F$199, 5,0),0)</f>
        <v/>
      </c>
      <c r="J1896" s="19" t="n"/>
    </row>
    <row r="1897">
      <c r="B1897" s="18" t="n"/>
      <c r="C1897" s="17" t="n"/>
      <c r="D1897" s="33">
        <f>IFERROR(VLOOKUP(A1897,'Banco de dados'!$A$6:H2093, 8,0),0)</f>
        <v/>
      </c>
      <c r="E1897" s="26">
        <f>B1897*C1897</f>
        <v/>
      </c>
      <c r="F1897" s="29">
        <f>E1897*I1897</f>
        <v/>
      </c>
      <c r="G1897" s="23">
        <f>E1897*H1897</f>
        <v/>
      </c>
      <c r="H1897" s="22">
        <f>IFERROR(VLOOKUP(A1897,'Banco de dados'!$A$6:F2093, 3,0),0)</f>
        <v/>
      </c>
      <c r="I1897" s="24">
        <f>IFERROR(VLOOKUP(A1897,'Banco de dados'!$A$6:$F$199, 5,0),0)</f>
        <v/>
      </c>
      <c r="J1897" s="19" t="n"/>
    </row>
    <row r="1898">
      <c r="B1898" s="18" t="n"/>
      <c r="C1898" s="17" t="n"/>
      <c r="D1898" s="33">
        <f>IFERROR(VLOOKUP(A1898,'Banco de dados'!$A$6:H2094, 8,0),0)</f>
        <v/>
      </c>
      <c r="E1898" s="26">
        <f>B1898*C1898</f>
        <v/>
      </c>
      <c r="F1898" s="29">
        <f>E1898*I1898</f>
        <v/>
      </c>
      <c r="G1898" s="23">
        <f>E1898*H1898</f>
        <v/>
      </c>
      <c r="H1898" s="22">
        <f>IFERROR(VLOOKUP(A1898,'Banco de dados'!$A$6:F2094, 3,0),0)</f>
        <v/>
      </c>
      <c r="I1898" s="24">
        <f>IFERROR(VLOOKUP(A1898,'Banco de dados'!$A$6:$F$199, 5,0),0)</f>
        <v/>
      </c>
      <c r="J1898" s="19" t="n"/>
    </row>
    <row r="1899">
      <c r="B1899" s="18" t="n"/>
      <c r="C1899" s="17" t="n"/>
      <c r="D1899" s="33">
        <f>IFERROR(VLOOKUP(A1899,'Banco de dados'!$A$6:H2095, 8,0),0)</f>
        <v/>
      </c>
      <c r="E1899" s="26">
        <f>B1899*C1899</f>
        <v/>
      </c>
      <c r="F1899" s="29">
        <f>E1899*I1899</f>
        <v/>
      </c>
      <c r="G1899" s="23">
        <f>E1899*H1899</f>
        <v/>
      </c>
      <c r="H1899" s="22">
        <f>IFERROR(VLOOKUP(A1899,'Banco de dados'!$A$6:F2095, 3,0),0)</f>
        <v/>
      </c>
      <c r="I1899" s="24">
        <f>IFERROR(VLOOKUP(A1899,'Banco de dados'!$A$6:$F$199, 5,0),0)</f>
        <v/>
      </c>
      <c r="J1899" s="19" t="n"/>
    </row>
    <row r="1900">
      <c r="B1900" s="18" t="n"/>
      <c r="C1900" s="17" t="n"/>
      <c r="D1900" s="33">
        <f>IFERROR(VLOOKUP(A1900,'Banco de dados'!$A$6:H2096, 8,0),0)</f>
        <v/>
      </c>
      <c r="E1900" s="26">
        <f>B1900*C1900</f>
        <v/>
      </c>
      <c r="F1900" s="29">
        <f>E1900*I1900</f>
        <v/>
      </c>
      <c r="G1900" s="23">
        <f>E1900*H1900</f>
        <v/>
      </c>
      <c r="H1900" s="22">
        <f>IFERROR(VLOOKUP(A1900,'Banco de dados'!$A$6:F2096, 3,0),0)</f>
        <v/>
      </c>
      <c r="I1900" s="24">
        <f>IFERROR(VLOOKUP(A1900,'Banco de dados'!$A$6:$F$199, 5,0),0)</f>
        <v/>
      </c>
      <c r="J1900" s="19" t="n"/>
    </row>
    <row r="1901">
      <c r="B1901" s="18" t="n"/>
      <c r="C1901" s="17" t="n"/>
      <c r="D1901" s="33">
        <f>IFERROR(VLOOKUP(A1901,'Banco de dados'!$A$6:H2097, 8,0),0)</f>
        <v/>
      </c>
      <c r="E1901" s="26">
        <f>B1901*C1901</f>
        <v/>
      </c>
      <c r="F1901" s="29">
        <f>E1901*I1901</f>
        <v/>
      </c>
      <c r="G1901" s="23">
        <f>E1901*H1901</f>
        <v/>
      </c>
      <c r="H1901" s="22">
        <f>IFERROR(VLOOKUP(A1901,'Banco de dados'!$A$6:F2097, 3,0),0)</f>
        <v/>
      </c>
      <c r="I1901" s="24">
        <f>IFERROR(VLOOKUP(A1901,'Banco de dados'!$A$6:$F$199, 5,0),0)</f>
        <v/>
      </c>
      <c r="J1901" s="19" t="n"/>
    </row>
    <row r="1902">
      <c r="B1902" s="18" t="n"/>
      <c r="C1902" s="17" t="n"/>
      <c r="D1902" s="33">
        <f>IFERROR(VLOOKUP(A1902,'Banco de dados'!$A$6:H2098, 8,0),0)</f>
        <v/>
      </c>
      <c r="E1902" s="26">
        <f>B1902*C1902</f>
        <v/>
      </c>
      <c r="F1902" s="29">
        <f>E1902*I1902</f>
        <v/>
      </c>
      <c r="G1902" s="23">
        <f>E1902*H1902</f>
        <v/>
      </c>
      <c r="H1902" s="22">
        <f>IFERROR(VLOOKUP(A1902,'Banco de dados'!$A$6:F2098, 3,0),0)</f>
        <v/>
      </c>
      <c r="I1902" s="24">
        <f>IFERROR(VLOOKUP(A1902,'Banco de dados'!$A$6:$F$199, 5,0),0)</f>
        <v/>
      </c>
      <c r="J1902" s="19" t="n"/>
    </row>
    <row r="1903">
      <c r="B1903" s="18" t="n"/>
      <c r="C1903" s="17" t="n"/>
      <c r="D1903" s="33">
        <f>IFERROR(VLOOKUP(A1903,'Banco de dados'!$A$6:H2099, 8,0),0)</f>
        <v/>
      </c>
      <c r="E1903" s="26">
        <f>B1903*C1903</f>
        <v/>
      </c>
      <c r="F1903" s="29">
        <f>E1903*I1903</f>
        <v/>
      </c>
      <c r="G1903" s="23">
        <f>E1903*H1903</f>
        <v/>
      </c>
      <c r="H1903" s="22">
        <f>IFERROR(VLOOKUP(A1903,'Banco de dados'!$A$6:F2099, 3,0),0)</f>
        <v/>
      </c>
      <c r="I1903" s="24">
        <f>IFERROR(VLOOKUP(A1903,'Banco de dados'!$A$6:$F$199, 5,0),0)</f>
        <v/>
      </c>
      <c r="J1903" s="19" t="n"/>
    </row>
    <row r="1904">
      <c r="B1904" s="18" t="n"/>
      <c r="C1904" s="17" t="n"/>
      <c r="D1904" s="33">
        <f>IFERROR(VLOOKUP(A1904,'Banco de dados'!$A$6:H2100, 8,0),0)</f>
        <v/>
      </c>
      <c r="E1904" s="26">
        <f>B1904*C1904</f>
        <v/>
      </c>
      <c r="F1904" s="29">
        <f>E1904*I1904</f>
        <v/>
      </c>
      <c r="G1904" s="23">
        <f>E1904*H1904</f>
        <v/>
      </c>
      <c r="H1904" s="22">
        <f>IFERROR(VLOOKUP(A1904,'Banco de dados'!$A$6:F2100, 3,0),0)</f>
        <v/>
      </c>
      <c r="I1904" s="24">
        <f>IFERROR(VLOOKUP(A1904,'Banco de dados'!$A$6:$F$199, 5,0),0)</f>
        <v/>
      </c>
      <c r="J1904" s="19" t="n"/>
    </row>
    <row r="1905">
      <c r="B1905" s="18" t="n"/>
      <c r="C1905" s="17" t="n"/>
      <c r="D1905" s="33">
        <f>IFERROR(VLOOKUP(A1905,'Banco de dados'!$A$6:H2101, 8,0),0)</f>
        <v/>
      </c>
      <c r="E1905" s="26">
        <f>B1905*C1905</f>
        <v/>
      </c>
      <c r="F1905" s="29">
        <f>E1905*I1905</f>
        <v/>
      </c>
      <c r="G1905" s="23">
        <f>E1905*H1905</f>
        <v/>
      </c>
      <c r="H1905" s="22">
        <f>IFERROR(VLOOKUP(A1905,'Banco de dados'!$A$6:F2101, 3,0),0)</f>
        <v/>
      </c>
      <c r="I1905" s="24">
        <f>IFERROR(VLOOKUP(A1905,'Banco de dados'!$A$6:$F$199, 5,0),0)</f>
        <v/>
      </c>
      <c r="J1905" s="19" t="n"/>
    </row>
    <row r="1906">
      <c r="B1906" s="18" t="n"/>
      <c r="C1906" s="17" t="n"/>
      <c r="D1906" s="33">
        <f>IFERROR(VLOOKUP(A1906,'Banco de dados'!$A$6:H2102, 8,0),0)</f>
        <v/>
      </c>
      <c r="E1906" s="26">
        <f>B1906*C1906</f>
        <v/>
      </c>
      <c r="F1906" s="29">
        <f>E1906*I1906</f>
        <v/>
      </c>
      <c r="G1906" s="23">
        <f>E1906*H1906</f>
        <v/>
      </c>
      <c r="H1906" s="22">
        <f>IFERROR(VLOOKUP(A1906,'Banco de dados'!$A$6:F2102, 3,0),0)</f>
        <v/>
      </c>
      <c r="I1906" s="24">
        <f>IFERROR(VLOOKUP(A1906,'Banco de dados'!$A$6:$F$199, 5,0),0)</f>
        <v/>
      </c>
      <c r="J1906" s="19" t="n"/>
    </row>
    <row r="1907">
      <c r="B1907" s="18" t="n"/>
      <c r="C1907" s="17" t="n"/>
      <c r="D1907" s="33">
        <f>IFERROR(VLOOKUP(A1907,'Banco de dados'!$A$6:H2103, 8,0),0)</f>
        <v/>
      </c>
      <c r="E1907" s="26">
        <f>B1907*C1907</f>
        <v/>
      </c>
      <c r="F1907" s="29">
        <f>E1907*I1907</f>
        <v/>
      </c>
      <c r="G1907" s="23">
        <f>E1907*H1907</f>
        <v/>
      </c>
      <c r="H1907" s="22">
        <f>IFERROR(VLOOKUP(A1907,'Banco de dados'!$A$6:F2103, 3,0),0)</f>
        <v/>
      </c>
      <c r="I1907" s="24">
        <f>IFERROR(VLOOKUP(A1907,'Banco de dados'!$A$6:$F$199, 5,0),0)</f>
        <v/>
      </c>
      <c r="J1907" s="19" t="n"/>
    </row>
    <row r="1908">
      <c r="B1908" s="18" t="n"/>
      <c r="C1908" s="17" t="n"/>
      <c r="D1908" s="33">
        <f>IFERROR(VLOOKUP(A1908,'Banco de dados'!$A$6:H2104, 8,0),0)</f>
        <v/>
      </c>
      <c r="E1908" s="26">
        <f>B1908*C1908</f>
        <v/>
      </c>
      <c r="F1908" s="29">
        <f>E1908*I1908</f>
        <v/>
      </c>
      <c r="G1908" s="23">
        <f>E1908*H1908</f>
        <v/>
      </c>
      <c r="H1908" s="22">
        <f>IFERROR(VLOOKUP(A1908,'Banco de dados'!$A$6:F2104, 3,0),0)</f>
        <v/>
      </c>
      <c r="I1908" s="24">
        <f>IFERROR(VLOOKUP(A1908,'Banco de dados'!$A$6:$F$199, 5,0),0)</f>
        <v/>
      </c>
      <c r="J1908" s="19" t="n"/>
    </row>
    <row r="1909">
      <c r="B1909" s="18" t="n"/>
      <c r="C1909" s="17" t="n"/>
      <c r="D1909" s="33">
        <f>IFERROR(VLOOKUP(A1909,'Banco de dados'!$A$6:H2105, 8,0),0)</f>
        <v/>
      </c>
      <c r="E1909" s="26">
        <f>B1909*C1909</f>
        <v/>
      </c>
      <c r="F1909" s="29">
        <f>E1909*I1909</f>
        <v/>
      </c>
      <c r="G1909" s="23">
        <f>E1909*H1909</f>
        <v/>
      </c>
      <c r="H1909" s="22">
        <f>IFERROR(VLOOKUP(A1909,'Banco de dados'!$A$6:F2105, 3,0),0)</f>
        <v/>
      </c>
      <c r="I1909" s="24">
        <f>IFERROR(VLOOKUP(A1909,'Banco de dados'!$A$6:$F$199, 5,0),0)</f>
        <v/>
      </c>
      <c r="J1909" s="19" t="n"/>
    </row>
    <row r="1910">
      <c r="B1910" s="18" t="n"/>
      <c r="C1910" s="17" t="n"/>
      <c r="D1910" s="33">
        <f>IFERROR(VLOOKUP(A1910,'Banco de dados'!$A$6:H2106, 8,0),0)</f>
        <v/>
      </c>
      <c r="E1910" s="26">
        <f>B1910*C1910</f>
        <v/>
      </c>
      <c r="F1910" s="29">
        <f>E1910*I1910</f>
        <v/>
      </c>
      <c r="G1910" s="23">
        <f>E1910*H1910</f>
        <v/>
      </c>
      <c r="H1910" s="22">
        <f>IFERROR(VLOOKUP(A1910,'Banco de dados'!$A$6:F2106, 3,0),0)</f>
        <v/>
      </c>
      <c r="I1910" s="24">
        <f>IFERROR(VLOOKUP(A1910,'Banco de dados'!$A$6:$F$199, 5,0),0)</f>
        <v/>
      </c>
      <c r="J1910" s="19" t="n"/>
    </row>
    <row r="1911">
      <c r="B1911" s="18" t="n"/>
      <c r="C1911" s="17" t="n"/>
      <c r="D1911" s="33">
        <f>IFERROR(VLOOKUP(A1911,'Banco de dados'!$A$6:H2107, 8,0),0)</f>
        <v/>
      </c>
      <c r="E1911" s="26">
        <f>B1911*C1911</f>
        <v/>
      </c>
      <c r="F1911" s="29">
        <f>E1911*I1911</f>
        <v/>
      </c>
      <c r="G1911" s="23">
        <f>E1911*H1911</f>
        <v/>
      </c>
      <c r="H1911" s="22">
        <f>IFERROR(VLOOKUP(A1911,'Banco de dados'!$A$6:F2107, 3,0),0)</f>
        <v/>
      </c>
      <c r="I1911" s="24">
        <f>IFERROR(VLOOKUP(A1911,'Banco de dados'!$A$6:$F$199, 5,0),0)</f>
        <v/>
      </c>
      <c r="J1911" s="19" t="n"/>
    </row>
    <row r="1912">
      <c r="B1912" s="18" t="n"/>
      <c r="C1912" s="17" t="n"/>
      <c r="D1912" s="33">
        <f>IFERROR(VLOOKUP(A1912,'Banco de dados'!$A$6:H2108, 8,0),0)</f>
        <v/>
      </c>
      <c r="E1912" s="26">
        <f>B1912*C1912</f>
        <v/>
      </c>
      <c r="F1912" s="29">
        <f>E1912*I1912</f>
        <v/>
      </c>
      <c r="G1912" s="23">
        <f>E1912*H1912</f>
        <v/>
      </c>
      <c r="H1912" s="22">
        <f>IFERROR(VLOOKUP(A1912,'Banco de dados'!$A$6:F2108, 3,0),0)</f>
        <v/>
      </c>
      <c r="I1912" s="24">
        <f>IFERROR(VLOOKUP(A1912,'Banco de dados'!$A$6:$F$199, 5,0),0)</f>
        <v/>
      </c>
      <c r="J1912" s="19" t="n"/>
    </row>
    <row r="1913">
      <c r="B1913" s="18" t="n"/>
      <c r="C1913" s="17" t="n"/>
      <c r="D1913" s="33">
        <f>IFERROR(VLOOKUP(A1913,'Banco de dados'!$A$6:H2109, 8,0),0)</f>
        <v/>
      </c>
      <c r="E1913" s="26">
        <f>B1913*C1913</f>
        <v/>
      </c>
      <c r="F1913" s="29">
        <f>E1913*I1913</f>
        <v/>
      </c>
      <c r="G1913" s="23">
        <f>E1913*H1913</f>
        <v/>
      </c>
      <c r="H1913" s="22">
        <f>IFERROR(VLOOKUP(A1913,'Banco de dados'!$A$6:F2109, 3,0),0)</f>
        <v/>
      </c>
      <c r="I1913" s="24">
        <f>IFERROR(VLOOKUP(A1913,'Banco de dados'!$A$6:$F$199, 5,0),0)</f>
        <v/>
      </c>
      <c r="J1913" s="19" t="n"/>
    </row>
    <row r="1914">
      <c r="B1914" s="18" t="n"/>
      <c r="C1914" s="17" t="n"/>
      <c r="D1914" s="33">
        <f>IFERROR(VLOOKUP(A1914,'Banco de dados'!$A$6:H2110, 8,0),0)</f>
        <v/>
      </c>
      <c r="E1914" s="26">
        <f>B1914*C1914</f>
        <v/>
      </c>
      <c r="F1914" s="29">
        <f>E1914*I1914</f>
        <v/>
      </c>
      <c r="G1914" s="23">
        <f>E1914*H1914</f>
        <v/>
      </c>
      <c r="H1914" s="22">
        <f>IFERROR(VLOOKUP(A1914,'Banco de dados'!$A$6:F2110, 3,0),0)</f>
        <v/>
      </c>
      <c r="I1914" s="24">
        <f>IFERROR(VLOOKUP(A1914,'Banco de dados'!$A$6:$F$199, 5,0),0)</f>
        <v/>
      </c>
      <c r="J1914" s="19" t="n"/>
    </row>
    <row r="1915">
      <c r="B1915" s="18" t="n"/>
      <c r="C1915" s="17" t="n"/>
      <c r="D1915" s="33">
        <f>IFERROR(VLOOKUP(A1915,'Banco de dados'!$A$6:H2111, 8,0),0)</f>
        <v/>
      </c>
      <c r="E1915" s="26">
        <f>B1915*C1915</f>
        <v/>
      </c>
      <c r="F1915" s="29">
        <f>E1915*I1915</f>
        <v/>
      </c>
      <c r="G1915" s="23">
        <f>E1915*H1915</f>
        <v/>
      </c>
      <c r="H1915" s="22">
        <f>IFERROR(VLOOKUP(A1915,'Banco de dados'!$A$6:F2111, 3,0),0)</f>
        <v/>
      </c>
      <c r="I1915" s="24">
        <f>IFERROR(VLOOKUP(A1915,'Banco de dados'!$A$6:$F$199, 5,0),0)</f>
        <v/>
      </c>
      <c r="J1915" s="19" t="n"/>
    </row>
    <row r="1916">
      <c r="B1916" s="18" t="n"/>
      <c r="C1916" s="17" t="n"/>
      <c r="D1916" s="33">
        <f>IFERROR(VLOOKUP(A1916,'Banco de dados'!$A$6:H2112, 8,0),0)</f>
        <v/>
      </c>
      <c r="E1916" s="26">
        <f>B1916*C1916</f>
        <v/>
      </c>
      <c r="F1916" s="29">
        <f>E1916*I1916</f>
        <v/>
      </c>
      <c r="G1916" s="23">
        <f>E1916*H1916</f>
        <v/>
      </c>
      <c r="H1916" s="22">
        <f>IFERROR(VLOOKUP(A1916,'Banco de dados'!$A$6:F2112, 3,0),0)</f>
        <v/>
      </c>
      <c r="I1916" s="24">
        <f>IFERROR(VLOOKUP(A1916,'Banco de dados'!$A$6:$F$199, 5,0),0)</f>
        <v/>
      </c>
      <c r="J1916" s="19" t="n"/>
    </row>
    <row r="1917">
      <c r="B1917" s="18" t="n"/>
      <c r="C1917" s="17" t="n"/>
      <c r="D1917" s="33">
        <f>IFERROR(VLOOKUP(A1917,'Banco de dados'!$A$6:H2113, 8,0),0)</f>
        <v/>
      </c>
      <c r="E1917" s="26">
        <f>B1917*C1917</f>
        <v/>
      </c>
      <c r="F1917" s="29">
        <f>E1917*I1917</f>
        <v/>
      </c>
      <c r="G1917" s="23">
        <f>E1917*H1917</f>
        <v/>
      </c>
      <c r="H1917" s="22">
        <f>IFERROR(VLOOKUP(A1917,'Banco de dados'!$A$6:F2113, 3,0),0)</f>
        <v/>
      </c>
      <c r="I1917" s="24">
        <f>IFERROR(VLOOKUP(A1917,'Banco de dados'!$A$6:$F$199, 5,0),0)</f>
        <v/>
      </c>
      <c r="J1917" s="19" t="n"/>
    </row>
    <row r="1918">
      <c r="B1918" s="18" t="n"/>
      <c r="C1918" s="17" t="n"/>
      <c r="D1918" s="33">
        <f>IFERROR(VLOOKUP(A1918,'Banco de dados'!$A$6:H2114, 8,0),0)</f>
        <v/>
      </c>
      <c r="E1918" s="26">
        <f>B1918*C1918</f>
        <v/>
      </c>
      <c r="F1918" s="29">
        <f>E1918*I1918</f>
        <v/>
      </c>
      <c r="G1918" s="23">
        <f>E1918*H1918</f>
        <v/>
      </c>
      <c r="H1918" s="22">
        <f>IFERROR(VLOOKUP(A1918,'Banco de dados'!$A$6:F2114, 3,0),0)</f>
        <v/>
      </c>
      <c r="I1918" s="24">
        <f>IFERROR(VLOOKUP(A1918,'Banco de dados'!$A$6:$F$199, 5,0),0)</f>
        <v/>
      </c>
      <c r="J1918" s="19" t="n"/>
    </row>
    <row r="1919">
      <c r="B1919" s="18" t="n"/>
      <c r="C1919" s="17" t="n"/>
      <c r="D1919" s="33">
        <f>IFERROR(VLOOKUP(A1919,'Banco de dados'!$A$6:H2115, 8,0),0)</f>
        <v/>
      </c>
      <c r="E1919" s="26">
        <f>B1919*C1919</f>
        <v/>
      </c>
      <c r="F1919" s="29">
        <f>E1919*I1919</f>
        <v/>
      </c>
      <c r="G1919" s="23">
        <f>E1919*H1919</f>
        <v/>
      </c>
      <c r="H1919" s="22">
        <f>IFERROR(VLOOKUP(A1919,'Banco de dados'!$A$6:F2115, 3,0),0)</f>
        <v/>
      </c>
      <c r="I1919" s="24">
        <f>IFERROR(VLOOKUP(A1919,'Banco de dados'!$A$6:$F$199, 5,0),0)</f>
        <v/>
      </c>
      <c r="J1919" s="19" t="n"/>
    </row>
    <row r="1920">
      <c r="B1920" s="18" t="n"/>
      <c r="C1920" s="17" t="n"/>
      <c r="D1920" s="33">
        <f>IFERROR(VLOOKUP(A1920,'Banco de dados'!$A$6:H2116, 8,0),0)</f>
        <v/>
      </c>
      <c r="E1920" s="26">
        <f>B1920*C1920</f>
        <v/>
      </c>
      <c r="F1920" s="29">
        <f>E1920*I1920</f>
        <v/>
      </c>
      <c r="G1920" s="23">
        <f>E1920*H1920</f>
        <v/>
      </c>
      <c r="H1920" s="22">
        <f>IFERROR(VLOOKUP(A1920,'Banco de dados'!$A$6:F2116, 3,0),0)</f>
        <v/>
      </c>
      <c r="I1920" s="24">
        <f>IFERROR(VLOOKUP(A1920,'Banco de dados'!$A$6:$F$199, 5,0),0)</f>
        <v/>
      </c>
      <c r="J1920" s="19" t="n"/>
    </row>
    <row r="1921">
      <c r="B1921" s="18" t="n"/>
      <c r="C1921" s="17" t="n"/>
      <c r="D1921" s="33">
        <f>IFERROR(VLOOKUP(A1921,'Banco de dados'!$A$6:H2117, 8,0),0)</f>
        <v/>
      </c>
      <c r="E1921" s="26">
        <f>B1921*C1921</f>
        <v/>
      </c>
      <c r="F1921" s="29">
        <f>E1921*I1921</f>
        <v/>
      </c>
      <c r="G1921" s="23">
        <f>E1921*H1921</f>
        <v/>
      </c>
      <c r="H1921" s="22">
        <f>IFERROR(VLOOKUP(A1921,'Banco de dados'!$A$6:F2117, 3,0),0)</f>
        <v/>
      </c>
      <c r="I1921" s="24">
        <f>IFERROR(VLOOKUP(A1921,'Banco de dados'!$A$6:$F$199, 5,0),0)</f>
        <v/>
      </c>
      <c r="J1921" s="19" t="n"/>
    </row>
    <row r="1922">
      <c r="B1922" s="18" t="n"/>
      <c r="C1922" s="17" t="n"/>
      <c r="D1922" s="33">
        <f>IFERROR(VLOOKUP(A1922,'Banco de dados'!$A$6:H2118, 8,0),0)</f>
        <v/>
      </c>
      <c r="E1922" s="26">
        <f>B1922*C1922</f>
        <v/>
      </c>
      <c r="F1922" s="29">
        <f>E1922*I1922</f>
        <v/>
      </c>
      <c r="G1922" s="23">
        <f>E1922*H1922</f>
        <v/>
      </c>
      <c r="H1922" s="22">
        <f>IFERROR(VLOOKUP(A1922,'Banco de dados'!$A$6:F2118, 3,0),0)</f>
        <v/>
      </c>
      <c r="I1922" s="24">
        <f>IFERROR(VLOOKUP(A1922,'Banco de dados'!$A$6:$F$199, 5,0),0)</f>
        <v/>
      </c>
      <c r="J1922" s="19" t="n"/>
    </row>
    <row r="1923">
      <c r="B1923" s="18" t="n"/>
      <c r="C1923" s="17" t="n"/>
      <c r="D1923" s="33">
        <f>IFERROR(VLOOKUP(A1923,'Banco de dados'!$A$6:H2119, 8,0),0)</f>
        <v/>
      </c>
      <c r="E1923" s="26">
        <f>B1923*C1923</f>
        <v/>
      </c>
      <c r="F1923" s="29">
        <f>E1923*I1923</f>
        <v/>
      </c>
      <c r="G1923" s="23">
        <f>E1923*H1923</f>
        <v/>
      </c>
      <c r="H1923" s="22">
        <f>IFERROR(VLOOKUP(A1923,'Banco de dados'!$A$6:F2119, 3,0),0)</f>
        <v/>
      </c>
      <c r="I1923" s="24">
        <f>IFERROR(VLOOKUP(A1923,'Banco de dados'!$A$6:$F$199, 5,0),0)</f>
        <v/>
      </c>
      <c r="J1923" s="19" t="n"/>
    </row>
    <row r="1924">
      <c r="B1924" s="18" t="n"/>
      <c r="C1924" s="17" t="n"/>
      <c r="D1924" s="33">
        <f>IFERROR(VLOOKUP(A1924,'Banco de dados'!$A$6:H2120, 8,0),0)</f>
        <v/>
      </c>
      <c r="E1924" s="26">
        <f>B1924*C1924</f>
        <v/>
      </c>
      <c r="F1924" s="29">
        <f>E1924*I1924</f>
        <v/>
      </c>
      <c r="G1924" s="23">
        <f>E1924*H1924</f>
        <v/>
      </c>
      <c r="H1924" s="22">
        <f>IFERROR(VLOOKUP(A1924,'Banco de dados'!$A$6:F2120, 3,0),0)</f>
        <v/>
      </c>
      <c r="I1924" s="24">
        <f>IFERROR(VLOOKUP(A1924,'Banco de dados'!$A$6:$F$199, 5,0),0)</f>
        <v/>
      </c>
      <c r="J1924" s="19" t="n"/>
    </row>
    <row r="1925">
      <c r="B1925" s="18" t="n"/>
      <c r="C1925" s="17" t="n"/>
      <c r="D1925" s="33">
        <f>IFERROR(VLOOKUP(A1925,'Banco de dados'!$A$6:H2121, 8,0),0)</f>
        <v/>
      </c>
      <c r="E1925" s="26">
        <f>B1925*C1925</f>
        <v/>
      </c>
      <c r="F1925" s="29">
        <f>E1925*I1925</f>
        <v/>
      </c>
      <c r="G1925" s="23">
        <f>E1925*H1925</f>
        <v/>
      </c>
      <c r="H1925" s="22">
        <f>IFERROR(VLOOKUP(A1925,'Banco de dados'!$A$6:F2121, 3,0),0)</f>
        <v/>
      </c>
      <c r="I1925" s="24">
        <f>IFERROR(VLOOKUP(A1925,'Banco de dados'!$A$6:$F$199, 5,0),0)</f>
        <v/>
      </c>
      <c r="J1925" s="19" t="n"/>
    </row>
    <row r="1926">
      <c r="B1926" s="18" t="n"/>
      <c r="C1926" s="17" t="n"/>
      <c r="D1926" s="33">
        <f>IFERROR(VLOOKUP(A1926,'Banco de dados'!$A$6:H2122, 8,0),0)</f>
        <v/>
      </c>
      <c r="E1926" s="26">
        <f>B1926*C1926</f>
        <v/>
      </c>
      <c r="F1926" s="29">
        <f>E1926*I1926</f>
        <v/>
      </c>
      <c r="G1926" s="23">
        <f>E1926*H1926</f>
        <v/>
      </c>
      <c r="H1926" s="22">
        <f>IFERROR(VLOOKUP(A1926,'Banco de dados'!$A$6:F2122, 3,0),0)</f>
        <v/>
      </c>
      <c r="I1926" s="24">
        <f>IFERROR(VLOOKUP(A1926,'Banco de dados'!$A$6:$F$199, 5,0),0)</f>
        <v/>
      </c>
      <c r="J1926" s="19" t="n"/>
    </row>
    <row r="1927">
      <c r="B1927" s="18" t="n"/>
      <c r="C1927" s="17" t="n"/>
      <c r="D1927" s="33">
        <f>IFERROR(VLOOKUP(A1927,'Banco de dados'!$A$6:H2123, 8,0),0)</f>
        <v/>
      </c>
      <c r="E1927" s="26">
        <f>B1927*C1927</f>
        <v/>
      </c>
      <c r="F1927" s="29">
        <f>E1927*I1927</f>
        <v/>
      </c>
      <c r="G1927" s="23">
        <f>E1927*H1927</f>
        <v/>
      </c>
      <c r="H1927" s="22">
        <f>IFERROR(VLOOKUP(A1927,'Banco de dados'!$A$6:F2123, 3,0),0)</f>
        <v/>
      </c>
      <c r="I1927" s="24">
        <f>IFERROR(VLOOKUP(A1927,'Banco de dados'!$A$6:$F$199, 5,0),0)</f>
        <v/>
      </c>
      <c r="J1927" s="19" t="n"/>
    </row>
    <row r="1928">
      <c r="B1928" s="18" t="n"/>
      <c r="C1928" s="17" t="n"/>
      <c r="D1928" s="33">
        <f>IFERROR(VLOOKUP(A1928,'Banco de dados'!$A$6:H2124, 8,0),0)</f>
        <v/>
      </c>
      <c r="E1928" s="26">
        <f>B1928*C1928</f>
        <v/>
      </c>
      <c r="F1928" s="29">
        <f>E1928*I1928</f>
        <v/>
      </c>
      <c r="G1928" s="23">
        <f>E1928*H1928</f>
        <v/>
      </c>
      <c r="H1928" s="22">
        <f>IFERROR(VLOOKUP(A1928,'Banco de dados'!$A$6:F2124, 3,0),0)</f>
        <v/>
      </c>
      <c r="I1928" s="24">
        <f>IFERROR(VLOOKUP(A1928,'Banco de dados'!$A$6:$F$199, 5,0),0)</f>
        <v/>
      </c>
      <c r="J1928" s="19" t="n"/>
    </row>
    <row r="1929">
      <c r="B1929" s="18" t="n"/>
      <c r="C1929" s="17" t="n"/>
      <c r="D1929" s="33">
        <f>IFERROR(VLOOKUP(A1929,'Banco de dados'!$A$6:H2125, 8,0),0)</f>
        <v/>
      </c>
      <c r="E1929" s="26">
        <f>B1929*C1929</f>
        <v/>
      </c>
      <c r="F1929" s="29">
        <f>E1929*I1929</f>
        <v/>
      </c>
      <c r="G1929" s="23">
        <f>E1929*H1929</f>
        <v/>
      </c>
      <c r="H1929" s="22">
        <f>IFERROR(VLOOKUP(A1929,'Banco de dados'!$A$6:F2125, 3,0),0)</f>
        <v/>
      </c>
      <c r="I1929" s="24">
        <f>IFERROR(VLOOKUP(A1929,'Banco de dados'!$A$6:$F$199, 5,0),0)</f>
        <v/>
      </c>
      <c r="J1929" s="19" t="n"/>
    </row>
    <row r="1930">
      <c r="B1930" s="18" t="n"/>
      <c r="C1930" s="17" t="n"/>
      <c r="D1930" s="33">
        <f>IFERROR(VLOOKUP(A1930,'Banco de dados'!$A$6:H2126, 8,0),0)</f>
        <v/>
      </c>
      <c r="E1930" s="26">
        <f>B1930*C1930</f>
        <v/>
      </c>
      <c r="F1930" s="29">
        <f>E1930*I1930</f>
        <v/>
      </c>
      <c r="G1930" s="23">
        <f>E1930*H1930</f>
        <v/>
      </c>
      <c r="H1930" s="22">
        <f>IFERROR(VLOOKUP(A1930,'Banco de dados'!$A$6:F2126, 3,0),0)</f>
        <v/>
      </c>
      <c r="I1930" s="24">
        <f>IFERROR(VLOOKUP(A1930,'Banco de dados'!$A$6:$F$199, 5,0),0)</f>
        <v/>
      </c>
      <c r="J1930" s="19" t="n"/>
    </row>
    <row r="1931">
      <c r="B1931" s="18" t="n"/>
      <c r="C1931" s="17" t="n"/>
      <c r="D1931" s="33">
        <f>IFERROR(VLOOKUP(A1931,'Banco de dados'!$A$6:H2127, 8,0),0)</f>
        <v/>
      </c>
      <c r="E1931" s="26">
        <f>B1931*C1931</f>
        <v/>
      </c>
      <c r="F1931" s="29">
        <f>E1931*I1931</f>
        <v/>
      </c>
      <c r="G1931" s="23">
        <f>E1931*H1931</f>
        <v/>
      </c>
      <c r="H1931" s="22">
        <f>IFERROR(VLOOKUP(A1931,'Banco de dados'!$A$6:F2127, 3,0),0)</f>
        <v/>
      </c>
      <c r="I1931" s="24">
        <f>IFERROR(VLOOKUP(A1931,'Banco de dados'!$A$6:$F$199, 5,0),0)</f>
        <v/>
      </c>
      <c r="J1931" s="19" t="n"/>
    </row>
    <row r="1932">
      <c r="B1932" s="18" t="n"/>
      <c r="C1932" s="17" t="n"/>
      <c r="D1932" s="33">
        <f>IFERROR(VLOOKUP(A1932,'Banco de dados'!$A$6:H2128, 8,0),0)</f>
        <v/>
      </c>
      <c r="E1932" s="26">
        <f>B1932*C1932</f>
        <v/>
      </c>
      <c r="F1932" s="29">
        <f>E1932*I1932</f>
        <v/>
      </c>
      <c r="G1932" s="23">
        <f>E1932*H1932</f>
        <v/>
      </c>
      <c r="H1932" s="22">
        <f>IFERROR(VLOOKUP(A1932,'Banco de dados'!$A$6:F2128, 3,0),0)</f>
        <v/>
      </c>
      <c r="I1932" s="24">
        <f>IFERROR(VLOOKUP(A1932,'Banco de dados'!$A$6:$F$199, 5,0),0)</f>
        <v/>
      </c>
      <c r="J1932" s="19" t="n"/>
    </row>
    <row r="1933">
      <c r="B1933" s="18" t="n"/>
      <c r="C1933" s="17" t="n"/>
      <c r="D1933" s="33">
        <f>IFERROR(VLOOKUP(A1933,'Banco de dados'!$A$6:H2129, 8,0),0)</f>
        <v/>
      </c>
      <c r="E1933" s="26">
        <f>B1933*C1933</f>
        <v/>
      </c>
      <c r="F1933" s="29">
        <f>E1933*I1933</f>
        <v/>
      </c>
      <c r="G1933" s="23">
        <f>E1933*H1933</f>
        <v/>
      </c>
      <c r="H1933" s="22">
        <f>IFERROR(VLOOKUP(A1933,'Banco de dados'!$A$6:F2129, 3,0),0)</f>
        <v/>
      </c>
      <c r="I1933" s="24">
        <f>IFERROR(VLOOKUP(A1933,'Banco de dados'!$A$6:$F$199, 5,0),0)</f>
        <v/>
      </c>
      <c r="J1933" s="19" t="n"/>
    </row>
    <row r="1934">
      <c r="B1934" s="18" t="n"/>
      <c r="C1934" s="17" t="n"/>
      <c r="D1934" s="33">
        <f>IFERROR(VLOOKUP(A1934,'Banco de dados'!$A$6:H2130, 8,0),0)</f>
        <v/>
      </c>
      <c r="E1934" s="26">
        <f>B1934*C1934</f>
        <v/>
      </c>
      <c r="F1934" s="29">
        <f>E1934*I1934</f>
        <v/>
      </c>
      <c r="G1934" s="23">
        <f>E1934*H1934</f>
        <v/>
      </c>
      <c r="H1934" s="22">
        <f>IFERROR(VLOOKUP(A1934,'Banco de dados'!$A$6:F2130, 3,0),0)</f>
        <v/>
      </c>
      <c r="I1934" s="24">
        <f>IFERROR(VLOOKUP(A1934,'Banco de dados'!$A$6:$F$199, 5,0),0)</f>
        <v/>
      </c>
      <c r="J1934" s="19" t="n"/>
    </row>
    <row r="1935">
      <c r="B1935" s="18" t="n"/>
      <c r="C1935" s="17" t="n"/>
      <c r="D1935" s="33">
        <f>IFERROR(VLOOKUP(A1935,'Banco de dados'!$A$6:H2131, 8,0),0)</f>
        <v/>
      </c>
      <c r="E1935" s="26">
        <f>B1935*C1935</f>
        <v/>
      </c>
      <c r="F1935" s="29">
        <f>E1935*I1935</f>
        <v/>
      </c>
      <c r="G1935" s="23">
        <f>E1935*H1935</f>
        <v/>
      </c>
      <c r="H1935" s="22">
        <f>IFERROR(VLOOKUP(A1935,'Banco de dados'!$A$6:F2131, 3,0),0)</f>
        <v/>
      </c>
      <c r="I1935" s="24">
        <f>IFERROR(VLOOKUP(A1935,'Banco de dados'!$A$6:$F$199, 5,0),0)</f>
        <v/>
      </c>
      <c r="J1935" s="19" t="n"/>
    </row>
    <row r="1936">
      <c r="B1936" s="18" t="n"/>
      <c r="C1936" s="17" t="n"/>
      <c r="D1936" s="33">
        <f>IFERROR(VLOOKUP(A1936,'Banco de dados'!$A$6:H2132, 8,0),0)</f>
        <v/>
      </c>
      <c r="E1936" s="26">
        <f>B1936*C1936</f>
        <v/>
      </c>
      <c r="F1936" s="29">
        <f>E1936*I1936</f>
        <v/>
      </c>
      <c r="G1936" s="23">
        <f>E1936*H1936</f>
        <v/>
      </c>
      <c r="H1936" s="22">
        <f>IFERROR(VLOOKUP(A1936,'Banco de dados'!$A$6:F2132, 3,0),0)</f>
        <v/>
      </c>
      <c r="I1936" s="24">
        <f>IFERROR(VLOOKUP(A1936,'Banco de dados'!$A$6:$F$199, 5,0),0)</f>
        <v/>
      </c>
      <c r="J1936" s="19" t="n"/>
    </row>
    <row r="1937">
      <c r="B1937" s="18" t="n"/>
      <c r="C1937" s="17" t="n"/>
      <c r="D1937" s="33">
        <f>IFERROR(VLOOKUP(A1937,'Banco de dados'!$A$6:H2133, 8,0),0)</f>
        <v/>
      </c>
      <c r="E1937" s="26">
        <f>B1937*C1937</f>
        <v/>
      </c>
      <c r="F1937" s="29">
        <f>E1937*I1937</f>
        <v/>
      </c>
      <c r="G1937" s="23">
        <f>E1937*H1937</f>
        <v/>
      </c>
      <c r="H1937" s="22">
        <f>IFERROR(VLOOKUP(A1937,'Banco de dados'!$A$6:F2133, 3,0),0)</f>
        <v/>
      </c>
      <c r="I1937" s="24">
        <f>IFERROR(VLOOKUP(A1937,'Banco de dados'!$A$6:$F$199, 5,0),0)</f>
        <v/>
      </c>
      <c r="J1937" s="19" t="n"/>
    </row>
    <row r="1938">
      <c r="B1938" s="18" t="n"/>
      <c r="C1938" s="17" t="n"/>
      <c r="D1938" s="33">
        <f>IFERROR(VLOOKUP(A1938,'Banco de dados'!$A$6:H2134, 8,0),0)</f>
        <v/>
      </c>
      <c r="E1938" s="26">
        <f>B1938*C1938</f>
        <v/>
      </c>
      <c r="F1938" s="29">
        <f>E1938*I1938</f>
        <v/>
      </c>
      <c r="G1938" s="23">
        <f>E1938*H1938</f>
        <v/>
      </c>
      <c r="H1938" s="22">
        <f>IFERROR(VLOOKUP(A1938,'Banco de dados'!$A$6:F2134, 3,0),0)</f>
        <v/>
      </c>
      <c r="I1938" s="24">
        <f>IFERROR(VLOOKUP(A1938,'Banco de dados'!$A$6:$F$199, 5,0),0)</f>
        <v/>
      </c>
      <c r="J1938" s="19" t="n"/>
    </row>
    <row r="1939">
      <c r="B1939" s="18" t="n"/>
      <c r="C1939" s="17" t="n"/>
      <c r="D1939" s="33">
        <f>IFERROR(VLOOKUP(A1939,'Banco de dados'!$A$6:H2135, 8,0),0)</f>
        <v/>
      </c>
      <c r="E1939" s="26">
        <f>B1939*C1939</f>
        <v/>
      </c>
      <c r="F1939" s="29">
        <f>E1939*I1939</f>
        <v/>
      </c>
      <c r="G1939" s="23">
        <f>E1939*H1939</f>
        <v/>
      </c>
      <c r="H1939" s="22">
        <f>IFERROR(VLOOKUP(A1939,'Banco de dados'!$A$6:F2135, 3,0),0)</f>
        <v/>
      </c>
      <c r="I1939" s="24">
        <f>IFERROR(VLOOKUP(A1939,'Banco de dados'!$A$6:$F$199, 5,0),0)</f>
        <v/>
      </c>
      <c r="J1939" s="19" t="n"/>
    </row>
    <row r="1940">
      <c r="B1940" s="18" t="n"/>
      <c r="C1940" s="17" t="n"/>
      <c r="D1940" s="33">
        <f>IFERROR(VLOOKUP(A1940,'Banco de dados'!$A$6:H2136, 8,0),0)</f>
        <v/>
      </c>
      <c r="E1940" s="26">
        <f>B1940*C1940</f>
        <v/>
      </c>
      <c r="F1940" s="29">
        <f>E1940*I1940</f>
        <v/>
      </c>
      <c r="G1940" s="23">
        <f>E1940*H1940</f>
        <v/>
      </c>
      <c r="H1940" s="22">
        <f>IFERROR(VLOOKUP(A1940,'Banco de dados'!$A$6:F2136, 3,0),0)</f>
        <v/>
      </c>
      <c r="I1940" s="24">
        <f>IFERROR(VLOOKUP(A1940,'Banco de dados'!$A$6:$F$199, 5,0),0)</f>
        <v/>
      </c>
      <c r="J1940" s="19" t="n"/>
    </row>
    <row r="1941">
      <c r="B1941" s="18" t="n"/>
      <c r="C1941" s="17" t="n"/>
      <c r="D1941" s="33">
        <f>IFERROR(VLOOKUP(A1941,'Banco de dados'!$A$6:H2137, 8,0),0)</f>
        <v/>
      </c>
      <c r="E1941" s="26">
        <f>B1941*C1941</f>
        <v/>
      </c>
      <c r="F1941" s="29">
        <f>E1941*I1941</f>
        <v/>
      </c>
      <c r="G1941" s="23">
        <f>E1941*H1941</f>
        <v/>
      </c>
      <c r="H1941" s="22">
        <f>IFERROR(VLOOKUP(A1941,'Banco de dados'!$A$6:F2137, 3,0),0)</f>
        <v/>
      </c>
      <c r="I1941" s="24">
        <f>IFERROR(VLOOKUP(A1941,'Banco de dados'!$A$6:$F$199, 5,0),0)</f>
        <v/>
      </c>
      <c r="J1941" s="19" t="n"/>
    </row>
    <row r="1942">
      <c r="B1942" s="18" t="n"/>
      <c r="C1942" s="17" t="n"/>
      <c r="D1942" s="33">
        <f>IFERROR(VLOOKUP(A1942,'Banco de dados'!$A$6:H2138, 8,0),0)</f>
        <v/>
      </c>
      <c r="E1942" s="26">
        <f>B1942*C1942</f>
        <v/>
      </c>
      <c r="F1942" s="29">
        <f>E1942*I1942</f>
        <v/>
      </c>
      <c r="G1942" s="23">
        <f>E1942*H1942</f>
        <v/>
      </c>
      <c r="H1942" s="22">
        <f>IFERROR(VLOOKUP(A1942,'Banco de dados'!$A$6:F2138, 3,0),0)</f>
        <v/>
      </c>
      <c r="I1942" s="24">
        <f>IFERROR(VLOOKUP(A1942,'Banco de dados'!$A$6:$F$199, 5,0),0)</f>
        <v/>
      </c>
      <c r="J1942" s="19" t="n"/>
    </row>
    <row r="1943">
      <c r="B1943" s="18" t="n"/>
      <c r="C1943" s="17" t="n"/>
      <c r="D1943" s="33">
        <f>IFERROR(VLOOKUP(A1943,'Banco de dados'!$A$6:H2139, 8,0),0)</f>
        <v/>
      </c>
      <c r="E1943" s="26">
        <f>B1943*C1943</f>
        <v/>
      </c>
      <c r="F1943" s="29">
        <f>E1943*I1943</f>
        <v/>
      </c>
      <c r="G1943" s="23">
        <f>E1943*H1943</f>
        <v/>
      </c>
      <c r="H1943" s="22">
        <f>IFERROR(VLOOKUP(A1943,'Banco de dados'!$A$6:F2139, 3,0),0)</f>
        <v/>
      </c>
      <c r="I1943" s="24">
        <f>IFERROR(VLOOKUP(A1943,'Banco de dados'!$A$6:$F$199, 5,0),0)</f>
        <v/>
      </c>
      <c r="J1943" s="19" t="n"/>
    </row>
    <row r="1944">
      <c r="B1944" s="18" t="n"/>
      <c r="C1944" s="17" t="n"/>
      <c r="D1944" s="33">
        <f>IFERROR(VLOOKUP(A1944,'Banco de dados'!$A$6:H2140, 8,0),0)</f>
        <v/>
      </c>
      <c r="E1944" s="26">
        <f>B1944*C1944</f>
        <v/>
      </c>
      <c r="F1944" s="29">
        <f>E1944*I1944</f>
        <v/>
      </c>
      <c r="G1944" s="23">
        <f>E1944*H1944</f>
        <v/>
      </c>
      <c r="H1944" s="22">
        <f>IFERROR(VLOOKUP(A1944,'Banco de dados'!$A$6:F2140, 3,0),0)</f>
        <v/>
      </c>
      <c r="I1944" s="24">
        <f>IFERROR(VLOOKUP(A1944,'Banco de dados'!$A$6:$F$199, 5,0),0)</f>
        <v/>
      </c>
      <c r="J1944" s="19" t="n"/>
    </row>
    <row r="1945">
      <c r="B1945" s="18" t="n"/>
      <c r="C1945" s="17" t="n"/>
      <c r="D1945" s="33">
        <f>IFERROR(VLOOKUP(A1945,'Banco de dados'!$A$6:H2141, 8,0),0)</f>
        <v/>
      </c>
      <c r="E1945" s="26">
        <f>B1945*C1945</f>
        <v/>
      </c>
      <c r="F1945" s="29">
        <f>E1945*I1945</f>
        <v/>
      </c>
      <c r="G1945" s="23">
        <f>E1945*H1945</f>
        <v/>
      </c>
      <c r="H1945" s="22">
        <f>IFERROR(VLOOKUP(A1945,'Banco de dados'!$A$6:F2141, 3,0),0)</f>
        <v/>
      </c>
      <c r="I1945" s="24">
        <f>IFERROR(VLOOKUP(A1945,'Banco de dados'!$A$6:$F$199, 5,0),0)</f>
        <v/>
      </c>
      <c r="J1945" s="19" t="n"/>
    </row>
    <row r="1946">
      <c r="B1946" s="18" t="n"/>
      <c r="C1946" s="17" t="n"/>
      <c r="D1946" s="33">
        <f>IFERROR(VLOOKUP(A1946,'Banco de dados'!$A$6:H2142, 8,0),0)</f>
        <v/>
      </c>
      <c r="E1946" s="26">
        <f>B1946*C1946</f>
        <v/>
      </c>
      <c r="F1946" s="29">
        <f>E1946*I1946</f>
        <v/>
      </c>
      <c r="G1946" s="23">
        <f>E1946*H1946</f>
        <v/>
      </c>
      <c r="H1946" s="22">
        <f>IFERROR(VLOOKUP(A1946,'Banco de dados'!$A$6:F2142, 3,0),0)</f>
        <v/>
      </c>
      <c r="I1946" s="24">
        <f>IFERROR(VLOOKUP(A1946,'Banco de dados'!$A$6:$F$199, 5,0),0)</f>
        <v/>
      </c>
      <c r="J1946" s="19" t="n"/>
    </row>
    <row r="1947">
      <c r="B1947" s="18" t="n"/>
      <c r="C1947" s="17" t="n"/>
      <c r="D1947" s="33">
        <f>IFERROR(VLOOKUP(A1947,'Banco de dados'!$A$6:H2143, 8,0),0)</f>
        <v/>
      </c>
      <c r="E1947" s="26">
        <f>B1947*C1947</f>
        <v/>
      </c>
      <c r="F1947" s="29">
        <f>E1947*I1947</f>
        <v/>
      </c>
      <c r="G1947" s="23">
        <f>E1947*H1947</f>
        <v/>
      </c>
      <c r="H1947" s="22">
        <f>IFERROR(VLOOKUP(A1947,'Banco de dados'!$A$6:F2143, 3,0),0)</f>
        <v/>
      </c>
      <c r="I1947" s="24">
        <f>IFERROR(VLOOKUP(A1947,'Banco de dados'!$A$6:$F$199, 5,0),0)</f>
        <v/>
      </c>
      <c r="J1947" s="19" t="n"/>
    </row>
    <row r="1948">
      <c r="B1948" s="18" t="n"/>
      <c r="C1948" s="17" t="n"/>
      <c r="D1948" s="33">
        <f>IFERROR(VLOOKUP(A1948,'Banco de dados'!$A$6:H2144, 8,0),0)</f>
        <v/>
      </c>
      <c r="E1948" s="26">
        <f>B1948*C1948</f>
        <v/>
      </c>
      <c r="F1948" s="29">
        <f>E1948*I1948</f>
        <v/>
      </c>
      <c r="G1948" s="23">
        <f>E1948*H1948</f>
        <v/>
      </c>
      <c r="H1948" s="22">
        <f>IFERROR(VLOOKUP(A1948,'Banco de dados'!$A$6:F2144, 3,0),0)</f>
        <v/>
      </c>
      <c r="I1948" s="24">
        <f>IFERROR(VLOOKUP(A1948,'Banco de dados'!$A$6:$F$199, 5,0),0)</f>
        <v/>
      </c>
      <c r="J1948" s="19" t="n"/>
    </row>
    <row r="1949">
      <c r="B1949" s="18" t="n"/>
      <c r="C1949" s="17" t="n"/>
      <c r="D1949" s="33">
        <f>IFERROR(VLOOKUP(A1949,'Banco de dados'!$A$6:H2145, 8,0),0)</f>
        <v/>
      </c>
      <c r="E1949" s="26">
        <f>B1949*C1949</f>
        <v/>
      </c>
      <c r="F1949" s="29">
        <f>E1949*I1949</f>
        <v/>
      </c>
      <c r="G1949" s="23">
        <f>E1949*H1949</f>
        <v/>
      </c>
      <c r="H1949" s="22">
        <f>IFERROR(VLOOKUP(A1949,'Banco de dados'!$A$6:F2145, 3,0),0)</f>
        <v/>
      </c>
      <c r="I1949" s="24">
        <f>IFERROR(VLOOKUP(A1949,'Banco de dados'!$A$6:$F$199, 5,0),0)</f>
        <v/>
      </c>
      <c r="J1949" s="19" t="n"/>
    </row>
    <row r="1950">
      <c r="B1950" s="18" t="n"/>
      <c r="C1950" s="17" t="n"/>
      <c r="D1950" s="33">
        <f>IFERROR(VLOOKUP(A1950,'Banco de dados'!$A$6:H2146, 8,0),0)</f>
        <v/>
      </c>
      <c r="E1950" s="26">
        <f>B1950*C1950</f>
        <v/>
      </c>
      <c r="F1950" s="29">
        <f>E1950*I1950</f>
        <v/>
      </c>
      <c r="G1950" s="23">
        <f>E1950*H1950</f>
        <v/>
      </c>
      <c r="H1950" s="22">
        <f>IFERROR(VLOOKUP(A1950,'Banco de dados'!$A$6:F2146, 3,0),0)</f>
        <v/>
      </c>
      <c r="I1950" s="24">
        <f>IFERROR(VLOOKUP(A1950,'Banco de dados'!$A$6:$F$199, 5,0),0)</f>
        <v/>
      </c>
      <c r="J1950" s="19" t="n"/>
    </row>
    <row r="1951">
      <c r="B1951" s="18" t="n"/>
      <c r="C1951" s="17" t="n"/>
      <c r="D1951" s="33">
        <f>IFERROR(VLOOKUP(A1951,'Banco de dados'!$A$6:H2147, 8,0),0)</f>
        <v/>
      </c>
      <c r="E1951" s="26">
        <f>B1951*C1951</f>
        <v/>
      </c>
      <c r="F1951" s="29">
        <f>E1951*I1951</f>
        <v/>
      </c>
      <c r="G1951" s="23">
        <f>E1951*H1951</f>
        <v/>
      </c>
      <c r="H1951" s="22">
        <f>IFERROR(VLOOKUP(A1951,'Banco de dados'!$A$6:F2147, 3,0),0)</f>
        <v/>
      </c>
      <c r="I1951" s="24">
        <f>IFERROR(VLOOKUP(A1951,'Banco de dados'!$A$6:$F$199, 5,0),0)</f>
        <v/>
      </c>
      <c r="J1951" s="19" t="n"/>
    </row>
    <row r="1952">
      <c r="B1952" s="18" t="n"/>
      <c r="C1952" s="17" t="n"/>
      <c r="D1952" s="33">
        <f>IFERROR(VLOOKUP(A1952,'Banco de dados'!$A$6:H2148, 8,0),0)</f>
        <v/>
      </c>
      <c r="E1952" s="26">
        <f>B1952*C1952</f>
        <v/>
      </c>
      <c r="F1952" s="29">
        <f>E1952*I1952</f>
        <v/>
      </c>
      <c r="G1952" s="23">
        <f>E1952*H1952</f>
        <v/>
      </c>
      <c r="H1952" s="22">
        <f>IFERROR(VLOOKUP(A1952,'Banco de dados'!$A$6:F2148, 3,0),0)</f>
        <v/>
      </c>
      <c r="I1952" s="24">
        <f>IFERROR(VLOOKUP(A1952,'Banco de dados'!$A$6:$F$199, 5,0),0)</f>
        <v/>
      </c>
      <c r="J1952" s="19" t="n"/>
    </row>
    <row r="1953">
      <c r="B1953" s="18" t="n"/>
      <c r="C1953" s="17" t="n"/>
      <c r="D1953" s="33">
        <f>IFERROR(VLOOKUP(A1953,'Banco de dados'!$A$6:H2149, 8,0),0)</f>
        <v/>
      </c>
      <c r="E1953" s="26">
        <f>B1953*C1953</f>
        <v/>
      </c>
      <c r="F1953" s="29">
        <f>E1953*I1953</f>
        <v/>
      </c>
      <c r="G1953" s="23">
        <f>E1953*H1953</f>
        <v/>
      </c>
      <c r="H1953" s="22">
        <f>IFERROR(VLOOKUP(A1953,'Banco de dados'!$A$6:F2149, 3,0),0)</f>
        <v/>
      </c>
      <c r="I1953" s="24">
        <f>IFERROR(VLOOKUP(A1953,'Banco de dados'!$A$6:$F$199, 5,0),0)</f>
        <v/>
      </c>
      <c r="J1953" s="19" t="n"/>
    </row>
    <row r="1954">
      <c r="B1954" s="18" t="n"/>
      <c r="C1954" s="17" t="n"/>
      <c r="D1954" s="33">
        <f>IFERROR(VLOOKUP(A1954,'Banco de dados'!$A$6:H2150, 8,0),0)</f>
        <v/>
      </c>
      <c r="E1954" s="26">
        <f>B1954*C1954</f>
        <v/>
      </c>
      <c r="F1954" s="29">
        <f>E1954*I1954</f>
        <v/>
      </c>
      <c r="G1954" s="23">
        <f>E1954*H1954</f>
        <v/>
      </c>
      <c r="H1954" s="22">
        <f>IFERROR(VLOOKUP(A1954,'Banco de dados'!$A$6:F2150, 3,0),0)</f>
        <v/>
      </c>
      <c r="I1954" s="24">
        <f>IFERROR(VLOOKUP(A1954,'Banco de dados'!$A$6:$F$199, 5,0),0)</f>
        <v/>
      </c>
      <c r="J1954" s="19" t="n"/>
    </row>
    <row r="1955">
      <c r="B1955" s="18" t="n"/>
      <c r="C1955" s="17" t="n"/>
      <c r="D1955" s="33">
        <f>IFERROR(VLOOKUP(A1955,'Banco de dados'!$A$6:H2151, 8,0),0)</f>
        <v/>
      </c>
      <c r="E1955" s="26">
        <f>B1955*C1955</f>
        <v/>
      </c>
      <c r="F1955" s="29">
        <f>E1955*I1955</f>
        <v/>
      </c>
      <c r="G1955" s="23">
        <f>E1955*H1955</f>
        <v/>
      </c>
      <c r="H1955" s="22">
        <f>IFERROR(VLOOKUP(A1955,'Banco de dados'!$A$6:F2151, 3,0),0)</f>
        <v/>
      </c>
      <c r="I1955" s="24">
        <f>IFERROR(VLOOKUP(A1955,'Banco de dados'!$A$6:$F$199, 5,0),0)</f>
        <v/>
      </c>
      <c r="J1955" s="19" t="n"/>
    </row>
    <row r="1956">
      <c r="B1956" s="18" t="n"/>
      <c r="C1956" s="17" t="n"/>
      <c r="D1956" s="33">
        <f>IFERROR(VLOOKUP(A1956,'Banco de dados'!$A$6:H2152, 8,0),0)</f>
        <v/>
      </c>
      <c r="E1956" s="26">
        <f>B1956*C1956</f>
        <v/>
      </c>
      <c r="F1956" s="29">
        <f>E1956*I1956</f>
        <v/>
      </c>
      <c r="G1956" s="23">
        <f>E1956*H1956</f>
        <v/>
      </c>
      <c r="H1956" s="22">
        <f>IFERROR(VLOOKUP(A1956,'Banco de dados'!$A$6:F2152, 3,0),0)</f>
        <v/>
      </c>
      <c r="I1956" s="24">
        <f>IFERROR(VLOOKUP(A1956,'Banco de dados'!$A$6:$F$199, 5,0),0)</f>
        <v/>
      </c>
      <c r="J1956" s="19" t="n"/>
    </row>
    <row r="1957">
      <c r="B1957" s="18" t="n"/>
      <c r="C1957" s="17" t="n"/>
      <c r="D1957" s="33">
        <f>IFERROR(VLOOKUP(A1957,'Banco de dados'!$A$6:H2153, 8,0),0)</f>
        <v/>
      </c>
      <c r="E1957" s="26">
        <f>B1957*C1957</f>
        <v/>
      </c>
      <c r="F1957" s="29">
        <f>E1957*I1957</f>
        <v/>
      </c>
      <c r="G1957" s="23">
        <f>E1957*H1957</f>
        <v/>
      </c>
      <c r="H1957" s="22">
        <f>IFERROR(VLOOKUP(A1957,'Banco de dados'!$A$6:F2153, 3,0),0)</f>
        <v/>
      </c>
      <c r="I1957" s="24">
        <f>IFERROR(VLOOKUP(A1957,'Banco de dados'!$A$6:$F$199, 5,0),0)</f>
        <v/>
      </c>
      <c r="J1957" s="19" t="n"/>
    </row>
    <row r="1958">
      <c r="B1958" s="18" t="n"/>
      <c r="C1958" s="17" t="n"/>
      <c r="D1958" s="33">
        <f>IFERROR(VLOOKUP(A1958,'Banco de dados'!$A$6:H2154, 8,0),0)</f>
        <v/>
      </c>
      <c r="E1958" s="26">
        <f>B1958*C1958</f>
        <v/>
      </c>
      <c r="F1958" s="29">
        <f>E1958*I1958</f>
        <v/>
      </c>
      <c r="G1958" s="23">
        <f>E1958*H1958</f>
        <v/>
      </c>
      <c r="H1958" s="22">
        <f>IFERROR(VLOOKUP(A1958,'Banco de dados'!$A$6:F2154, 3,0),0)</f>
        <v/>
      </c>
      <c r="I1958" s="24">
        <f>IFERROR(VLOOKUP(A1958,'Banco de dados'!$A$6:$F$199, 5,0),0)</f>
        <v/>
      </c>
      <c r="J1958" s="19" t="n"/>
    </row>
    <row r="1959">
      <c r="B1959" s="18" t="n"/>
      <c r="C1959" s="17" t="n"/>
      <c r="D1959" s="33">
        <f>IFERROR(VLOOKUP(A1959,'Banco de dados'!$A$6:H2155, 8,0),0)</f>
        <v/>
      </c>
      <c r="E1959" s="26">
        <f>B1959*C1959</f>
        <v/>
      </c>
      <c r="F1959" s="29">
        <f>E1959*I1959</f>
        <v/>
      </c>
      <c r="G1959" s="23">
        <f>E1959*H1959</f>
        <v/>
      </c>
      <c r="H1959" s="22">
        <f>IFERROR(VLOOKUP(A1959,'Banco de dados'!$A$6:F2155, 3,0),0)</f>
        <v/>
      </c>
      <c r="I1959" s="24">
        <f>IFERROR(VLOOKUP(A1959,'Banco de dados'!$A$6:$F$199, 5,0),0)</f>
        <v/>
      </c>
      <c r="J1959" s="19" t="n"/>
    </row>
    <row r="1960">
      <c r="B1960" s="18" t="n"/>
      <c r="C1960" s="17" t="n"/>
      <c r="D1960" s="33">
        <f>IFERROR(VLOOKUP(A1960,'Banco de dados'!$A$6:H2156, 8,0),0)</f>
        <v/>
      </c>
      <c r="E1960" s="26">
        <f>B1960*C1960</f>
        <v/>
      </c>
      <c r="F1960" s="29">
        <f>E1960*I1960</f>
        <v/>
      </c>
      <c r="G1960" s="23">
        <f>E1960*H1960</f>
        <v/>
      </c>
      <c r="H1960" s="22">
        <f>IFERROR(VLOOKUP(A1960,'Banco de dados'!$A$6:F2156, 3,0),0)</f>
        <v/>
      </c>
      <c r="I1960" s="24">
        <f>IFERROR(VLOOKUP(A1960,'Banco de dados'!$A$6:$F$199, 5,0),0)</f>
        <v/>
      </c>
      <c r="J1960" s="19" t="n"/>
    </row>
    <row r="1961">
      <c r="B1961" s="18" t="n"/>
      <c r="C1961" s="17" t="n"/>
      <c r="D1961" s="33">
        <f>IFERROR(VLOOKUP(A1961,'Banco de dados'!$A$6:H2157, 8,0),0)</f>
        <v/>
      </c>
      <c r="E1961" s="26">
        <f>B1961*C1961</f>
        <v/>
      </c>
      <c r="F1961" s="29">
        <f>E1961*I1961</f>
        <v/>
      </c>
      <c r="G1961" s="23">
        <f>E1961*H1961</f>
        <v/>
      </c>
      <c r="H1961" s="22">
        <f>IFERROR(VLOOKUP(A1961,'Banco de dados'!$A$6:F2157, 3,0),0)</f>
        <v/>
      </c>
      <c r="I1961" s="24">
        <f>IFERROR(VLOOKUP(A1961,'Banco de dados'!$A$6:$F$199, 5,0),0)</f>
        <v/>
      </c>
      <c r="J1961" s="19" t="n"/>
    </row>
    <row r="1962">
      <c r="B1962" s="18" t="n"/>
      <c r="C1962" s="17" t="n"/>
      <c r="D1962" s="33">
        <f>IFERROR(VLOOKUP(A1962,'Banco de dados'!$A$6:H2158, 8,0),0)</f>
        <v/>
      </c>
      <c r="E1962" s="26">
        <f>B1962*C1962</f>
        <v/>
      </c>
      <c r="F1962" s="29">
        <f>E1962*I1962</f>
        <v/>
      </c>
      <c r="G1962" s="23">
        <f>E1962*H1962</f>
        <v/>
      </c>
      <c r="H1962" s="22">
        <f>IFERROR(VLOOKUP(A1962,'Banco de dados'!$A$6:F2158, 3,0),0)</f>
        <v/>
      </c>
      <c r="I1962" s="24">
        <f>IFERROR(VLOOKUP(A1962,'Banco de dados'!$A$6:$F$199, 5,0),0)</f>
        <v/>
      </c>
      <c r="J1962" s="19" t="n"/>
    </row>
    <row r="1963">
      <c r="B1963" s="18" t="n"/>
      <c r="C1963" s="17" t="n"/>
      <c r="D1963" s="33">
        <f>IFERROR(VLOOKUP(A1963,'Banco de dados'!$A$6:H2159, 8,0),0)</f>
        <v/>
      </c>
      <c r="E1963" s="26">
        <f>B1963*C1963</f>
        <v/>
      </c>
      <c r="F1963" s="29">
        <f>E1963*I1963</f>
        <v/>
      </c>
      <c r="G1963" s="23">
        <f>E1963*H1963</f>
        <v/>
      </c>
      <c r="H1963" s="22">
        <f>IFERROR(VLOOKUP(A1963,'Banco de dados'!$A$6:F2159, 3,0),0)</f>
        <v/>
      </c>
      <c r="I1963" s="24">
        <f>IFERROR(VLOOKUP(A1963,'Banco de dados'!$A$6:$F$199, 5,0),0)</f>
        <v/>
      </c>
      <c r="J1963" s="19" t="n"/>
    </row>
    <row r="1964">
      <c r="B1964" s="18" t="n"/>
      <c r="C1964" s="17" t="n"/>
      <c r="D1964" s="33">
        <f>IFERROR(VLOOKUP(A1964,'Banco de dados'!$A$6:H2160, 8,0),0)</f>
        <v/>
      </c>
      <c r="E1964" s="26">
        <f>B1964*C1964</f>
        <v/>
      </c>
      <c r="F1964" s="29">
        <f>E1964*I1964</f>
        <v/>
      </c>
      <c r="G1964" s="23">
        <f>E1964*H1964</f>
        <v/>
      </c>
      <c r="H1964" s="22">
        <f>IFERROR(VLOOKUP(A1964,'Banco de dados'!$A$6:F2160, 3,0),0)</f>
        <v/>
      </c>
      <c r="I1964" s="24">
        <f>IFERROR(VLOOKUP(A1964,'Banco de dados'!$A$6:$F$199, 5,0),0)</f>
        <v/>
      </c>
      <c r="J1964" s="19" t="n"/>
    </row>
    <row r="1965">
      <c r="B1965" s="18" t="n"/>
      <c r="C1965" s="17" t="n"/>
      <c r="D1965" s="33">
        <f>IFERROR(VLOOKUP(A1965,'Banco de dados'!$A$6:H2161, 8,0),0)</f>
        <v/>
      </c>
      <c r="E1965" s="26">
        <f>B1965*C1965</f>
        <v/>
      </c>
      <c r="F1965" s="29">
        <f>E1965*I1965</f>
        <v/>
      </c>
      <c r="G1965" s="23">
        <f>E1965*H1965</f>
        <v/>
      </c>
      <c r="H1965" s="22">
        <f>IFERROR(VLOOKUP(A1965,'Banco de dados'!$A$6:F2161, 3,0),0)</f>
        <v/>
      </c>
      <c r="I1965" s="24">
        <f>IFERROR(VLOOKUP(A1965,'Banco de dados'!$A$6:$F$199, 5,0),0)</f>
        <v/>
      </c>
      <c r="J1965" s="19" t="n"/>
    </row>
    <row r="1966">
      <c r="B1966" s="18" t="n"/>
      <c r="C1966" s="17" t="n"/>
      <c r="D1966" s="33">
        <f>IFERROR(VLOOKUP(A1966,'Banco de dados'!$A$6:H2162, 8,0),0)</f>
        <v/>
      </c>
      <c r="E1966" s="26">
        <f>B1966*C1966</f>
        <v/>
      </c>
      <c r="F1966" s="29">
        <f>E1966*I1966</f>
        <v/>
      </c>
      <c r="G1966" s="23">
        <f>E1966*H1966</f>
        <v/>
      </c>
      <c r="H1966" s="22">
        <f>IFERROR(VLOOKUP(A1966,'Banco de dados'!$A$6:F2162, 3,0),0)</f>
        <v/>
      </c>
      <c r="I1966" s="24">
        <f>IFERROR(VLOOKUP(A1966,'Banco de dados'!$A$6:$F$199, 5,0),0)</f>
        <v/>
      </c>
      <c r="J1966" s="19" t="n"/>
    </row>
    <row r="1967">
      <c r="B1967" s="18" t="n"/>
      <c r="C1967" s="17" t="n"/>
      <c r="D1967" s="33">
        <f>IFERROR(VLOOKUP(A1967,'Banco de dados'!$A$6:H2163, 8,0),0)</f>
        <v/>
      </c>
      <c r="E1967" s="26">
        <f>B1967*C1967</f>
        <v/>
      </c>
      <c r="F1967" s="29">
        <f>E1967*I1967</f>
        <v/>
      </c>
      <c r="G1967" s="23">
        <f>E1967*H1967</f>
        <v/>
      </c>
      <c r="H1967" s="22">
        <f>IFERROR(VLOOKUP(A1967,'Banco de dados'!$A$6:F2163, 3,0),0)</f>
        <v/>
      </c>
      <c r="I1967" s="24">
        <f>IFERROR(VLOOKUP(A1967,'Banco de dados'!$A$6:$F$199, 5,0),0)</f>
        <v/>
      </c>
      <c r="J1967" s="19" t="n"/>
    </row>
    <row r="1968">
      <c r="B1968" s="18" t="n"/>
      <c r="C1968" s="17" t="n"/>
      <c r="D1968" s="33">
        <f>IFERROR(VLOOKUP(A1968,'Banco de dados'!$A$6:H2164, 8,0),0)</f>
        <v/>
      </c>
      <c r="E1968" s="26">
        <f>B1968*C1968</f>
        <v/>
      </c>
      <c r="F1968" s="29">
        <f>E1968*I1968</f>
        <v/>
      </c>
      <c r="G1968" s="23">
        <f>E1968*H1968</f>
        <v/>
      </c>
      <c r="H1968" s="22">
        <f>IFERROR(VLOOKUP(A1968,'Banco de dados'!$A$6:F2164, 3,0),0)</f>
        <v/>
      </c>
      <c r="I1968" s="24">
        <f>IFERROR(VLOOKUP(A1968,'Banco de dados'!$A$6:$F$199, 5,0),0)</f>
        <v/>
      </c>
      <c r="J1968" s="19" t="n"/>
    </row>
    <row r="1969">
      <c r="B1969" s="18" t="n"/>
      <c r="C1969" s="17" t="n"/>
      <c r="D1969" s="33">
        <f>IFERROR(VLOOKUP(A1969,'Banco de dados'!$A$6:H2165, 8,0),0)</f>
        <v/>
      </c>
      <c r="E1969" s="26">
        <f>B1969*C1969</f>
        <v/>
      </c>
      <c r="F1969" s="29">
        <f>E1969*I1969</f>
        <v/>
      </c>
      <c r="G1969" s="23">
        <f>E1969*H1969</f>
        <v/>
      </c>
      <c r="H1969" s="22">
        <f>IFERROR(VLOOKUP(A1969,'Banco de dados'!$A$6:F2165, 3,0),0)</f>
        <v/>
      </c>
      <c r="I1969" s="24">
        <f>IFERROR(VLOOKUP(A1969,'Banco de dados'!$A$6:$F$199, 5,0),0)</f>
        <v/>
      </c>
      <c r="J1969" s="19" t="n"/>
    </row>
    <row r="1970">
      <c r="B1970" s="18" t="n"/>
      <c r="C1970" s="17" t="n"/>
      <c r="D1970" s="33">
        <f>IFERROR(VLOOKUP(A1970,'Banco de dados'!$A$6:H2166, 8,0),0)</f>
        <v/>
      </c>
      <c r="E1970" s="26">
        <f>B1970*C1970</f>
        <v/>
      </c>
      <c r="F1970" s="29">
        <f>E1970*I1970</f>
        <v/>
      </c>
      <c r="G1970" s="23">
        <f>E1970*H1970</f>
        <v/>
      </c>
      <c r="H1970" s="22">
        <f>IFERROR(VLOOKUP(A1970,'Banco de dados'!$A$6:F2166, 3,0),0)</f>
        <v/>
      </c>
      <c r="I1970" s="24">
        <f>IFERROR(VLOOKUP(A1970,'Banco de dados'!$A$6:$F$199, 5,0),0)</f>
        <v/>
      </c>
      <c r="J1970" s="19" t="n"/>
    </row>
    <row r="1971">
      <c r="B1971" s="18" t="n"/>
      <c r="C1971" s="17" t="n"/>
      <c r="D1971" s="33">
        <f>IFERROR(VLOOKUP(A1971,'Banco de dados'!$A$6:H2167, 8,0),0)</f>
        <v/>
      </c>
      <c r="E1971" s="26">
        <f>B1971*C1971</f>
        <v/>
      </c>
      <c r="F1971" s="29">
        <f>E1971*I1971</f>
        <v/>
      </c>
      <c r="G1971" s="23">
        <f>E1971*H1971</f>
        <v/>
      </c>
      <c r="H1971" s="22">
        <f>IFERROR(VLOOKUP(A1971,'Banco de dados'!$A$6:F2167, 3,0),0)</f>
        <v/>
      </c>
      <c r="I1971" s="24">
        <f>IFERROR(VLOOKUP(A1971,'Banco de dados'!$A$6:$F$199, 5,0),0)</f>
        <v/>
      </c>
      <c r="J1971" s="19" t="n"/>
    </row>
    <row r="1972">
      <c r="B1972" s="18" t="n"/>
      <c r="C1972" s="17" t="n"/>
      <c r="D1972" s="33">
        <f>IFERROR(VLOOKUP(A1972,'Banco de dados'!$A$6:H2168, 8,0),0)</f>
        <v/>
      </c>
      <c r="E1972" s="26">
        <f>B1972*C1972</f>
        <v/>
      </c>
      <c r="F1972" s="29">
        <f>E1972*I1972</f>
        <v/>
      </c>
      <c r="G1972" s="23">
        <f>E1972*H1972</f>
        <v/>
      </c>
      <c r="H1972" s="22">
        <f>IFERROR(VLOOKUP(A1972,'Banco de dados'!$A$6:F2168, 3,0),0)</f>
        <v/>
      </c>
      <c r="I1972" s="24">
        <f>IFERROR(VLOOKUP(A1972,'Banco de dados'!$A$6:$F$199, 5,0),0)</f>
        <v/>
      </c>
      <c r="J1972" s="19" t="n"/>
    </row>
    <row r="1973">
      <c r="B1973" s="18" t="n"/>
      <c r="C1973" s="17" t="n"/>
      <c r="D1973" s="33">
        <f>IFERROR(VLOOKUP(A1973,'Banco de dados'!$A$6:H2169, 8,0),0)</f>
        <v/>
      </c>
      <c r="E1973" s="26">
        <f>B1973*C1973</f>
        <v/>
      </c>
      <c r="F1973" s="29">
        <f>E1973*I1973</f>
        <v/>
      </c>
      <c r="G1973" s="23">
        <f>E1973*H1973</f>
        <v/>
      </c>
      <c r="H1973" s="22">
        <f>IFERROR(VLOOKUP(A1973,'Banco de dados'!$A$6:F2169, 3,0),0)</f>
        <v/>
      </c>
      <c r="I1973" s="24">
        <f>IFERROR(VLOOKUP(A1973,'Banco de dados'!$A$6:$F$199, 5,0),0)</f>
        <v/>
      </c>
      <c r="J1973" s="19" t="n"/>
    </row>
    <row r="1974">
      <c r="B1974" s="18" t="n"/>
      <c r="C1974" s="17" t="n"/>
      <c r="D1974" s="33">
        <f>IFERROR(VLOOKUP(A1974,'Banco de dados'!$A$6:H2170, 8,0),0)</f>
        <v/>
      </c>
      <c r="E1974" s="26">
        <f>B1974*C1974</f>
        <v/>
      </c>
      <c r="F1974" s="29">
        <f>E1974*I1974</f>
        <v/>
      </c>
      <c r="G1974" s="23">
        <f>E1974*H1974</f>
        <v/>
      </c>
      <c r="H1974" s="22">
        <f>IFERROR(VLOOKUP(A1974,'Banco de dados'!$A$6:F2170, 3,0),0)</f>
        <v/>
      </c>
      <c r="I1974" s="24">
        <f>IFERROR(VLOOKUP(A1974,'Banco de dados'!$A$6:$F$199, 5,0),0)</f>
        <v/>
      </c>
      <c r="J1974" s="19" t="n"/>
    </row>
    <row r="1975">
      <c r="B1975" s="18" t="n"/>
      <c r="C1975" s="17" t="n"/>
      <c r="D1975" s="33">
        <f>IFERROR(VLOOKUP(A1975,'Banco de dados'!$A$6:H2171, 8,0),0)</f>
        <v/>
      </c>
      <c r="E1975" s="26">
        <f>B1975*C1975</f>
        <v/>
      </c>
      <c r="F1975" s="29">
        <f>E1975*I1975</f>
        <v/>
      </c>
      <c r="G1975" s="23">
        <f>E1975*H1975</f>
        <v/>
      </c>
      <c r="H1975" s="22">
        <f>IFERROR(VLOOKUP(A1975,'Banco de dados'!$A$6:F2171, 3,0),0)</f>
        <v/>
      </c>
      <c r="I1975" s="24">
        <f>IFERROR(VLOOKUP(A1975,'Banco de dados'!$A$6:$F$199, 5,0),0)</f>
        <v/>
      </c>
      <c r="J1975" s="19" t="n"/>
    </row>
    <row r="1976">
      <c r="B1976" s="18" t="n"/>
      <c r="C1976" s="17" t="n"/>
      <c r="D1976" s="33">
        <f>IFERROR(VLOOKUP(A1976,'Banco de dados'!$A$6:H2172, 8,0),0)</f>
        <v/>
      </c>
      <c r="E1976" s="26">
        <f>B1976*C1976</f>
        <v/>
      </c>
      <c r="F1976" s="29">
        <f>E1976*I1976</f>
        <v/>
      </c>
      <c r="G1976" s="23">
        <f>E1976*H1976</f>
        <v/>
      </c>
      <c r="H1976" s="22">
        <f>IFERROR(VLOOKUP(A1976,'Banco de dados'!$A$6:F2172, 3,0),0)</f>
        <v/>
      </c>
      <c r="I1976" s="24">
        <f>IFERROR(VLOOKUP(A1976,'Banco de dados'!$A$6:$F$199, 5,0),0)</f>
        <v/>
      </c>
      <c r="J1976" s="19" t="n"/>
    </row>
    <row r="1977">
      <c r="B1977" s="18" t="n"/>
      <c r="C1977" s="17" t="n"/>
      <c r="D1977" s="33">
        <f>IFERROR(VLOOKUP(A1977,'Banco de dados'!$A$6:H2173, 8,0),0)</f>
        <v/>
      </c>
      <c r="E1977" s="26">
        <f>B1977*C1977</f>
        <v/>
      </c>
      <c r="F1977" s="29">
        <f>E1977*I1977</f>
        <v/>
      </c>
      <c r="G1977" s="23">
        <f>E1977*H1977</f>
        <v/>
      </c>
      <c r="H1977" s="22">
        <f>IFERROR(VLOOKUP(A1977,'Banco de dados'!$A$6:F2173, 3,0),0)</f>
        <v/>
      </c>
      <c r="I1977" s="24">
        <f>IFERROR(VLOOKUP(A1977,'Banco de dados'!$A$6:$F$199, 5,0),0)</f>
        <v/>
      </c>
      <c r="J1977" s="19" t="n"/>
    </row>
    <row r="1978">
      <c r="B1978" s="18" t="n"/>
      <c r="C1978" s="17" t="n"/>
      <c r="D1978" s="33">
        <f>IFERROR(VLOOKUP(A1978,'Banco de dados'!$A$6:H2174, 8,0),0)</f>
        <v/>
      </c>
      <c r="E1978" s="26">
        <f>B1978*C1978</f>
        <v/>
      </c>
      <c r="F1978" s="29">
        <f>E1978*I1978</f>
        <v/>
      </c>
      <c r="G1978" s="23">
        <f>E1978*H1978</f>
        <v/>
      </c>
      <c r="H1978" s="22">
        <f>IFERROR(VLOOKUP(A1978,'Banco de dados'!$A$6:F2174, 3,0),0)</f>
        <v/>
      </c>
      <c r="I1978" s="24">
        <f>IFERROR(VLOOKUP(A1978,'Banco de dados'!$A$6:$F$199, 5,0),0)</f>
        <v/>
      </c>
      <c r="J1978" s="19" t="n"/>
    </row>
    <row r="1979">
      <c r="B1979" s="18" t="n"/>
      <c r="C1979" s="17" t="n"/>
      <c r="D1979" s="33">
        <f>IFERROR(VLOOKUP(A1979,'Banco de dados'!$A$6:H2175, 8,0),0)</f>
        <v/>
      </c>
      <c r="E1979" s="26">
        <f>B1979*C1979</f>
        <v/>
      </c>
      <c r="F1979" s="29">
        <f>E1979*I1979</f>
        <v/>
      </c>
      <c r="G1979" s="23">
        <f>E1979*H1979</f>
        <v/>
      </c>
      <c r="H1979" s="22">
        <f>IFERROR(VLOOKUP(A1979,'Banco de dados'!$A$6:F2175, 3,0),0)</f>
        <v/>
      </c>
      <c r="I1979" s="24">
        <f>IFERROR(VLOOKUP(A1979,'Banco de dados'!$A$6:$F$199, 5,0),0)</f>
        <v/>
      </c>
      <c r="J1979" s="19" t="n"/>
    </row>
    <row r="1980">
      <c r="B1980" s="18" t="n"/>
      <c r="C1980" s="17" t="n"/>
      <c r="D1980" s="33">
        <f>IFERROR(VLOOKUP(A1980,'Banco de dados'!$A$6:H2176, 8,0),0)</f>
        <v/>
      </c>
      <c r="E1980" s="26">
        <f>B1980*C1980</f>
        <v/>
      </c>
      <c r="F1980" s="29">
        <f>E1980*I1980</f>
        <v/>
      </c>
      <c r="G1980" s="23">
        <f>E1980*H1980</f>
        <v/>
      </c>
      <c r="H1980" s="22">
        <f>IFERROR(VLOOKUP(A1980,'Banco de dados'!$A$6:F2176, 3,0),0)</f>
        <v/>
      </c>
      <c r="I1980" s="24">
        <f>IFERROR(VLOOKUP(A1980,'Banco de dados'!$A$6:$F$199, 5,0),0)</f>
        <v/>
      </c>
      <c r="J1980" s="19" t="n"/>
    </row>
    <row r="1981">
      <c r="B1981" s="18" t="n"/>
      <c r="C1981" s="17" t="n"/>
      <c r="D1981" s="33">
        <f>IFERROR(VLOOKUP(A1981,'Banco de dados'!$A$6:H2177, 8,0),0)</f>
        <v/>
      </c>
      <c r="E1981" s="26">
        <f>B1981*C1981</f>
        <v/>
      </c>
      <c r="F1981" s="29">
        <f>E1981*I1981</f>
        <v/>
      </c>
      <c r="G1981" s="23">
        <f>E1981*H1981</f>
        <v/>
      </c>
      <c r="H1981" s="22">
        <f>IFERROR(VLOOKUP(A1981,'Banco de dados'!$A$6:F2177, 3,0),0)</f>
        <v/>
      </c>
      <c r="I1981" s="24">
        <f>IFERROR(VLOOKUP(A1981,'Banco de dados'!$A$6:$F$199, 5,0),0)</f>
        <v/>
      </c>
      <c r="J1981" s="19" t="n"/>
    </row>
    <row r="1982">
      <c r="B1982" s="18" t="n"/>
      <c r="C1982" s="17" t="n"/>
      <c r="D1982" s="33">
        <f>IFERROR(VLOOKUP(A1982,'Banco de dados'!$A$6:H2178, 8,0),0)</f>
        <v/>
      </c>
      <c r="E1982" s="26">
        <f>B1982*C1982</f>
        <v/>
      </c>
      <c r="F1982" s="29">
        <f>E1982*I1982</f>
        <v/>
      </c>
      <c r="G1982" s="23">
        <f>E1982*H1982</f>
        <v/>
      </c>
      <c r="H1982" s="22">
        <f>IFERROR(VLOOKUP(A1982,'Banco de dados'!$A$6:F2178, 3,0),0)</f>
        <v/>
      </c>
      <c r="I1982" s="24">
        <f>IFERROR(VLOOKUP(A1982,'Banco de dados'!$A$6:$F$199, 5,0),0)</f>
        <v/>
      </c>
      <c r="J1982" s="19" t="n"/>
    </row>
    <row r="1983">
      <c r="B1983" s="18" t="n"/>
      <c r="C1983" s="17" t="n"/>
      <c r="D1983" s="33">
        <f>IFERROR(VLOOKUP(A1983,'Banco de dados'!$A$6:H2179, 8,0),0)</f>
        <v/>
      </c>
      <c r="E1983" s="26">
        <f>B1983*C1983</f>
        <v/>
      </c>
      <c r="F1983" s="29">
        <f>E1983*I1983</f>
        <v/>
      </c>
      <c r="G1983" s="23">
        <f>E1983*H1983</f>
        <v/>
      </c>
      <c r="H1983" s="22">
        <f>IFERROR(VLOOKUP(A1983,'Banco de dados'!$A$6:F2179, 3,0),0)</f>
        <v/>
      </c>
      <c r="I1983" s="24">
        <f>IFERROR(VLOOKUP(A1983,'Banco de dados'!$A$6:$F$199, 5,0),0)</f>
        <v/>
      </c>
      <c r="J1983" s="19" t="n"/>
    </row>
    <row r="1984">
      <c r="B1984" s="18" t="n"/>
      <c r="C1984" s="17" t="n"/>
      <c r="D1984" s="33">
        <f>IFERROR(VLOOKUP(A1984,'Banco de dados'!$A$6:H2180, 8,0),0)</f>
        <v/>
      </c>
      <c r="E1984" s="26">
        <f>B1984*C1984</f>
        <v/>
      </c>
      <c r="F1984" s="29">
        <f>E1984*I1984</f>
        <v/>
      </c>
      <c r="G1984" s="23">
        <f>E1984*H1984</f>
        <v/>
      </c>
      <c r="H1984" s="22">
        <f>IFERROR(VLOOKUP(A1984,'Banco de dados'!$A$6:F2180, 3,0),0)</f>
        <v/>
      </c>
      <c r="I1984" s="24">
        <f>IFERROR(VLOOKUP(A1984,'Banco de dados'!$A$6:$F$199, 5,0),0)</f>
        <v/>
      </c>
      <c r="J1984" s="19" t="n"/>
    </row>
    <row r="1985">
      <c r="B1985" s="18" t="n"/>
      <c r="C1985" s="17" t="n"/>
      <c r="D1985" s="33">
        <f>IFERROR(VLOOKUP(A1985,'Banco de dados'!$A$6:H2181, 8,0),0)</f>
        <v/>
      </c>
      <c r="E1985" s="26">
        <f>B1985*C1985</f>
        <v/>
      </c>
      <c r="F1985" s="29">
        <f>E1985*I1985</f>
        <v/>
      </c>
      <c r="G1985" s="23">
        <f>E1985*H1985</f>
        <v/>
      </c>
      <c r="H1985" s="22">
        <f>IFERROR(VLOOKUP(A1985,'Banco de dados'!$A$6:F2181, 3,0),0)</f>
        <v/>
      </c>
      <c r="I1985" s="24">
        <f>IFERROR(VLOOKUP(A1985,'Banco de dados'!$A$6:$F$199, 5,0),0)</f>
        <v/>
      </c>
      <c r="J1985" s="19" t="n"/>
    </row>
    <row r="1986">
      <c r="B1986" s="18" t="n"/>
      <c r="C1986" s="17" t="n"/>
      <c r="D1986" s="33">
        <f>IFERROR(VLOOKUP(A1986,'Banco de dados'!$A$6:H2182, 8,0),0)</f>
        <v/>
      </c>
      <c r="E1986" s="26">
        <f>B1986*C1986</f>
        <v/>
      </c>
      <c r="F1986" s="29">
        <f>E1986*I1986</f>
        <v/>
      </c>
      <c r="G1986" s="23">
        <f>E1986*H1986</f>
        <v/>
      </c>
      <c r="H1986" s="22">
        <f>IFERROR(VLOOKUP(A1986,'Banco de dados'!$A$6:F2182, 3,0),0)</f>
        <v/>
      </c>
      <c r="I1986" s="24">
        <f>IFERROR(VLOOKUP(A1986,'Banco de dados'!$A$6:$F$199, 5,0),0)</f>
        <v/>
      </c>
      <c r="J1986" s="19" t="n"/>
    </row>
    <row r="1987">
      <c r="B1987" s="18" t="n"/>
      <c r="C1987" s="17" t="n"/>
      <c r="D1987" s="33">
        <f>IFERROR(VLOOKUP(A1987,'Banco de dados'!$A$6:H2183, 8,0),0)</f>
        <v/>
      </c>
      <c r="E1987" s="26">
        <f>B1987*C1987</f>
        <v/>
      </c>
      <c r="F1987" s="29">
        <f>E1987*I1987</f>
        <v/>
      </c>
      <c r="G1987" s="23">
        <f>E1987*H1987</f>
        <v/>
      </c>
      <c r="H1987" s="22">
        <f>IFERROR(VLOOKUP(A1987,'Banco de dados'!$A$6:F2183, 3,0),0)</f>
        <v/>
      </c>
      <c r="I1987" s="24">
        <f>IFERROR(VLOOKUP(A1987,'Banco de dados'!$A$6:$F$199, 5,0),0)</f>
        <v/>
      </c>
      <c r="J1987" s="19" t="n"/>
    </row>
    <row r="1988">
      <c r="B1988" s="18" t="n"/>
      <c r="C1988" s="17" t="n"/>
      <c r="D1988" s="33">
        <f>IFERROR(VLOOKUP(A1988,'Banco de dados'!$A$6:H2184, 8,0),0)</f>
        <v/>
      </c>
      <c r="E1988" s="26">
        <f>B1988*C1988</f>
        <v/>
      </c>
      <c r="F1988" s="29">
        <f>E1988*I1988</f>
        <v/>
      </c>
      <c r="G1988" s="23">
        <f>E1988*H1988</f>
        <v/>
      </c>
      <c r="H1988" s="22">
        <f>IFERROR(VLOOKUP(A1988,'Banco de dados'!$A$6:F2184, 3,0),0)</f>
        <v/>
      </c>
      <c r="I1988" s="24">
        <f>IFERROR(VLOOKUP(A1988,'Banco de dados'!$A$6:$F$199, 5,0),0)</f>
        <v/>
      </c>
      <c r="J1988" s="19" t="n"/>
    </row>
    <row r="1989">
      <c r="B1989" s="18" t="n"/>
      <c r="C1989" s="17" t="n"/>
      <c r="D1989" s="33">
        <f>IFERROR(VLOOKUP(A1989,'Banco de dados'!$A$6:H2185, 8,0),0)</f>
        <v/>
      </c>
      <c r="E1989" s="26">
        <f>B1989*C1989</f>
        <v/>
      </c>
      <c r="F1989" s="29">
        <f>E1989*I1989</f>
        <v/>
      </c>
      <c r="G1989" s="23">
        <f>E1989*H1989</f>
        <v/>
      </c>
      <c r="H1989" s="22">
        <f>IFERROR(VLOOKUP(A1989,'Banco de dados'!$A$6:F2185, 3,0),0)</f>
        <v/>
      </c>
      <c r="I1989" s="24">
        <f>IFERROR(VLOOKUP(A1989,'Banco de dados'!$A$6:$F$199, 5,0),0)</f>
        <v/>
      </c>
      <c r="J1989" s="19" t="n"/>
    </row>
    <row r="1990">
      <c r="B1990" s="18" t="n"/>
      <c r="C1990" s="17" t="n"/>
      <c r="D1990" s="33">
        <f>IFERROR(VLOOKUP(A1990,'Banco de dados'!$A$6:H2186, 8,0),0)</f>
        <v/>
      </c>
      <c r="E1990" s="26">
        <f>B1990*C1990</f>
        <v/>
      </c>
      <c r="F1990" s="29">
        <f>E1990*I1990</f>
        <v/>
      </c>
      <c r="G1990" s="23">
        <f>E1990*H1990</f>
        <v/>
      </c>
      <c r="H1990" s="22">
        <f>IFERROR(VLOOKUP(A1990,'Banco de dados'!$A$6:F2186, 3,0),0)</f>
        <v/>
      </c>
      <c r="I1990" s="24">
        <f>IFERROR(VLOOKUP(A1990,'Banco de dados'!$A$6:$F$199, 5,0),0)</f>
        <v/>
      </c>
      <c r="J1990" s="19" t="n"/>
    </row>
    <row r="1991">
      <c r="B1991" s="18" t="n"/>
      <c r="C1991" s="17" t="n"/>
      <c r="D1991" s="33">
        <f>IFERROR(VLOOKUP(A1991,'Banco de dados'!$A$6:H2187, 8,0),0)</f>
        <v/>
      </c>
      <c r="E1991" s="26">
        <f>B1991*C1991</f>
        <v/>
      </c>
      <c r="F1991" s="29">
        <f>E1991*I1991</f>
        <v/>
      </c>
      <c r="G1991" s="23">
        <f>E1991*H1991</f>
        <v/>
      </c>
      <c r="H1991" s="22">
        <f>IFERROR(VLOOKUP(A1991,'Banco de dados'!$A$6:F2187, 3,0),0)</f>
        <v/>
      </c>
      <c r="I1991" s="24">
        <f>IFERROR(VLOOKUP(A1991,'Banco de dados'!$A$6:$F$199, 5,0),0)</f>
        <v/>
      </c>
      <c r="J1991" s="19" t="n"/>
    </row>
    <row r="1992">
      <c r="B1992" s="18" t="n"/>
      <c r="C1992" s="17" t="n"/>
      <c r="D1992" s="33">
        <f>IFERROR(VLOOKUP(A1992,'Banco de dados'!$A$6:H2188, 8,0),0)</f>
        <v/>
      </c>
      <c r="E1992" s="26">
        <f>B1992*C1992</f>
        <v/>
      </c>
      <c r="F1992" s="29">
        <f>E1992*I1992</f>
        <v/>
      </c>
      <c r="G1992" s="23">
        <f>E1992*H1992</f>
        <v/>
      </c>
      <c r="H1992" s="22">
        <f>IFERROR(VLOOKUP(A1992,'Banco de dados'!$A$6:F2188, 3,0),0)</f>
        <v/>
      </c>
      <c r="I1992" s="24">
        <f>IFERROR(VLOOKUP(A1992,'Banco de dados'!$A$6:$F$199, 5,0),0)</f>
        <v/>
      </c>
      <c r="J1992" s="19" t="n"/>
    </row>
    <row r="1993">
      <c r="B1993" s="18" t="n"/>
      <c r="C1993" s="17" t="n"/>
      <c r="D1993" s="33">
        <f>IFERROR(VLOOKUP(A1993,'Banco de dados'!$A$6:H2189, 8,0),0)</f>
        <v/>
      </c>
      <c r="E1993" s="26">
        <f>B1993*C1993</f>
        <v/>
      </c>
      <c r="F1993" s="29">
        <f>E1993*I1993</f>
        <v/>
      </c>
      <c r="G1993" s="23">
        <f>E1993*H1993</f>
        <v/>
      </c>
      <c r="H1993" s="22">
        <f>IFERROR(VLOOKUP(A1993,'Banco de dados'!$A$6:F2189, 3,0),0)</f>
        <v/>
      </c>
      <c r="I1993" s="24">
        <f>IFERROR(VLOOKUP(A1993,'Banco de dados'!$A$6:$F$199, 5,0),0)</f>
        <v/>
      </c>
      <c r="J1993" s="19" t="n"/>
    </row>
    <row r="1994">
      <c r="B1994" s="18" t="n"/>
      <c r="C1994" s="17" t="n"/>
      <c r="D1994" s="33">
        <f>IFERROR(VLOOKUP(A1994,'Banco de dados'!$A$6:H2190, 8,0),0)</f>
        <v/>
      </c>
      <c r="E1994" s="26">
        <f>B1994*C1994</f>
        <v/>
      </c>
      <c r="F1994" s="29">
        <f>E1994*I1994</f>
        <v/>
      </c>
      <c r="G1994" s="23">
        <f>E1994*H1994</f>
        <v/>
      </c>
      <c r="H1994" s="22">
        <f>IFERROR(VLOOKUP(A1994,'Banco de dados'!$A$6:F2190, 3,0),0)</f>
        <v/>
      </c>
      <c r="I1994" s="24">
        <f>IFERROR(VLOOKUP(A1994,'Banco de dados'!$A$6:$F$199, 5,0),0)</f>
        <v/>
      </c>
      <c r="J1994" s="19" t="n"/>
    </row>
    <row r="1995">
      <c r="B1995" s="18" t="n"/>
      <c r="C1995" s="17" t="n"/>
      <c r="D1995" s="33">
        <f>IFERROR(VLOOKUP(A1995,'Banco de dados'!$A$6:H2191, 8,0),0)</f>
        <v/>
      </c>
      <c r="E1995" s="26">
        <f>B1995*C1995</f>
        <v/>
      </c>
      <c r="F1995" s="29">
        <f>E1995*I1995</f>
        <v/>
      </c>
      <c r="G1995" s="23">
        <f>E1995*H1995</f>
        <v/>
      </c>
      <c r="H1995" s="22">
        <f>IFERROR(VLOOKUP(A1995,'Banco de dados'!$A$6:F2191, 3,0),0)</f>
        <v/>
      </c>
      <c r="I1995" s="24">
        <f>IFERROR(VLOOKUP(A1995,'Banco de dados'!$A$6:$F$199, 5,0),0)</f>
        <v/>
      </c>
      <c r="J1995" s="19" t="n"/>
    </row>
    <row r="1996">
      <c r="B1996" s="18" t="n"/>
      <c r="C1996" s="17" t="n"/>
      <c r="D1996" s="33">
        <f>IFERROR(VLOOKUP(A1996,'Banco de dados'!$A$6:H2192, 8,0),0)</f>
        <v/>
      </c>
      <c r="E1996" s="26">
        <f>B1996*C1996</f>
        <v/>
      </c>
      <c r="F1996" s="29">
        <f>E1996*I1996</f>
        <v/>
      </c>
      <c r="G1996" s="23">
        <f>E1996*H1996</f>
        <v/>
      </c>
      <c r="H1996" s="22">
        <f>IFERROR(VLOOKUP(A1996,'Banco de dados'!$A$6:F2192, 3,0),0)</f>
        <v/>
      </c>
      <c r="I1996" s="24">
        <f>IFERROR(VLOOKUP(A1996,'Banco de dados'!$A$6:$F$199, 5,0),0)</f>
        <v/>
      </c>
      <c r="J1996" s="19" t="n"/>
    </row>
    <row r="1997">
      <c r="B1997" s="18" t="n"/>
      <c r="C1997" s="17" t="n"/>
      <c r="D1997" s="33">
        <f>IFERROR(VLOOKUP(A1997,'Banco de dados'!$A$6:H2193, 8,0),0)</f>
        <v/>
      </c>
      <c r="E1997" s="26">
        <f>B1997*C1997</f>
        <v/>
      </c>
      <c r="F1997" s="29">
        <f>E1997*I1997</f>
        <v/>
      </c>
      <c r="G1997" s="23">
        <f>E1997*H1997</f>
        <v/>
      </c>
      <c r="H1997" s="22">
        <f>IFERROR(VLOOKUP(A1997,'Banco de dados'!$A$6:F2193, 3,0),0)</f>
        <v/>
      </c>
      <c r="I1997" s="24">
        <f>IFERROR(VLOOKUP(A1997,'Banco de dados'!$A$6:$F$199, 5,0),0)</f>
        <v/>
      </c>
      <c r="J1997" s="19" t="n"/>
    </row>
    <row r="1998">
      <c r="B1998" s="18" t="n"/>
      <c r="C1998" s="17" t="n"/>
      <c r="D1998" s="33">
        <f>IFERROR(VLOOKUP(A1998,'Banco de dados'!$A$6:H2194, 8,0),0)</f>
        <v/>
      </c>
      <c r="E1998" s="26">
        <f>B1998*C1998</f>
        <v/>
      </c>
      <c r="F1998" s="29">
        <f>E1998*I1998</f>
        <v/>
      </c>
      <c r="G1998" s="23">
        <f>E1998*H1998</f>
        <v/>
      </c>
      <c r="H1998" s="22">
        <f>IFERROR(VLOOKUP(A1998,'Banco de dados'!$A$6:F2194, 3,0),0)</f>
        <v/>
      </c>
      <c r="I1998" s="24">
        <f>IFERROR(VLOOKUP(A1998,'Banco de dados'!$A$6:$F$199, 5,0),0)</f>
        <v/>
      </c>
      <c r="J1998" s="19" t="n"/>
    </row>
    <row r="1999">
      <c r="B1999" s="18" t="n"/>
      <c r="C1999" s="17" t="n"/>
      <c r="D1999" s="33">
        <f>IFERROR(VLOOKUP(A1999,'Banco de dados'!$A$6:H2195, 8,0),0)</f>
        <v/>
      </c>
      <c r="E1999" s="26">
        <f>B1999*C1999</f>
        <v/>
      </c>
      <c r="F1999" s="29">
        <f>E1999*I1999</f>
        <v/>
      </c>
      <c r="G1999" s="23">
        <f>E1999*H1999</f>
        <v/>
      </c>
      <c r="H1999" s="22">
        <f>IFERROR(VLOOKUP(A1999,'Banco de dados'!$A$6:F2195, 3,0),0)</f>
        <v/>
      </c>
      <c r="I1999" s="24">
        <f>IFERROR(VLOOKUP(A1999,'Banco de dados'!$A$6:$F$199, 5,0),0)</f>
        <v/>
      </c>
      <c r="J1999" s="19" t="n"/>
    </row>
    <row r="2000">
      <c r="B2000" s="18" t="n"/>
      <c r="C2000" s="17" t="n"/>
      <c r="D2000" s="33">
        <f>IFERROR(VLOOKUP(A2000,'Banco de dados'!$A$6:H2196, 8,0),0)</f>
        <v/>
      </c>
      <c r="E2000" s="26">
        <f>B2000*C2000</f>
        <v/>
      </c>
      <c r="F2000" s="29">
        <f>E2000*I2000</f>
        <v/>
      </c>
      <c r="G2000" s="23">
        <f>E2000*H2000</f>
        <v/>
      </c>
      <c r="H2000" s="22">
        <f>IFERROR(VLOOKUP(A2000,'Banco de dados'!$A$6:F2196, 3,0),0)</f>
        <v/>
      </c>
      <c r="I2000" s="24">
        <f>IFERROR(VLOOKUP(A2000,'Banco de dados'!$A$6:$F$199, 5,0),0)</f>
        <v/>
      </c>
      <c r="J2000" s="19" t="n"/>
    </row>
  </sheetData>
  <autoFilter ref="A2:J2000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1"/>
  <sheetViews>
    <sheetView workbookViewId="0">
      <selection activeCell="A1" sqref="A1"/>
    </sheetView>
  </sheetViews>
  <sheetFormatPr baseColWidth="8" defaultRowHeight="15"/>
  <sheetData>
    <row r="1">
      <c r="A1" s="47" t="inlineStr">
        <is>
          <t>Plano de Corte</t>
        </is>
      </c>
    </row>
    <row r="2">
      <c r="A2" s="48" t="inlineStr">
        <is>
          <t>Material</t>
        </is>
      </c>
      <c r="B2" s="49" t="inlineStr">
        <is>
          <t>CANTONEIRA, AÇO CARBONO, ASTM A-36, L 2” x 2” x 1/4“</t>
        </is>
      </c>
    </row>
    <row r="3">
      <c r="A3" s="48" t="inlineStr">
        <is>
          <t>Peça 1</t>
        </is>
      </c>
      <c r="B3" s="49" t="inlineStr">
        <is>
          <t>Comprimento Total: 5.77 m</t>
        </is>
      </c>
    </row>
    <row r="4">
      <c r="A4" t="inlineStr">
        <is>
          <t>Comprimento</t>
        </is>
      </c>
      <c r="B4" t="inlineStr">
        <is>
          <t>810 mm</t>
        </is>
      </c>
      <c r="C4" t="n">
        <v>1</v>
      </c>
      <c r="D4" t="inlineStr">
        <is>
          <t>DE-0008</t>
        </is>
      </c>
    </row>
    <row r="5">
      <c r="A5" t="inlineStr">
        <is>
          <t>Comprimento</t>
        </is>
      </c>
      <c r="B5" t="inlineStr">
        <is>
          <t>460 mm</t>
        </is>
      </c>
      <c r="C5" t="n">
        <v>1</v>
      </c>
      <c r="D5" t="inlineStr">
        <is>
          <t>DE-0006</t>
        </is>
      </c>
    </row>
    <row r="6">
      <c r="A6" t="inlineStr">
        <is>
          <t>Comprimento</t>
        </is>
      </c>
      <c r="B6" t="inlineStr">
        <is>
          <t>435 mm</t>
        </is>
      </c>
      <c r="C6" t="n">
        <v>2</v>
      </c>
      <c r="D6" t="inlineStr">
        <is>
          <t>DE-0007</t>
        </is>
      </c>
    </row>
    <row r="7">
      <c r="A7" t="inlineStr">
        <is>
          <t>Comprimento</t>
        </is>
      </c>
      <c r="B7" t="inlineStr">
        <is>
          <t>410 mm</t>
        </is>
      </c>
      <c r="C7" t="n">
        <v>1</v>
      </c>
      <c r="D7" t="inlineStr">
        <is>
          <t>DE-0007</t>
        </is>
      </c>
    </row>
    <row r="8">
      <c r="A8" t="inlineStr">
        <is>
          <t>Comprimento</t>
        </is>
      </c>
      <c r="B8" t="inlineStr">
        <is>
          <t>375 mm</t>
        </is>
      </c>
      <c r="C8" t="n">
        <v>1</v>
      </c>
      <c r="D8" t="inlineStr">
        <is>
          <t>DE-0008</t>
        </is>
      </c>
    </row>
    <row r="9">
      <c r="A9" t="inlineStr">
        <is>
          <t>Comprimento</t>
        </is>
      </c>
      <c r="B9" t="inlineStr">
        <is>
          <t>375 mm</t>
        </is>
      </c>
      <c r="C9" t="n">
        <v>3</v>
      </c>
      <c r="D9" t="inlineStr">
        <is>
          <t>DE-0001</t>
        </is>
      </c>
    </row>
    <row r="10">
      <c r="A10" t="inlineStr">
        <is>
          <t>Comprimento</t>
        </is>
      </c>
      <c r="B10" t="inlineStr">
        <is>
          <t>345 mm</t>
        </is>
      </c>
      <c r="C10" t="n">
        <v>5</v>
      </c>
      <c r="D10" t="inlineStr">
        <is>
          <t>DE-0001</t>
        </is>
      </c>
    </row>
    <row r="11">
      <c r="A11" s="48" t="inlineStr">
        <is>
          <t>Peça 2</t>
        </is>
      </c>
      <c r="B11" s="49" t="inlineStr">
        <is>
          <t>Comprimento Total: 5.89 m</t>
        </is>
      </c>
    </row>
    <row r="12">
      <c r="A12" t="inlineStr">
        <is>
          <t>Comprimento</t>
        </is>
      </c>
      <c r="B12" t="inlineStr">
        <is>
          <t>345 mm</t>
        </is>
      </c>
      <c r="C12" t="n">
        <v>1</v>
      </c>
      <c r="D12" t="inlineStr">
        <is>
          <t>DE-0001</t>
        </is>
      </c>
    </row>
    <row r="13">
      <c r="A13" t="inlineStr">
        <is>
          <t>Comprimento</t>
        </is>
      </c>
      <c r="B13" t="inlineStr">
        <is>
          <t>335 mm</t>
        </is>
      </c>
      <c r="C13" t="n">
        <v>1</v>
      </c>
      <c r="D13" t="inlineStr">
        <is>
          <t>DE-0016</t>
        </is>
      </c>
    </row>
    <row r="14">
      <c r="A14" t="inlineStr">
        <is>
          <t>Comprimento</t>
        </is>
      </c>
      <c r="B14" t="inlineStr">
        <is>
          <t>321 mm</t>
        </is>
      </c>
      <c r="C14" t="n">
        <v>6</v>
      </c>
      <c r="D14" t="inlineStr">
        <is>
          <t>DE-0018</t>
        </is>
      </c>
    </row>
    <row r="15">
      <c r="A15" t="inlineStr">
        <is>
          <t>Comprimento</t>
        </is>
      </c>
      <c r="B15" t="inlineStr">
        <is>
          <t>300 mm</t>
        </is>
      </c>
      <c r="C15" t="n">
        <v>6</v>
      </c>
      <c r="D15" t="inlineStr">
        <is>
          <t>DE-0018</t>
        </is>
      </c>
    </row>
    <row r="16">
      <c r="A16" t="inlineStr">
        <is>
          <t>Comprimento</t>
        </is>
      </c>
      <c r="B16" t="inlineStr">
        <is>
          <t>300 mm</t>
        </is>
      </c>
      <c r="C16" t="n">
        <v>3</v>
      </c>
      <c r="D16" t="inlineStr">
        <is>
          <t>DE-0009</t>
        </is>
      </c>
    </row>
    <row r="17">
      <c r="A17" t="inlineStr">
        <is>
          <t>Comprimento</t>
        </is>
      </c>
      <c r="B17" t="inlineStr">
        <is>
          <t>300 mm</t>
        </is>
      </c>
      <c r="C17" t="n">
        <v>1</v>
      </c>
      <c r="D17" t="inlineStr">
        <is>
          <t>DE-0008</t>
        </is>
      </c>
    </row>
    <row r="18">
      <c r="A18" t="inlineStr">
        <is>
          <t>Comprimento</t>
        </is>
      </c>
      <c r="B18" t="inlineStr">
        <is>
          <t>287 mm</t>
        </is>
      </c>
      <c r="C18" t="n">
        <v>1</v>
      </c>
      <c r="D18" t="inlineStr">
        <is>
          <t>DE-0014</t>
        </is>
      </c>
    </row>
    <row r="19">
      <c r="A19" s="48" t="inlineStr">
        <is>
          <t>Peça 3</t>
        </is>
      </c>
      <c r="B19" s="49" t="inlineStr">
        <is>
          <t>Comprimento Total: 5.42 m</t>
        </is>
      </c>
    </row>
    <row r="20">
      <c r="A20" t="inlineStr">
        <is>
          <t>Comprimento</t>
        </is>
      </c>
      <c r="B20" t="inlineStr">
        <is>
          <t>295 mm</t>
        </is>
      </c>
      <c r="C20" t="n">
        <v>1</v>
      </c>
      <c r="D20" t="inlineStr">
        <is>
          <t>DE-0008</t>
        </is>
      </c>
    </row>
    <row r="21">
      <c r="A21" t="inlineStr">
        <is>
          <t>Comprimento</t>
        </is>
      </c>
      <c r="B21" t="inlineStr">
        <is>
          <t>280 mm</t>
        </is>
      </c>
      <c r="C21" t="n">
        <v>6</v>
      </c>
      <c r="D21" t="inlineStr">
        <is>
          <t>DE-0018</t>
        </is>
      </c>
    </row>
    <row r="22">
      <c r="A22" t="inlineStr">
        <is>
          <t>Comprimento</t>
        </is>
      </c>
      <c r="B22" t="inlineStr">
        <is>
          <t>267 mm</t>
        </is>
      </c>
      <c r="C22" t="n">
        <v>2</v>
      </c>
      <c r="D22" t="inlineStr">
        <is>
          <t>DE-0014</t>
        </is>
      </c>
    </row>
    <row r="23">
      <c r="A23" t="inlineStr">
        <is>
          <t>Comprimento</t>
        </is>
      </c>
      <c r="B23" t="inlineStr">
        <is>
          <t>250 mm</t>
        </is>
      </c>
      <c r="C23" t="n">
        <v>2</v>
      </c>
      <c r="D23" t="inlineStr">
        <is>
          <t>DE-0011</t>
        </is>
      </c>
    </row>
    <row r="24">
      <c r="A24" t="inlineStr">
        <is>
          <t>Comprimento</t>
        </is>
      </c>
      <c r="B24" t="inlineStr">
        <is>
          <t>250 mm</t>
        </is>
      </c>
      <c r="C24" t="n">
        <v>1</v>
      </c>
      <c r="D24" t="inlineStr">
        <is>
          <t>DE-0006</t>
        </is>
      </c>
    </row>
    <row r="25">
      <c r="A25" t="inlineStr">
        <is>
          <t>Comprimento</t>
        </is>
      </c>
      <c r="B25" t="inlineStr">
        <is>
          <t>240 mm</t>
        </is>
      </c>
      <c r="C25" t="n">
        <v>1</v>
      </c>
      <c r="D25" t="inlineStr">
        <is>
          <t>DE-0009</t>
        </is>
      </c>
    </row>
    <row r="26">
      <c r="A26" t="inlineStr">
        <is>
          <t>Comprimento</t>
        </is>
      </c>
      <c r="B26" t="inlineStr">
        <is>
          <t>205 mm</t>
        </is>
      </c>
      <c r="C26" t="n">
        <v>1</v>
      </c>
      <c r="D26" t="inlineStr">
        <is>
          <t>DE-0014</t>
        </is>
      </c>
    </row>
    <row r="27">
      <c r="A27" t="inlineStr">
        <is>
          <t>Comprimento</t>
        </is>
      </c>
      <c r="B27" t="inlineStr">
        <is>
          <t>190 mm</t>
        </is>
      </c>
      <c r="C27" t="n">
        <v>1</v>
      </c>
      <c r="D27" t="inlineStr">
        <is>
          <t>DE-0008</t>
        </is>
      </c>
    </row>
    <row r="28">
      <c r="A28" t="inlineStr">
        <is>
          <t>Comprimento</t>
        </is>
      </c>
      <c r="B28" t="inlineStr">
        <is>
          <t>185 mm</t>
        </is>
      </c>
      <c r="C28" t="n">
        <v>1</v>
      </c>
      <c r="D28" t="inlineStr">
        <is>
          <t>DE-0016</t>
        </is>
      </c>
    </row>
    <row r="29">
      <c r="A29" t="inlineStr">
        <is>
          <t>Comprimento</t>
        </is>
      </c>
      <c r="B29" t="inlineStr">
        <is>
          <t>175 mm</t>
        </is>
      </c>
      <c r="C29" t="n">
        <v>1</v>
      </c>
      <c r="D29" t="inlineStr">
        <is>
          <t>DE-0016</t>
        </is>
      </c>
    </row>
    <row r="30">
      <c r="A30" t="inlineStr">
        <is>
          <t>Comprimento</t>
        </is>
      </c>
      <c r="B30" t="inlineStr">
        <is>
          <t>150 mm</t>
        </is>
      </c>
      <c r="C30" t="n">
        <v>2</v>
      </c>
      <c r="D30" t="inlineStr">
        <is>
          <t>DE-0011</t>
        </is>
      </c>
    </row>
    <row r="31">
      <c r="A31" t="inlineStr">
        <is>
          <t>Comprimento</t>
        </is>
      </c>
      <c r="B31" t="inlineStr">
        <is>
          <t>150 mm</t>
        </is>
      </c>
      <c r="C31" t="n">
        <v>3</v>
      </c>
      <c r="D31" t="inlineStr">
        <is>
          <t>DE-0012</t>
        </is>
      </c>
    </row>
    <row r="32">
      <c r="A32" t="inlineStr">
        <is>
          <t>Comprimento</t>
        </is>
      </c>
      <c r="B32" t="inlineStr">
        <is>
          <t>140 mm</t>
        </is>
      </c>
      <c r="C32" t="n">
        <v>3</v>
      </c>
      <c r="D32" t="inlineStr">
        <is>
          <t>DE-0012</t>
        </is>
      </c>
    </row>
    <row r="33">
      <c r="A33" s="48" t="inlineStr">
        <is>
          <t>Material</t>
        </is>
      </c>
      <c r="B33" s="49" t="inlineStr">
        <is>
          <t>CANTONEIRA, AÇO CARBONO, ASTM A-36, L 2” x 2” x 3/8“</t>
        </is>
      </c>
    </row>
    <row r="34">
      <c r="A34" s="48" t="inlineStr">
        <is>
          <t>Peça 1</t>
        </is>
      </c>
      <c r="B34" s="49" t="inlineStr">
        <is>
          <t>Comprimento Total: 4.00 m</t>
        </is>
      </c>
    </row>
    <row r="35">
      <c r="A35" t="inlineStr">
        <is>
          <t>Comprimento</t>
        </is>
      </c>
      <c r="B35" t="inlineStr">
        <is>
          <t>4000 mm</t>
        </is>
      </c>
      <c r="C35" t="n">
        <v>1</v>
      </c>
      <c r="D35" t="inlineStr">
        <is>
          <t>DE-0019</t>
        </is>
      </c>
    </row>
    <row r="36">
      <c r="A36" s="48" t="inlineStr">
        <is>
          <t>Material</t>
        </is>
      </c>
      <c r="B36" s="49" t="inlineStr">
        <is>
          <t>CANTONEIRA, AÇO CARBONO, ASTM A-36, L 3” x 3” x 1/4”</t>
        </is>
      </c>
    </row>
    <row r="37">
      <c r="A37" s="48" t="inlineStr">
        <is>
          <t>Peça 1</t>
        </is>
      </c>
      <c r="B37" s="49" t="inlineStr">
        <is>
          <t>Comprimento Total: 5.74 m</t>
        </is>
      </c>
    </row>
    <row r="38">
      <c r="A38" t="inlineStr">
        <is>
          <t>Comprimento</t>
        </is>
      </c>
      <c r="B38" t="inlineStr">
        <is>
          <t>3405 mm</t>
        </is>
      </c>
      <c r="C38" t="n">
        <v>1</v>
      </c>
      <c r="D38" t="inlineStr">
        <is>
          <t>DE-0008</t>
        </is>
      </c>
    </row>
    <row r="39">
      <c r="A39" t="inlineStr">
        <is>
          <t>Comprimento</t>
        </is>
      </c>
      <c r="B39" t="inlineStr">
        <is>
          <t>722 mm</t>
        </is>
      </c>
      <c r="C39" t="n">
        <v>1</v>
      </c>
      <c r="D39" t="inlineStr">
        <is>
          <t>DE-0018</t>
        </is>
      </c>
    </row>
    <row r="40">
      <c r="A40" t="inlineStr">
        <is>
          <t>Comprimento</t>
        </is>
      </c>
      <c r="B40" t="inlineStr">
        <is>
          <t>417 mm</t>
        </is>
      </c>
      <c r="C40" t="n">
        <v>1</v>
      </c>
      <c r="D40" t="inlineStr">
        <is>
          <t>DE-0017</t>
        </is>
      </c>
    </row>
    <row r="41">
      <c r="A41" t="inlineStr">
        <is>
          <t>Comprimento</t>
        </is>
      </c>
      <c r="B41" t="inlineStr">
        <is>
          <t>375 mm</t>
        </is>
      </c>
      <c r="C41" t="n">
        <v>1</v>
      </c>
      <c r="D41" t="inlineStr">
        <is>
          <t>DE-0017</t>
        </is>
      </c>
    </row>
    <row r="42">
      <c r="A42" t="inlineStr">
        <is>
          <t>Comprimento</t>
        </is>
      </c>
      <c r="B42" t="inlineStr">
        <is>
          <t>266 mm</t>
        </is>
      </c>
      <c r="C42" t="n">
        <v>1</v>
      </c>
      <c r="D42" t="inlineStr">
        <is>
          <t>DE-0017</t>
        </is>
      </c>
    </row>
    <row r="43">
      <c r="A43" t="inlineStr">
        <is>
          <t>Comprimento</t>
        </is>
      </c>
      <c r="B43" t="inlineStr">
        <is>
          <t>200 mm</t>
        </is>
      </c>
      <c r="C43" t="n">
        <v>1</v>
      </c>
      <c r="D43" t="inlineStr">
        <is>
          <t>DE-0013</t>
        </is>
      </c>
    </row>
    <row r="44">
      <c r="A44" t="inlineStr">
        <is>
          <t>Comprimento</t>
        </is>
      </c>
      <c r="B44" t="inlineStr">
        <is>
          <t>180 mm</t>
        </is>
      </c>
      <c r="C44" t="n">
        <v>2</v>
      </c>
      <c r="D44" t="inlineStr">
        <is>
          <t>DE-0018</t>
        </is>
      </c>
    </row>
    <row r="45">
      <c r="A45" s="48" t="inlineStr">
        <is>
          <t>Material</t>
        </is>
      </c>
      <c r="B45" s="49" t="inlineStr">
        <is>
          <t>CANTONEIRA, AÇO CARBONO, ASTM A-36, L 4” x 4” x 1/4“</t>
        </is>
      </c>
    </row>
    <row r="46">
      <c r="A46" s="48" t="inlineStr">
        <is>
          <t>Peça 1</t>
        </is>
      </c>
      <c r="B46" s="49" t="inlineStr">
        <is>
          <t>Comprimento Total: 4.70 m</t>
        </is>
      </c>
    </row>
    <row r="47">
      <c r="A47" t="inlineStr">
        <is>
          <t>Comprimento</t>
        </is>
      </c>
      <c r="B47" t="inlineStr">
        <is>
          <t>940 mm</t>
        </is>
      </c>
      <c r="C47" t="n">
        <v>4</v>
      </c>
      <c r="D47" t="inlineStr">
        <is>
          <t>DE-0018</t>
        </is>
      </c>
    </row>
    <row r="48">
      <c r="A48" t="inlineStr">
        <is>
          <t>Comprimento</t>
        </is>
      </c>
      <c r="B48" t="inlineStr">
        <is>
          <t>940 mm</t>
        </is>
      </c>
      <c r="C48" t="n">
        <v>1</v>
      </c>
      <c r="D48" t="inlineStr">
        <is>
          <t>DE-0002</t>
        </is>
      </c>
    </row>
    <row r="49">
      <c r="A49" s="48" t="inlineStr">
        <is>
          <t>Material</t>
        </is>
      </c>
      <c r="B49" s="49" t="inlineStr">
        <is>
          <t>CANTONEIRA, AÇO CARBONO, ASTM A-36, L 4” x 4” x 3/8“</t>
        </is>
      </c>
    </row>
    <row r="50">
      <c r="A50" s="48" t="inlineStr">
        <is>
          <t>Peça 1</t>
        </is>
      </c>
      <c r="B50" s="49" t="inlineStr">
        <is>
          <t>Comprimento Total: 1.00 m</t>
        </is>
      </c>
    </row>
    <row r="51">
      <c r="A51" t="inlineStr">
        <is>
          <t>Comprimento</t>
        </is>
      </c>
      <c r="B51" t="inlineStr">
        <is>
          <t>1000 mm</t>
        </is>
      </c>
      <c r="C51" t="n">
        <v>1</v>
      </c>
      <c r="D51" t="inlineStr">
        <is>
          <t>DE-0019</t>
        </is>
      </c>
    </row>
    <row r="52">
      <c r="A52" s="48" t="inlineStr">
        <is>
          <t>Material</t>
        </is>
      </c>
      <c r="B52" s="49" t="inlineStr">
        <is>
          <t>PERFIL LAMINADO U 3" X 6,11 KG/M, CONFORME ASTM A-6, MATERIAL ASTM A-572 GR. 50</t>
        </is>
      </c>
    </row>
    <row r="53">
      <c r="A53" s="48" t="inlineStr">
        <is>
          <t>Peça 1</t>
        </is>
      </c>
      <c r="B53" s="49" t="inlineStr">
        <is>
          <t>Comprimento Total: 2.40 m</t>
        </is>
      </c>
    </row>
    <row r="54">
      <c r="A54" t="inlineStr">
        <is>
          <t>Comprimento</t>
        </is>
      </c>
      <c r="B54" t="inlineStr">
        <is>
          <t>600 mm</t>
        </is>
      </c>
      <c r="C54" t="n">
        <v>4</v>
      </c>
      <c r="D54" t="inlineStr">
        <is>
          <t>DE-0005</t>
        </is>
      </c>
    </row>
    <row r="55">
      <c r="A55" s="48" t="inlineStr">
        <is>
          <t>Material</t>
        </is>
      </c>
      <c r="B55" s="49" t="inlineStr">
        <is>
          <t>PERFIL LAMINADO U 4" X 8,04 KG/M, CONFORME ASTM A-6, MATERIAL ASTM A-572 GR. 50</t>
        </is>
      </c>
    </row>
    <row r="56">
      <c r="A56" s="48" t="inlineStr">
        <is>
          <t>Peça 1</t>
        </is>
      </c>
      <c r="B56" s="49" t="inlineStr">
        <is>
          <t>Comprimento Total: 1.00 m</t>
        </is>
      </c>
    </row>
    <row r="57">
      <c r="A57" t="inlineStr">
        <is>
          <t>Comprimento</t>
        </is>
      </c>
      <c r="B57" t="inlineStr">
        <is>
          <t>1000 mm</t>
        </is>
      </c>
      <c r="C57" t="n">
        <v>1</v>
      </c>
      <c r="D57" t="inlineStr">
        <is>
          <t>DE-0019</t>
        </is>
      </c>
    </row>
    <row r="58">
      <c r="A58" s="48" t="inlineStr">
        <is>
          <t>Material</t>
        </is>
      </c>
      <c r="B58" s="49" t="inlineStr">
        <is>
          <t>PERFIL LAMINADO U 4" X 9.30 KG/M, CONFORME ASTM A-6, MATERIAL ASTM A-572 GR. 50</t>
        </is>
      </c>
    </row>
    <row r="59">
      <c r="A59" s="48" t="inlineStr">
        <is>
          <t>Peça 1</t>
        </is>
      </c>
      <c r="B59" s="49" t="inlineStr">
        <is>
          <t>Comprimento Total: 5.50 m</t>
        </is>
      </c>
    </row>
    <row r="60">
      <c r="A60" t="inlineStr">
        <is>
          <t>Comprimento</t>
        </is>
      </c>
      <c r="B60" t="inlineStr">
        <is>
          <t>1500 mm</t>
        </is>
      </c>
      <c r="C60" t="n">
        <v>2</v>
      </c>
      <c r="D60" t="inlineStr">
        <is>
          <t>DE-0004</t>
        </is>
      </c>
    </row>
    <row r="61">
      <c r="A61" t="inlineStr">
        <is>
          <t>Comprimento</t>
        </is>
      </c>
      <c r="B61" t="inlineStr">
        <is>
          <t>1250 mm</t>
        </is>
      </c>
      <c r="C61" t="n">
        <v>2</v>
      </c>
      <c r="D61" t="inlineStr">
        <is>
          <t>DE-0004</t>
        </is>
      </c>
    </row>
    <row r="62">
      <c r="A62" s="48" t="inlineStr">
        <is>
          <t>Peça 2</t>
        </is>
      </c>
      <c r="B62" s="49" t="inlineStr">
        <is>
          <t>Comprimento Total: 0.67 m</t>
        </is>
      </c>
    </row>
    <row r="63">
      <c r="A63" t="inlineStr">
        <is>
          <t>Comprimento</t>
        </is>
      </c>
      <c r="B63" t="inlineStr">
        <is>
          <t>670 mm</t>
        </is>
      </c>
      <c r="C63" t="n">
        <v>1</v>
      </c>
      <c r="D63" t="inlineStr">
        <is>
          <t>DE-0013</t>
        </is>
      </c>
    </row>
    <row r="64">
      <c r="A64" s="48" t="inlineStr">
        <is>
          <t>Material</t>
        </is>
      </c>
      <c r="B64" s="49" t="inlineStr">
        <is>
          <t>PERFIL LAMINADO U 6" X 15,62 KG/M, CONFORME ASTM A-6, MATERIAL ASTM A-572 GR. 50</t>
        </is>
      </c>
    </row>
    <row r="65">
      <c r="A65" s="48" t="inlineStr">
        <is>
          <t>Peça 1</t>
        </is>
      </c>
      <c r="B65" s="49" t="inlineStr">
        <is>
          <t>Comprimento Total: 0.55 m</t>
        </is>
      </c>
    </row>
    <row r="66">
      <c r="A66" t="inlineStr">
        <is>
          <t>Comprimento</t>
        </is>
      </c>
      <c r="B66" t="inlineStr">
        <is>
          <t>550 mm</t>
        </is>
      </c>
      <c r="C66" t="n">
        <v>1</v>
      </c>
      <c r="D66" t="inlineStr">
        <is>
          <t>DE-0018</t>
        </is>
      </c>
    </row>
    <row r="67">
      <c r="A67" s="48" t="inlineStr">
        <is>
          <t>Material</t>
        </is>
      </c>
      <c r="B67" s="49" t="inlineStr">
        <is>
          <t>PERFIL LAMINADO U6" X 12,2 KG/M, CONFORME ASTM A-6</t>
        </is>
      </c>
    </row>
    <row r="68">
      <c r="A68" s="48" t="inlineStr">
        <is>
          <t>Peça 1</t>
        </is>
      </c>
      <c r="B68" s="49" t="inlineStr">
        <is>
          <t>Comprimento Total: 0.64 m</t>
        </is>
      </c>
    </row>
    <row r="69">
      <c r="A69" t="inlineStr">
        <is>
          <t>Comprimento</t>
        </is>
      </c>
      <c r="B69" t="inlineStr">
        <is>
          <t>320 mm</t>
        </is>
      </c>
      <c r="C69" t="n">
        <v>2</v>
      </c>
      <c r="D69" t="inlineStr">
        <is>
          <t>DE-0009</t>
        </is>
      </c>
    </row>
    <row r="70">
      <c r="A70" s="48" t="inlineStr">
        <is>
          <t>Material</t>
        </is>
      </c>
      <c r="B70" s="49" t="inlineStr">
        <is>
          <t>PERFIL LAMINADO W (HP) 200 X 53,0 KG/M, CONFORME ASTM A-6, MATERIAL ASTM A-572 GR. 50</t>
        </is>
      </c>
    </row>
    <row r="71">
      <c r="A71" s="48" t="inlineStr">
        <is>
          <t>Peça 1</t>
        </is>
      </c>
      <c r="B71" s="49" t="inlineStr">
        <is>
          <t>Comprimento Total: 3.21 m</t>
        </is>
      </c>
    </row>
    <row r="72">
      <c r="A72" t="inlineStr">
        <is>
          <t>Comprimento</t>
        </is>
      </c>
      <c r="B72" t="inlineStr">
        <is>
          <t>1692 mm</t>
        </is>
      </c>
      <c r="C72" t="n">
        <v>1</v>
      </c>
      <c r="D72" t="inlineStr">
        <is>
          <t>DE-0017</t>
        </is>
      </c>
    </row>
    <row r="73">
      <c r="A73" t="inlineStr">
        <is>
          <t>Comprimento</t>
        </is>
      </c>
      <c r="B73" t="inlineStr">
        <is>
          <t>1517 mm</t>
        </is>
      </c>
      <c r="C73" t="n">
        <v>1</v>
      </c>
      <c r="D73" t="inlineStr">
        <is>
          <t>DE-0017</t>
        </is>
      </c>
    </row>
    <row r="74">
      <c r="A74" s="48" t="inlineStr">
        <is>
          <t>Material</t>
        </is>
      </c>
      <c r="B74" s="49" t="inlineStr">
        <is>
          <t>PERFIL LAMINADO W 150 X 18,0 KG/M, CONFORME ASTM A-6, MATERIAL ASTM A-572 GR. 50</t>
        </is>
      </c>
    </row>
    <row r="75">
      <c r="A75" s="48" t="inlineStr">
        <is>
          <t>Peça 1</t>
        </is>
      </c>
      <c r="B75" s="49" t="inlineStr">
        <is>
          <t>Comprimento Total: 1.00 m</t>
        </is>
      </c>
    </row>
    <row r="76">
      <c r="A76" t="inlineStr">
        <is>
          <t>Comprimento</t>
        </is>
      </c>
      <c r="B76" t="inlineStr">
        <is>
          <t>500 mm</t>
        </is>
      </c>
      <c r="C76" t="n">
        <v>2</v>
      </c>
      <c r="D76" t="inlineStr">
        <is>
          <t>DE-0009</t>
        </is>
      </c>
    </row>
    <row r="77">
      <c r="A77" s="48" t="inlineStr">
        <is>
          <t>Material</t>
        </is>
      </c>
      <c r="B77" s="49" t="inlineStr">
        <is>
          <t>PERFIL W 150 x 22,5 (H), CONFORME ASTM A6, MATERIAL CONF. ASTM A572 Gr.50</t>
        </is>
      </c>
    </row>
    <row r="78">
      <c r="A78" s="48" t="inlineStr">
        <is>
          <t>Peça 1</t>
        </is>
      </c>
      <c r="B78" s="49" t="inlineStr">
        <is>
          <t>Comprimento Total: 1.20 m</t>
        </is>
      </c>
    </row>
    <row r="79">
      <c r="A79" t="inlineStr">
        <is>
          <t>Comprimento</t>
        </is>
      </c>
      <c r="B79" t="inlineStr">
        <is>
          <t>1200 mm</t>
        </is>
      </c>
      <c r="C79" t="n">
        <v>1</v>
      </c>
      <c r="D79" t="inlineStr">
        <is>
          <t>DE-0020</t>
        </is>
      </c>
    </row>
    <row r="80">
      <c r="A80" s="48" t="inlineStr">
        <is>
          <t>Material</t>
        </is>
      </c>
      <c r="B80" s="49" t="inlineStr">
        <is>
          <t>TUBO QUADRADO, CONFORME ASTM A-500 Gr. B, DIMENSOES 140,0mm x 60,0mm x 6,35mm</t>
        </is>
      </c>
    </row>
    <row r="81">
      <c r="A81" s="48" t="inlineStr">
        <is>
          <t>Peça 1</t>
        </is>
      </c>
      <c r="B81" s="49" t="inlineStr">
        <is>
          <t>Comprimento Total: 3.00 m</t>
        </is>
      </c>
    </row>
    <row r="82">
      <c r="A82" t="inlineStr">
        <is>
          <t>Comprimento</t>
        </is>
      </c>
      <c r="B82" t="inlineStr">
        <is>
          <t>1500 mm</t>
        </is>
      </c>
      <c r="C82" t="n">
        <v>2</v>
      </c>
      <c r="D82" t="inlineStr">
        <is>
          <t>DE-0019</t>
        </is>
      </c>
    </row>
    <row r="83">
      <c r="A83" s="48" t="inlineStr">
        <is>
          <t>Material</t>
        </is>
      </c>
      <c r="B83" s="49" t="inlineStr">
        <is>
          <t>TUBO, AÇO CARBONO, API 5L Gr. B, DN 2. 1/2" , SCH.40</t>
        </is>
      </c>
    </row>
    <row r="84">
      <c r="A84" s="48" t="inlineStr">
        <is>
          <t>Peça 1</t>
        </is>
      </c>
      <c r="B84" s="49" t="inlineStr">
        <is>
          <t>Comprimento Total: 1.28 m</t>
        </is>
      </c>
    </row>
    <row r="85">
      <c r="A85" t="inlineStr">
        <is>
          <t>Comprimento</t>
        </is>
      </c>
      <c r="B85" t="inlineStr">
        <is>
          <t>1280 mm</t>
        </is>
      </c>
      <c r="C85" t="n">
        <v>1</v>
      </c>
      <c r="D85" t="inlineStr">
        <is>
          <t>DE-0016</t>
        </is>
      </c>
    </row>
    <row r="86">
      <c r="A86" s="48" t="inlineStr">
        <is>
          <t>Material</t>
        </is>
      </c>
      <c r="B86" s="49" t="inlineStr">
        <is>
          <t>TUBO, AÇO CARBONO, API 5L Gr. B, DN 2”, SCH.40</t>
        </is>
      </c>
    </row>
    <row r="87">
      <c r="A87" s="48" t="inlineStr">
        <is>
          <t>Peça 1</t>
        </is>
      </c>
      <c r="B87" s="49" t="inlineStr">
        <is>
          <t>Comprimento Total: 5.73 m</t>
        </is>
      </c>
    </row>
    <row r="88">
      <c r="A88" t="inlineStr">
        <is>
          <t>Comprimento</t>
        </is>
      </c>
      <c r="B88" t="inlineStr">
        <is>
          <t>3000 mm</t>
        </is>
      </c>
      <c r="C88" t="n">
        <v>1</v>
      </c>
      <c r="D88" t="inlineStr">
        <is>
          <t>DE-0019</t>
        </is>
      </c>
    </row>
    <row r="89">
      <c r="A89" t="inlineStr">
        <is>
          <t>Comprimento</t>
        </is>
      </c>
      <c r="B89" t="inlineStr">
        <is>
          <t>1245 mm</t>
        </is>
      </c>
      <c r="C89" t="n">
        <v>2</v>
      </c>
      <c r="D89" t="inlineStr">
        <is>
          <t>DE-0002</t>
        </is>
      </c>
    </row>
    <row r="90">
      <c r="A90" t="inlineStr">
        <is>
          <t>Comprimento</t>
        </is>
      </c>
      <c r="B90" t="inlineStr">
        <is>
          <t>235 mm</t>
        </is>
      </c>
      <c r="C90" t="n">
        <v>1</v>
      </c>
      <c r="D90" t="inlineStr">
        <is>
          <t>DE-0013</t>
        </is>
      </c>
    </row>
    <row r="91">
      <c r="A91" s="48" t="inlineStr">
        <is>
          <t>Peça 2</t>
        </is>
      </c>
      <c r="B91" s="49" t="inlineStr">
        <is>
          <t>Comprimento Total: 5.73 m</t>
        </is>
      </c>
    </row>
    <row r="92">
      <c r="A92" t="inlineStr">
        <is>
          <t>Comprimento</t>
        </is>
      </c>
      <c r="B92" t="inlineStr">
        <is>
          <t>1242 mm</t>
        </is>
      </c>
      <c r="C92" t="n">
        <v>4</v>
      </c>
      <c r="D92" t="inlineStr">
        <is>
          <t>DE-0018</t>
        </is>
      </c>
    </row>
    <row r="93">
      <c r="A93" t="inlineStr">
        <is>
          <t>Comprimento</t>
        </is>
      </c>
      <c r="B93" t="inlineStr">
        <is>
          <t>760 mm</t>
        </is>
      </c>
      <c r="C93" t="n">
        <v>1</v>
      </c>
      <c r="D93" t="inlineStr">
        <is>
          <t>DE-0005</t>
        </is>
      </c>
    </row>
    <row r="94">
      <c r="A94" s="48" t="inlineStr">
        <is>
          <t>Peça 3</t>
        </is>
      </c>
      <c r="B94" s="49" t="inlineStr">
        <is>
          <t>Comprimento Total: 5.73 m</t>
        </is>
      </c>
    </row>
    <row r="95">
      <c r="A95" t="inlineStr">
        <is>
          <t>Comprimento</t>
        </is>
      </c>
      <c r="B95" t="inlineStr">
        <is>
          <t>1242 mm</t>
        </is>
      </c>
      <c r="C95" t="n">
        <v>4</v>
      </c>
      <c r="D95" t="inlineStr">
        <is>
          <t>DE-0018</t>
        </is>
      </c>
    </row>
    <row r="96">
      <c r="A96" t="inlineStr">
        <is>
          <t>Comprimento</t>
        </is>
      </c>
      <c r="B96" t="inlineStr">
        <is>
          <t>760 mm</t>
        </is>
      </c>
      <c r="C96" t="n">
        <v>1</v>
      </c>
      <c r="D96" t="inlineStr">
        <is>
          <t>DE-0005</t>
        </is>
      </c>
    </row>
    <row r="97">
      <c r="A97" s="48" t="inlineStr">
        <is>
          <t>Material</t>
        </is>
      </c>
      <c r="B97" s="49" t="inlineStr">
        <is>
          <t>TUBO, AÇO CARBONO, API 5L Gr. B, DN 3”, SCH.40</t>
        </is>
      </c>
    </row>
    <row r="98">
      <c r="A98" s="48" t="inlineStr">
        <is>
          <t>Peça 1</t>
        </is>
      </c>
      <c r="B98" s="49" t="inlineStr">
        <is>
          <t>Comprimento Total: 2.00 m</t>
        </is>
      </c>
    </row>
    <row r="99">
      <c r="A99" t="inlineStr">
        <is>
          <t>Comprimento</t>
        </is>
      </c>
      <c r="B99" t="inlineStr">
        <is>
          <t>2000 mm</t>
        </is>
      </c>
      <c r="C99" t="n">
        <v>1</v>
      </c>
      <c r="D99" t="inlineStr">
        <is>
          <t>DE-0019</t>
        </is>
      </c>
    </row>
    <row r="100">
      <c r="A100" s="48" t="inlineStr">
        <is>
          <t>Material</t>
        </is>
      </c>
      <c r="B100" s="49" t="inlineStr">
        <is>
          <t>TUBO, AÇO CARBONO, API 5L Gr. B, DN 4”, SCH.40</t>
        </is>
      </c>
    </row>
    <row r="101">
      <c r="A101" s="48" t="inlineStr">
        <is>
          <t>Peça 1</t>
        </is>
      </c>
      <c r="B101" s="49" t="inlineStr">
        <is>
          <t>Comprimento Total: 7.30 m</t>
        </is>
      </c>
    </row>
    <row r="102">
      <c r="A102" t="inlineStr">
        <is>
          <t>Comprimento</t>
        </is>
      </c>
      <c r="B102" s="50" t="inlineStr">
        <is>
          <t>7300 mm</t>
        </is>
      </c>
      <c r="C102" t="n">
        <v>1</v>
      </c>
      <c r="D102" t="inlineStr">
        <is>
          <t>DE-0010</t>
        </is>
      </c>
    </row>
    <row r="103">
      <c r="A103" s="48" t="inlineStr">
        <is>
          <t>Peça 2</t>
        </is>
      </c>
      <c r="B103" s="49" t="inlineStr">
        <is>
          <t>Comprimento Total: 1.56 m</t>
        </is>
      </c>
    </row>
    <row r="104">
      <c r="A104" t="inlineStr">
        <is>
          <t>Comprimento</t>
        </is>
      </c>
      <c r="B104" t="inlineStr">
        <is>
          <t>1000 mm</t>
        </is>
      </c>
      <c r="C104" t="n">
        <v>1</v>
      </c>
      <c r="D104" t="inlineStr">
        <is>
          <t>DE-0019</t>
        </is>
      </c>
    </row>
    <row r="105">
      <c r="A105" t="inlineStr">
        <is>
          <t>Comprimento</t>
        </is>
      </c>
      <c r="B105" t="inlineStr">
        <is>
          <t>560 mm</t>
        </is>
      </c>
      <c r="C105" t="n">
        <v>1</v>
      </c>
      <c r="D105" t="inlineStr">
        <is>
          <t>DE-0018</t>
        </is>
      </c>
    </row>
    <row r="106">
      <c r="A106" s="48" t="inlineStr">
        <is>
          <t>Material</t>
        </is>
      </c>
      <c r="B106" s="49" t="inlineStr">
        <is>
          <t>TUBO, AÇO CARBONO, API 5L Gr. B, DN 6" , SCH.40</t>
        </is>
      </c>
    </row>
    <row r="107">
      <c r="A107" s="48" t="inlineStr">
        <is>
          <t>Peça 1</t>
        </is>
      </c>
      <c r="B107" s="49" t="inlineStr">
        <is>
          <t>Comprimento Total: 0.20 m</t>
        </is>
      </c>
    </row>
    <row r="108">
      <c r="A108" t="inlineStr">
        <is>
          <t>Comprimento</t>
        </is>
      </c>
      <c r="B108" t="inlineStr">
        <is>
          <t>200 mm</t>
        </is>
      </c>
      <c r="C108" t="n">
        <v>1</v>
      </c>
      <c r="D108" t="inlineStr">
        <is>
          <t>DE-0019</t>
        </is>
      </c>
    </row>
    <row r="109">
      <c r="A109" s="48" t="inlineStr">
        <is>
          <t>Material</t>
        </is>
      </c>
      <c r="B109" s="49" t="inlineStr">
        <is>
          <t>TUBO, DN 24", ACO CARBONO, API 5L GR. B, STD X-S</t>
        </is>
      </c>
    </row>
    <row r="110">
      <c r="A110" s="48" t="inlineStr">
        <is>
          <t>Peça 1</t>
        </is>
      </c>
      <c r="B110" s="49" t="inlineStr">
        <is>
          <t>Comprimento Total: 1.40 m</t>
        </is>
      </c>
    </row>
    <row r="111">
      <c r="A111" t="inlineStr">
        <is>
          <t>Comprimento</t>
        </is>
      </c>
      <c r="B111" t="inlineStr">
        <is>
          <t>350 mm</t>
        </is>
      </c>
      <c r="C111" t="n">
        <v>4</v>
      </c>
      <c r="D111" t="inlineStr">
        <is>
          <t>DE-0017</t>
        </is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s="47" t="inlineStr">
        <is>
          <t>Agrupamento</t>
        </is>
      </c>
    </row>
    <row r="2">
      <c r="A2" s="48" t="inlineStr">
        <is>
          <t>Material</t>
        </is>
      </c>
      <c r="B2" s="49" t="inlineStr">
        <is>
          <t>CANTONEIRA, AÇO CARBONO, ASTM A-36, L 2” x 2” x 1/4“</t>
        </is>
      </c>
    </row>
    <row r="3">
      <c r="A3" t="inlineStr">
        <is>
          <t>Dimensão (mm)</t>
        </is>
      </c>
      <c r="B3" t="inlineStr">
        <is>
          <t>810 mm</t>
        </is>
      </c>
      <c r="C3" t="n">
        <v>1</v>
      </c>
    </row>
    <row r="4">
      <c r="A4" t="inlineStr">
        <is>
          <t>Dimensão (mm)</t>
        </is>
      </c>
      <c r="B4" t="inlineStr">
        <is>
          <t>460 mm</t>
        </is>
      </c>
      <c r="C4" t="n">
        <v>1</v>
      </c>
    </row>
    <row r="5">
      <c r="A5" t="inlineStr">
        <is>
          <t>Dimensão (mm)</t>
        </is>
      </c>
      <c r="B5" t="inlineStr">
        <is>
          <t>435 mm</t>
        </is>
      </c>
      <c r="C5" t="n">
        <v>2</v>
      </c>
    </row>
    <row r="6">
      <c r="A6" t="inlineStr">
        <is>
          <t>Dimensão (mm)</t>
        </is>
      </c>
      <c r="B6" t="inlineStr">
        <is>
          <t>410 mm</t>
        </is>
      </c>
      <c r="C6" t="n">
        <v>1</v>
      </c>
    </row>
    <row r="7">
      <c r="A7" t="inlineStr">
        <is>
          <t>Dimensão (mm)</t>
        </is>
      </c>
      <c r="B7" t="inlineStr">
        <is>
          <t>375 mm</t>
        </is>
      </c>
      <c r="C7" t="n">
        <v>4</v>
      </c>
    </row>
    <row r="8">
      <c r="A8" t="inlineStr">
        <is>
          <t>Dimensão (mm)</t>
        </is>
      </c>
      <c r="B8" t="inlineStr">
        <is>
          <t>345 mm</t>
        </is>
      </c>
      <c r="C8" t="n">
        <v>6</v>
      </c>
    </row>
    <row r="9">
      <c r="A9" t="inlineStr">
        <is>
          <t>Dimensão (mm)</t>
        </is>
      </c>
      <c r="B9" t="inlineStr">
        <is>
          <t>335 mm</t>
        </is>
      </c>
      <c r="C9" t="n">
        <v>1</v>
      </c>
    </row>
    <row r="10">
      <c r="A10" t="inlineStr">
        <is>
          <t>Dimensão (mm)</t>
        </is>
      </c>
      <c r="B10" t="inlineStr">
        <is>
          <t>321 mm</t>
        </is>
      </c>
      <c r="C10" t="n">
        <v>6</v>
      </c>
    </row>
    <row r="11">
      <c r="A11" t="inlineStr">
        <is>
          <t>Dimensão (mm)</t>
        </is>
      </c>
      <c r="B11" t="inlineStr">
        <is>
          <t>300 mm</t>
        </is>
      </c>
      <c r="C11" t="n">
        <v>10</v>
      </c>
    </row>
    <row r="12">
      <c r="A12" t="inlineStr">
        <is>
          <t>Dimensão (mm)</t>
        </is>
      </c>
      <c r="B12" t="inlineStr">
        <is>
          <t>295 mm</t>
        </is>
      </c>
      <c r="C12" t="n">
        <v>1</v>
      </c>
    </row>
    <row r="13">
      <c r="A13" t="inlineStr">
        <is>
          <t>Dimensão (mm)</t>
        </is>
      </c>
      <c r="B13" t="inlineStr">
        <is>
          <t>287 mm</t>
        </is>
      </c>
      <c r="C13" t="n">
        <v>1</v>
      </c>
    </row>
    <row r="14">
      <c r="A14" t="inlineStr">
        <is>
          <t>Dimensão (mm)</t>
        </is>
      </c>
      <c r="B14" t="inlineStr">
        <is>
          <t>280 mm</t>
        </is>
      </c>
      <c r="C14" t="n">
        <v>6</v>
      </c>
    </row>
    <row r="15">
      <c r="A15" t="inlineStr">
        <is>
          <t>Dimensão (mm)</t>
        </is>
      </c>
      <c r="B15" t="inlineStr">
        <is>
          <t>267 mm</t>
        </is>
      </c>
      <c r="C15" t="n">
        <v>2</v>
      </c>
    </row>
    <row r="16">
      <c r="A16" t="inlineStr">
        <is>
          <t>Dimensão (mm)</t>
        </is>
      </c>
      <c r="B16" t="inlineStr">
        <is>
          <t>250 mm</t>
        </is>
      </c>
      <c r="C16" t="n">
        <v>3</v>
      </c>
    </row>
    <row r="17">
      <c r="A17" t="inlineStr">
        <is>
          <t>Dimensão (mm)</t>
        </is>
      </c>
      <c r="B17" t="inlineStr">
        <is>
          <t>240 mm</t>
        </is>
      </c>
      <c r="C17" t="n">
        <v>1</v>
      </c>
    </row>
    <row r="18">
      <c r="A18" t="inlineStr">
        <is>
          <t>Dimensão (mm)</t>
        </is>
      </c>
      <c r="B18" t="inlineStr">
        <is>
          <t>205 mm</t>
        </is>
      </c>
      <c r="C18" t="n">
        <v>1</v>
      </c>
    </row>
    <row r="19">
      <c r="A19" t="inlineStr">
        <is>
          <t>Dimensão (mm)</t>
        </is>
      </c>
      <c r="B19" t="inlineStr">
        <is>
          <t>190 mm</t>
        </is>
      </c>
      <c r="C19" t="n">
        <v>1</v>
      </c>
    </row>
    <row r="20">
      <c r="A20" t="inlineStr">
        <is>
          <t>Dimensão (mm)</t>
        </is>
      </c>
      <c r="B20" t="inlineStr">
        <is>
          <t>185 mm</t>
        </is>
      </c>
      <c r="C20" t="n">
        <v>1</v>
      </c>
    </row>
    <row r="21">
      <c r="A21" t="inlineStr">
        <is>
          <t>Dimensão (mm)</t>
        </is>
      </c>
      <c r="B21" t="inlineStr">
        <is>
          <t>175 mm</t>
        </is>
      </c>
      <c r="C21" t="n">
        <v>1</v>
      </c>
    </row>
    <row r="22">
      <c r="A22" t="inlineStr">
        <is>
          <t>Dimensão (mm)</t>
        </is>
      </c>
      <c r="B22" t="inlineStr">
        <is>
          <t>150 mm</t>
        </is>
      </c>
      <c r="C22" t="n">
        <v>5</v>
      </c>
    </row>
    <row r="23">
      <c r="A23" t="inlineStr">
        <is>
          <t>Dimensão (mm)</t>
        </is>
      </c>
      <c r="B23" t="inlineStr">
        <is>
          <t>140 mm</t>
        </is>
      </c>
      <c r="C23" t="n">
        <v>3</v>
      </c>
    </row>
    <row r="24">
      <c r="A24" t="inlineStr">
        <is>
          <t>Total para compra:</t>
        </is>
      </c>
      <c r="B24" t="inlineStr">
        <is>
          <t>18.0 m</t>
        </is>
      </c>
    </row>
    <row r="25">
      <c r="A25" s="48" t="inlineStr">
        <is>
          <t>Material</t>
        </is>
      </c>
      <c r="B25" s="49" t="inlineStr">
        <is>
          <t>CANTONEIRA, AÇO CARBONO, ASTM A-36, L 2” x 2” x 3/8“</t>
        </is>
      </c>
    </row>
    <row r="26">
      <c r="A26" t="inlineStr">
        <is>
          <t>Dimensão (mm)</t>
        </is>
      </c>
      <c r="B26" t="inlineStr">
        <is>
          <t>4000 mm</t>
        </is>
      </c>
      <c r="C26" t="n">
        <v>1</v>
      </c>
    </row>
    <row r="27">
      <c r="A27" t="inlineStr">
        <is>
          <t>Total para compra:</t>
        </is>
      </c>
      <c r="B27" t="inlineStr">
        <is>
          <t>6.0 m</t>
        </is>
      </c>
    </row>
    <row r="28">
      <c r="A28" s="48" t="inlineStr">
        <is>
          <t>Material</t>
        </is>
      </c>
      <c r="B28" s="49" t="inlineStr">
        <is>
          <t>CANTONEIRA, AÇO CARBONO, ASTM A-36, L 3” x 3” x 1/4”</t>
        </is>
      </c>
    </row>
    <row r="29">
      <c r="A29" t="inlineStr">
        <is>
          <t>Dimensão (mm)</t>
        </is>
      </c>
      <c r="B29" t="inlineStr">
        <is>
          <t>3405 mm</t>
        </is>
      </c>
      <c r="C29" t="n">
        <v>1</v>
      </c>
    </row>
    <row r="30">
      <c r="A30" t="inlineStr">
        <is>
          <t>Dimensão (mm)</t>
        </is>
      </c>
      <c r="B30" t="inlineStr">
        <is>
          <t>722 mm</t>
        </is>
      </c>
      <c r="C30" t="n">
        <v>1</v>
      </c>
    </row>
    <row r="31">
      <c r="A31" t="inlineStr">
        <is>
          <t>Dimensão (mm)</t>
        </is>
      </c>
      <c r="B31" t="inlineStr">
        <is>
          <t>417 mm</t>
        </is>
      </c>
      <c r="C31" t="n">
        <v>1</v>
      </c>
    </row>
    <row r="32">
      <c r="A32" t="inlineStr">
        <is>
          <t>Dimensão (mm)</t>
        </is>
      </c>
      <c r="B32" t="inlineStr">
        <is>
          <t>375 mm</t>
        </is>
      </c>
      <c r="C32" t="n">
        <v>1</v>
      </c>
    </row>
    <row r="33">
      <c r="A33" t="inlineStr">
        <is>
          <t>Dimensão (mm)</t>
        </is>
      </c>
      <c r="B33" t="inlineStr">
        <is>
          <t>266 mm</t>
        </is>
      </c>
      <c r="C33" t="n">
        <v>1</v>
      </c>
    </row>
    <row r="34">
      <c r="A34" t="inlineStr">
        <is>
          <t>Dimensão (mm)</t>
        </is>
      </c>
      <c r="B34" t="inlineStr">
        <is>
          <t>200 mm</t>
        </is>
      </c>
      <c r="C34" t="n">
        <v>1</v>
      </c>
    </row>
    <row r="35">
      <c r="A35" t="inlineStr">
        <is>
          <t>Dimensão (mm)</t>
        </is>
      </c>
      <c r="B35" t="inlineStr">
        <is>
          <t>180 mm</t>
        </is>
      </c>
      <c r="C35" t="n">
        <v>2</v>
      </c>
    </row>
    <row r="36">
      <c r="A36" t="inlineStr">
        <is>
          <t>Total para compra:</t>
        </is>
      </c>
      <c r="B36" t="inlineStr">
        <is>
          <t>6.0 m</t>
        </is>
      </c>
    </row>
    <row r="37">
      <c r="A37" s="48" t="inlineStr">
        <is>
          <t>Material</t>
        </is>
      </c>
      <c r="B37" s="49" t="inlineStr">
        <is>
          <t>CANTONEIRA, AÇO CARBONO, ASTM A-36, L 4” x 4” x 1/4“</t>
        </is>
      </c>
    </row>
    <row r="38">
      <c r="A38" t="inlineStr">
        <is>
          <t>Dimensão (mm)</t>
        </is>
      </c>
      <c r="B38" t="inlineStr">
        <is>
          <t>940 mm</t>
        </is>
      </c>
      <c r="C38" t="n">
        <v>5</v>
      </c>
    </row>
    <row r="39">
      <c r="A39" t="inlineStr">
        <is>
          <t>Total para compra:</t>
        </is>
      </c>
      <c r="B39" t="inlineStr">
        <is>
          <t>6.0 m</t>
        </is>
      </c>
    </row>
    <row r="40">
      <c r="A40" s="48" t="inlineStr">
        <is>
          <t>Material</t>
        </is>
      </c>
      <c r="B40" s="49" t="inlineStr">
        <is>
          <t>CANTONEIRA, AÇO CARBONO, ASTM A-36, L 4” x 4” x 3/8“</t>
        </is>
      </c>
    </row>
    <row r="41">
      <c r="A41" t="inlineStr">
        <is>
          <t>Dimensão (mm)</t>
        </is>
      </c>
      <c r="B41" t="inlineStr">
        <is>
          <t>1000 mm</t>
        </is>
      </c>
      <c r="C41" t="n">
        <v>1</v>
      </c>
    </row>
    <row r="42">
      <c r="A42" t="inlineStr">
        <is>
          <t>Total para compra:</t>
        </is>
      </c>
      <c r="B42" t="inlineStr">
        <is>
          <t>6.0 m</t>
        </is>
      </c>
    </row>
    <row r="43">
      <c r="A43" s="48" t="inlineStr">
        <is>
          <t>Material</t>
        </is>
      </c>
      <c r="B43" s="49" t="inlineStr">
        <is>
          <t>PERFIL LAMINADO U 3" X 6,11 KG/M, CONFORME ASTM A-6, MATERIAL ASTM A-572 GR. 50</t>
        </is>
      </c>
    </row>
    <row r="44">
      <c r="A44" t="inlineStr">
        <is>
          <t>Dimensão (mm)</t>
        </is>
      </c>
      <c r="B44" t="inlineStr">
        <is>
          <t>600 mm</t>
        </is>
      </c>
      <c r="C44" t="n">
        <v>4</v>
      </c>
    </row>
    <row r="45">
      <c r="A45" t="inlineStr">
        <is>
          <t>Total para compra:</t>
        </is>
      </c>
      <c r="B45" t="inlineStr">
        <is>
          <t>6.0 m</t>
        </is>
      </c>
    </row>
    <row r="46">
      <c r="A46" s="48" t="inlineStr">
        <is>
          <t>Material</t>
        </is>
      </c>
      <c r="B46" s="49" t="inlineStr">
        <is>
          <t>PERFIL LAMINADO U 4" X 8,04 KG/M, CONFORME ASTM A-6, MATERIAL ASTM A-572 GR. 50</t>
        </is>
      </c>
    </row>
    <row r="47">
      <c r="A47" t="inlineStr">
        <is>
          <t>Dimensão (mm)</t>
        </is>
      </c>
      <c r="B47" t="inlineStr">
        <is>
          <t>1000 mm</t>
        </is>
      </c>
      <c r="C47" t="n">
        <v>1</v>
      </c>
    </row>
    <row r="48">
      <c r="A48" t="inlineStr">
        <is>
          <t>Total para compra:</t>
        </is>
      </c>
      <c r="B48" t="inlineStr">
        <is>
          <t>6.0 m</t>
        </is>
      </c>
    </row>
    <row r="49">
      <c r="A49" s="48" t="inlineStr">
        <is>
          <t>Material</t>
        </is>
      </c>
      <c r="B49" s="49" t="inlineStr">
        <is>
          <t>PERFIL LAMINADO U 4" X 9.30 KG/M, CONFORME ASTM A-6, MATERIAL ASTM A-572 GR. 50</t>
        </is>
      </c>
    </row>
    <row r="50">
      <c r="A50" t="inlineStr">
        <is>
          <t>Dimensão (mm)</t>
        </is>
      </c>
      <c r="B50" t="inlineStr">
        <is>
          <t>1500 mm</t>
        </is>
      </c>
      <c r="C50" t="n">
        <v>2</v>
      </c>
    </row>
    <row r="51">
      <c r="A51" t="inlineStr">
        <is>
          <t>Dimensão (mm)</t>
        </is>
      </c>
      <c r="B51" t="inlineStr">
        <is>
          <t>1250 mm</t>
        </is>
      </c>
      <c r="C51" t="n">
        <v>2</v>
      </c>
    </row>
    <row r="52">
      <c r="A52" t="inlineStr">
        <is>
          <t>Dimensão (mm)</t>
        </is>
      </c>
      <c r="B52" t="inlineStr">
        <is>
          <t>670 mm</t>
        </is>
      </c>
      <c r="C52" t="n">
        <v>1</v>
      </c>
    </row>
    <row r="53">
      <c r="A53" t="inlineStr">
        <is>
          <t>Total para compra:</t>
        </is>
      </c>
      <c r="B53" t="inlineStr">
        <is>
          <t>12.0 m</t>
        </is>
      </c>
    </row>
    <row r="54">
      <c r="A54" s="48" t="inlineStr">
        <is>
          <t>Material</t>
        </is>
      </c>
      <c r="B54" s="49" t="inlineStr">
        <is>
          <t>PERFIL LAMINADO U 6" X 15,62 KG/M, CONFORME ASTM A-6, MATERIAL ASTM A-572 GR. 50</t>
        </is>
      </c>
    </row>
    <row r="55">
      <c r="A55" t="inlineStr">
        <is>
          <t>Dimensão (mm)</t>
        </is>
      </c>
      <c r="B55" t="inlineStr">
        <is>
          <t>550 mm</t>
        </is>
      </c>
      <c r="C55" t="n">
        <v>1</v>
      </c>
    </row>
    <row r="56">
      <c r="A56" t="inlineStr">
        <is>
          <t>Total para compra:</t>
        </is>
      </c>
      <c r="B56" t="inlineStr">
        <is>
          <t>6.0 m</t>
        </is>
      </c>
    </row>
    <row r="57">
      <c r="A57" s="48" t="inlineStr">
        <is>
          <t>Material</t>
        </is>
      </c>
      <c r="B57" s="49" t="inlineStr">
        <is>
          <t>PERFIL LAMINADO U6" X 12,2 KG/M, CONFORME ASTM A-6</t>
        </is>
      </c>
    </row>
    <row r="58">
      <c r="A58" t="inlineStr">
        <is>
          <t>Dimensão (mm)</t>
        </is>
      </c>
      <c r="B58" t="inlineStr">
        <is>
          <t>320 mm</t>
        </is>
      </c>
      <c r="C58" t="n">
        <v>2</v>
      </c>
    </row>
    <row r="59">
      <c r="A59" t="inlineStr">
        <is>
          <t>Total para compra:</t>
        </is>
      </c>
      <c r="B59" t="inlineStr">
        <is>
          <t>6.0 m</t>
        </is>
      </c>
    </row>
    <row r="60">
      <c r="A60" s="48" t="inlineStr">
        <is>
          <t>Material</t>
        </is>
      </c>
      <c r="B60" s="49" t="inlineStr">
        <is>
          <t>PERFIL LAMINADO W (HP) 200 X 53,0 KG/M, CONFORME ASTM A-6, MATERIAL ASTM A-572 GR. 50</t>
        </is>
      </c>
    </row>
    <row r="61">
      <c r="A61" t="inlineStr">
        <is>
          <t>Dimensão (mm)</t>
        </is>
      </c>
      <c r="B61" t="inlineStr">
        <is>
          <t>1692 mm</t>
        </is>
      </c>
      <c r="C61" t="n">
        <v>1</v>
      </c>
    </row>
    <row r="62">
      <c r="A62" t="inlineStr">
        <is>
          <t>Dimensão (mm)</t>
        </is>
      </c>
      <c r="B62" t="inlineStr">
        <is>
          <t>1517 mm</t>
        </is>
      </c>
      <c r="C62" t="n">
        <v>1</v>
      </c>
    </row>
    <row r="63">
      <c r="A63" t="inlineStr">
        <is>
          <t>Total para compra:</t>
        </is>
      </c>
      <c r="B63" t="inlineStr">
        <is>
          <t>6.0 m</t>
        </is>
      </c>
    </row>
    <row r="64">
      <c r="A64" s="48" t="inlineStr">
        <is>
          <t>Material</t>
        </is>
      </c>
      <c r="B64" s="49" t="inlineStr">
        <is>
          <t>PERFIL LAMINADO W 150 X 18,0 KG/M, CONFORME ASTM A-6, MATERIAL ASTM A-572 GR. 50</t>
        </is>
      </c>
    </row>
    <row r="65">
      <c r="A65" t="inlineStr">
        <is>
          <t>Dimensão (mm)</t>
        </is>
      </c>
      <c r="B65" t="inlineStr">
        <is>
          <t>500 mm</t>
        </is>
      </c>
      <c r="C65" t="n">
        <v>2</v>
      </c>
    </row>
    <row r="66">
      <c r="A66" t="inlineStr">
        <is>
          <t>Total para compra:</t>
        </is>
      </c>
      <c r="B66" t="inlineStr">
        <is>
          <t>6.0 m</t>
        </is>
      </c>
    </row>
    <row r="67">
      <c r="A67" s="48" t="inlineStr">
        <is>
          <t>Material</t>
        </is>
      </c>
      <c r="B67" s="49" t="inlineStr">
        <is>
          <t>PERFIL W 150 x 22,5 (H), CONFORME ASTM A6, MATERIAL CONF. ASTM A572 Gr.50</t>
        </is>
      </c>
    </row>
    <row r="68">
      <c r="A68" t="inlineStr">
        <is>
          <t>Dimensão (mm)</t>
        </is>
      </c>
      <c r="B68" t="inlineStr">
        <is>
          <t>1200 mm</t>
        </is>
      </c>
      <c r="C68" t="n">
        <v>1</v>
      </c>
    </row>
    <row r="69">
      <c r="A69" t="inlineStr">
        <is>
          <t>Total para compra:</t>
        </is>
      </c>
      <c r="B69" t="inlineStr">
        <is>
          <t>6.0 m</t>
        </is>
      </c>
    </row>
    <row r="70">
      <c r="A70" s="48" t="inlineStr">
        <is>
          <t>Material</t>
        </is>
      </c>
      <c r="B70" s="49" t="inlineStr">
        <is>
          <t>TUBO QUADRADO, CONFORME ASTM A-500 Gr. B, DIMENSOES 140,0mm x 60,0mm x 6,35mm</t>
        </is>
      </c>
    </row>
    <row r="71">
      <c r="A71" t="inlineStr">
        <is>
          <t>Dimensão (mm)</t>
        </is>
      </c>
      <c r="B71" t="inlineStr">
        <is>
          <t>1500 mm</t>
        </is>
      </c>
      <c r="C71" t="n">
        <v>2</v>
      </c>
    </row>
    <row r="72">
      <c r="A72" t="inlineStr">
        <is>
          <t>Total para compra:</t>
        </is>
      </c>
      <c r="B72" t="inlineStr">
        <is>
          <t>6.0 m</t>
        </is>
      </c>
    </row>
    <row r="73">
      <c r="A73" s="48" t="inlineStr">
        <is>
          <t>Material</t>
        </is>
      </c>
      <c r="B73" s="49" t="inlineStr">
        <is>
          <t>TUBO, AÇO CARBONO, API 5L Gr. B, DN 2. 1/2" , SCH.40</t>
        </is>
      </c>
    </row>
    <row r="74">
      <c r="A74" t="inlineStr">
        <is>
          <t>Dimensão (mm)</t>
        </is>
      </c>
      <c r="B74" t="inlineStr">
        <is>
          <t>1280 mm</t>
        </is>
      </c>
      <c r="C74" t="n">
        <v>1</v>
      </c>
    </row>
    <row r="75">
      <c r="A75" t="inlineStr">
        <is>
          <t>Total para compra:</t>
        </is>
      </c>
      <c r="B75" t="inlineStr">
        <is>
          <t>6.0 m</t>
        </is>
      </c>
    </row>
    <row r="76">
      <c r="A76" s="48" t="inlineStr">
        <is>
          <t>Material</t>
        </is>
      </c>
      <c r="B76" s="49" t="inlineStr">
        <is>
          <t>TUBO, AÇO CARBONO, API 5L Gr. B, DN 2”, SCH.40</t>
        </is>
      </c>
    </row>
    <row r="77">
      <c r="A77" t="inlineStr">
        <is>
          <t>Dimensão (mm)</t>
        </is>
      </c>
      <c r="B77" t="inlineStr">
        <is>
          <t>3000 mm</t>
        </is>
      </c>
      <c r="C77" t="n">
        <v>1</v>
      </c>
    </row>
    <row r="78">
      <c r="A78" t="inlineStr">
        <is>
          <t>Dimensão (mm)</t>
        </is>
      </c>
      <c r="B78" t="inlineStr">
        <is>
          <t>1245 mm</t>
        </is>
      </c>
      <c r="C78" t="n">
        <v>2</v>
      </c>
    </row>
    <row r="79">
      <c r="A79" t="inlineStr">
        <is>
          <t>Dimensão (mm)</t>
        </is>
      </c>
      <c r="B79" t="inlineStr">
        <is>
          <t>1242 mm</t>
        </is>
      </c>
      <c r="C79" t="n">
        <v>8</v>
      </c>
    </row>
    <row r="80">
      <c r="A80" t="inlineStr">
        <is>
          <t>Dimensão (mm)</t>
        </is>
      </c>
      <c r="B80" t="inlineStr">
        <is>
          <t>760 mm</t>
        </is>
      </c>
      <c r="C80" t="n">
        <v>2</v>
      </c>
    </row>
    <row r="81">
      <c r="A81" t="inlineStr">
        <is>
          <t>Dimensão (mm)</t>
        </is>
      </c>
      <c r="B81" t="inlineStr">
        <is>
          <t>235 mm</t>
        </is>
      </c>
      <c r="C81" t="n">
        <v>1</v>
      </c>
    </row>
    <row r="82">
      <c r="A82" t="inlineStr">
        <is>
          <t>Total para compra:</t>
        </is>
      </c>
      <c r="B82" t="inlineStr">
        <is>
          <t>18.0 m</t>
        </is>
      </c>
    </row>
    <row r="83">
      <c r="A83" s="48" t="inlineStr">
        <is>
          <t>Material</t>
        </is>
      </c>
      <c r="B83" s="49" t="inlineStr">
        <is>
          <t>TUBO, AÇO CARBONO, API 5L Gr. B, DN 3”, SCH.40</t>
        </is>
      </c>
    </row>
    <row r="84">
      <c r="A84" t="inlineStr">
        <is>
          <t>Dimensão (mm)</t>
        </is>
      </c>
      <c r="B84" t="inlineStr">
        <is>
          <t>2000 mm</t>
        </is>
      </c>
      <c r="C84" t="n">
        <v>1</v>
      </c>
    </row>
    <row r="85">
      <c r="A85" t="inlineStr">
        <is>
          <t>Total para compra:</t>
        </is>
      </c>
      <c r="B85" t="inlineStr">
        <is>
          <t>6.0 m</t>
        </is>
      </c>
    </row>
    <row r="86">
      <c r="A86" s="48" t="inlineStr">
        <is>
          <t>Material</t>
        </is>
      </c>
      <c r="B86" s="49" t="inlineStr">
        <is>
          <t>TUBO, AÇO CARBONO, API 5L Gr. B, DN 4”, SCH.40</t>
        </is>
      </c>
    </row>
    <row r="87">
      <c r="A87" t="inlineStr">
        <is>
          <t>Dimensão (mm)</t>
        </is>
      </c>
      <c r="B87" t="inlineStr">
        <is>
          <t>7300 mm</t>
        </is>
      </c>
      <c r="C87" t="n">
        <v>1</v>
      </c>
    </row>
    <row r="88">
      <c r="A88" t="inlineStr">
        <is>
          <t>Dimensão (mm)</t>
        </is>
      </c>
      <c r="B88" t="inlineStr">
        <is>
          <t>1000 mm</t>
        </is>
      </c>
      <c r="C88" t="n">
        <v>1</v>
      </c>
    </row>
    <row r="89">
      <c r="A89" t="inlineStr">
        <is>
          <t>Dimensão (mm)</t>
        </is>
      </c>
      <c r="B89" t="inlineStr">
        <is>
          <t>560 mm</t>
        </is>
      </c>
      <c r="C89" t="n">
        <v>1</v>
      </c>
    </row>
    <row r="90">
      <c r="A90" t="inlineStr">
        <is>
          <t>Total para compra:</t>
        </is>
      </c>
      <c r="B90" t="inlineStr">
        <is>
          <t>12.0 m</t>
        </is>
      </c>
    </row>
    <row r="91">
      <c r="A91" s="48" t="inlineStr">
        <is>
          <t>Material</t>
        </is>
      </c>
      <c r="B91" s="49" t="inlineStr">
        <is>
          <t>TUBO, AÇO CARBONO, API 5L Gr. B, DN 6" , SCH.40</t>
        </is>
      </c>
    </row>
    <row r="92">
      <c r="A92" t="inlineStr">
        <is>
          <t>Dimensão (mm)</t>
        </is>
      </c>
      <c r="B92" t="inlineStr">
        <is>
          <t>200 mm</t>
        </is>
      </c>
      <c r="C92" t="n">
        <v>1</v>
      </c>
    </row>
    <row r="93">
      <c r="A93" t="inlineStr">
        <is>
          <t>Total para compra:</t>
        </is>
      </c>
      <c r="B93" t="inlineStr">
        <is>
          <t>6.0 m</t>
        </is>
      </c>
    </row>
    <row r="94">
      <c r="A94" s="48" t="inlineStr">
        <is>
          <t>Material</t>
        </is>
      </c>
      <c r="B94" s="49" t="inlineStr">
        <is>
          <t>TUBO, DN 24", ACO CARBONO, API 5L GR. B, STD X-S</t>
        </is>
      </c>
    </row>
    <row r="95">
      <c r="A95" t="inlineStr">
        <is>
          <t>Dimensão (mm)</t>
        </is>
      </c>
      <c r="B95" t="inlineStr">
        <is>
          <t>350 mm</t>
        </is>
      </c>
      <c r="C95" t="n">
        <v>4</v>
      </c>
    </row>
    <row r="96">
      <c r="A96" t="inlineStr">
        <is>
          <t>Total para compra:</t>
        </is>
      </c>
      <c r="B96" t="inlineStr">
        <is>
          <t>6.0 m</t>
        </is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Santos, Frederico</dc:creator>
  <dcterms:created xmlns:dcterms="http://purl.org/dc/terms/" xmlns:xsi="http://www.w3.org/2001/XMLSchema-instance" xsi:type="dcterms:W3CDTF">2024-03-01T03:24:55Z</dcterms:created>
  <dcterms:modified xmlns:dcterms="http://purl.org/dc/terms/" xmlns:xsi="http://www.w3.org/2001/XMLSchema-instance" xsi:type="dcterms:W3CDTF">2025-01-23T22:59:26Z</dcterms:modified>
  <cp:lastModifiedBy>Frederico Costa</cp:lastModifiedBy>
</cp:coreProperties>
</file>