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75" windowHeight="7650"/>
  </bookViews>
  <sheets>
    <sheet name="Raw Dataset" sheetId="3" r:id="rId1"/>
    <sheet name="Pivot Tables" sheetId="4" r:id="rId2"/>
    <sheet name="Pivot Charts" sheetId="5" r:id="rId3"/>
  </sheets>
  <definedNames>
    <definedName name="_xlnm._FilterDatabase" localSheetId="0" hidden="1">'Raw Dataset'!$A$1:$F$701</definedName>
    <definedName name="Slicer_REGION">#N/A</definedName>
    <definedName name="Slicer_Sales_Person">#N/A</definedName>
  </definedNames>
  <calcPr calcId="144525"/>
  <pivotCaches>
    <pivotCache cacheId="0" r:id="rId4"/>
  </pivotCaches>
  <extLs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5"/>
      </x15:slicerCaches>
    </ext>
  </extLst>
</workbook>
</file>

<file path=xl/sharedStrings.xml><?xml version="1.0" encoding="utf-8"?>
<sst xmlns="http://schemas.openxmlformats.org/spreadsheetml/2006/main" count="2274" uniqueCount="42">
  <si>
    <t>DATE</t>
  </si>
  <si>
    <t>PRODUCT</t>
  </si>
  <si>
    <t>REGION</t>
  </si>
  <si>
    <t>SALESPERSON</t>
  </si>
  <si>
    <t>UNITS SOLD</t>
  </si>
  <si>
    <t>REVENUE</t>
  </si>
  <si>
    <t>Sales Person</t>
  </si>
  <si>
    <t>Revenue</t>
  </si>
  <si>
    <t>Average units</t>
  </si>
  <si>
    <t>Bigo Drink</t>
  </si>
  <si>
    <t>Western</t>
  </si>
  <si>
    <t>Maria</t>
  </si>
  <si>
    <t>Verna Water</t>
  </si>
  <si>
    <t>Ella</t>
  </si>
  <si>
    <t>Central</t>
  </si>
  <si>
    <t>Randy</t>
  </si>
  <si>
    <t>Ama</t>
  </si>
  <si>
    <t>Yoghurt</t>
  </si>
  <si>
    <t>Eastern</t>
  </si>
  <si>
    <t>Joshua</t>
  </si>
  <si>
    <t>Fruit Juice</t>
  </si>
  <si>
    <t>Volta</t>
  </si>
  <si>
    <t>Isabel</t>
  </si>
  <si>
    <t>Milo drink</t>
  </si>
  <si>
    <t>Kwasi</t>
  </si>
  <si>
    <t>Greater Accra</t>
  </si>
  <si>
    <t>Vicky</t>
  </si>
  <si>
    <t>Willie</t>
  </si>
  <si>
    <t>Frank</t>
  </si>
  <si>
    <t>Total</t>
  </si>
  <si>
    <t>Ashanti</t>
  </si>
  <si>
    <t>Region</t>
  </si>
  <si>
    <t>Brong-Ahafo</t>
  </si>
  <si>
    <t>Sobolo</t>
  </si>
  <si>
    <t>Northern</t>
  </si>
  <si>
    <t>Upper East</t>
  </si>
  <si>
    <t>Upper West</t>
  </si>
  <si>
    <t>SALES PERSON</t>
  </si>
  <si>
    <t>TOTAL REVENUE</t>
  </si>
  <si>
    <t xml:space="preserve">TOTAL REVENUE </t>
  </si>
  <si>
    <t>Grand Total</t>
  </si>
  <si>
    <t>AVERAGE UNITS SOLD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</si>
</sst>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;\-&quot;$&quot;#,##0"/>
    <numFmt numFmtId="179" formatCode="0_);[Red]\(0\)"/>
    <numFmt numFmtId="180" formatCode="dd/mm/yyyy;@"/>
    <numFmt numFmtId="181" formatCode="m/d/yyyy;@"/>
  </numFmts>
  <fonts count="24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b/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2">
    <xf numFmtId="0" fontId="0" fillId="0" borderId="0" xfId="0"/>
    <xf numFmtId="6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0" fontId="1" fillId="0" borderId="0" xfId="0" applyNumberFormat="1" applyFont="1" applyFill="1" applyBorder="1" applyAlignment="1" applyProtection="1"/>
    <xf numFmtId="0" fontId="2" fillId="0" borderId="0" xfId="0" applyFont="1" applyFill="1" applyAlignment="1">
      <alignment vertical="center"/>
    </xf>
    <xf numFmtId="6" fontId="1" fillId="0" borderId="0" xfId="0" applyNumberFormat="1" applyFont="1" applyFill="1" applyBorder="1" applyAlignment="1" applyProtection="1"/>
    <xf numFmtId="6" fontId="1" fillId="0" borderId="0" xfId="0" applyNumberFormat="1" applyFont="1" applyFill="1" applyAlignment="1" applyProtection="1"/>
    <xf numFmtId="6" fontId="3" fillId="0" borderId="0" xfId="0" applyNumberFormat="1" applyFont="1" applyFill="1" applyAlignment="1" applyProtection="1"/>
    <xf numFmtId="6" fontId="4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26">
    <dxf>
      <numFmt numFmtId="182" formatCode="0.00_);[Red]\(0.00\)"/>
    </dxf>
    <dxf>
      <numFmt numFmtId="183" formatCode="0.00_);[Red]\(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184" formatCode="&quot;$&quot;#,##0.000_);[Red]\(&quot;$&quot;#,##0.000\)"/>
    </dxf>
    <dxf>
      <numFmt numFmtId="185" formatCode="&quot;$&quot;#,##0.000_);[Red]\(&quot;$&quot;#,##0.000\)"/>
    </dxf>
    <dxf>
      <numFmt numFmtId="186" formatCode="&quot;$&quot;#,##0.0000_);[Red]\(&quot;$&quot;#,##0.0000\)"/>
    </dxf>
    <dxf>
      <numFmt numFmtId="187" formatCode="&quot;$&quot;#,##0.0000_);[Red]\(&quot;$&quot;#,##0.0000\)"/>
    </dxf>
    <dxf>
      <numFmt numFmtId="188" formatCode="&quot;$&quot;#,##0.000_);[Red]\(&quot;$&quot;#,##0.000\)"/>
    </dxf>
    <dxf>
      <numFmt numFmtId="189" formatCode="&quot;$&quot;#,##0.000_);[Red]\(&quot;$&quot;#,##0.0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190" formatCode="&quot;$&quot;#,##0.0_);[Red]\(&quot;$&quot;#,##0.0\)"/>
    </dxf>
    <dxf>
      <numFmt numFmtId="191" formatCode="&quot;$&quot;#,##0.0_);[Red]\(&quot;$&quot;#,##0.0\)"/>
    </dxf>
    <dxf>
      <numFmt numFmtId="6" formatCode="&quot;$&quot;#,##0_);[Red]\(&quot;$&quot;#,##0\)"/>
    </dxf>
    <dxf>
      <numFmt numFmtId="6" formatCode="&quot;$&quot;#,##0_);[Red]\(&quot;$&quot;#,##0\)"/>
    </dxf>
    <dxf>
      <numFmt numFmtId="192" formatCode="0.00_);[Red]\(0.00\)"/>
    </dxf>
    <dxf>
      <numFmt numFmtId="193" formatCode="0.00_);[Red]\(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194" formatCode="&quot;$&quot;#,##0.000_);[Red]\(&quot;$&quot;#,##0.000\)"/>
    </dxf>
    <dxf>
      <numFmt numFmtId="195" formatCode="&quot;$&quot;#,##0.000_);[Red]\(&quot;$&quot;#,##0.000\)"/>
    </dxf>
    <dxf>
      <numFmt numFmtId="196" formatCode="&quot;$&quot;#,##0.0000_);[Red]\(&quot;$&quot;#,##0.0000\)"/>
    </dxf>
    <dxf>
      <numFmt numFmtId="197" formatCode="&quot;$&quot;#,##0.0000_);[Red]\(&quot;$&quot;#,##0.0000\)"/>
    </dxf>
    <dxf>
      <numFmt numFmtId="198" formatCode="&quot;$&quot;#,##0.000_);[Red]\(&quot;$&quot;#,##0.000\)"/>
    </dxf>
    <dxf>
      <numFmt numFmtId="199" formatCode="&quot;$&quot;#,##0.000_);[Red]\(&quot;$&quot;#,##0.0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200" formatCode="&quot;$&quot;#,##0.0_);[Red]\(&quot;$&quot;#,##0.0\)"/>
    </dxf>
    <dxf>
      <numFmt numFmtId="201" formatCode="&quot;$&quot;#,##0.0_);[Red]\(&quot;$&quot;#,##0.0\)"/>
    </dxf>
    <dxf>
      <numFmt numFmtId="6" formatCode="&quot;$&quot;#,##0_);[Red]\(&quot;$&quot;#,##0\)"/>
    </dxf>
    <dxf>
      <numFmt numFmtId="6" formatCode="&quot;$&quot;#,##0_);[Red]\(&quot;$&quot;#,##0\)"/>
    </dxf>
    <dxf>
      <numFmt numFmtId="202" formatCode="0.00_);[Red]\(0.00\)"/>
    </dxf>
    <dxf>
      <numFmt numFmtId="203" formatCode="0.00_);[Red]\(0.00\)"/>
    </dxf>
    <dxf>
      <numFmt numFmtId="204" formatCode="0.00_);[Red]\(0.00\)"/>
    </dxf>
    <dxf>
      <numFmt numFmtId="205" formatCode="0.00_);[Red]\(0.00\)"/>
    </dxf>
    <dxf>
      <numFmt numFmtId="206" formatCode="0.00_);[Red]\(0.00\)"/>
    </dxf>
    <dxf>
      <numFmt numFmtId="207" formatCode="0.00_);[Red]\(0.00\)"/>
    </dxf>
    <dxf>
      <numFmt numFmtId="208" formatCode="0.0_);[Red]\(0.0\)"/>
    </dxf>
    <dxf>
      <numFmt numFmtId="209" formatCode="0.0_);[Red]\(0.0\)"/>
    </dxf>
    <dxf>
      <numFmt numFmtId="210" formatCode="0.0_);[Red]\(0.0\)"/>
    </dxf>
    <dxf>
      <numFmt numFmtId="211" formatCode="0.0_);[Red]\(0.0\)"/>
    </dxf>
    <dxf>
      <numFmt numFmtId="212" formatCode="0.0_);[Red]\(0.0\)"/>
    </dxf>
    <dxf>
      <numFmt numFmtId="213" formatCode="0.0_);[Red]\(0.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214" formatCode="0.00_);[Red]\(0.00\)"/>
    </dxf>
    <dxf>
      <numFmt numFmtId="215" formatCode="0.0_);[Red]\(0.0\)"/>
    </dxf>
    <dxf>
      <numFmt numFmtId="179" formatCode="0_);[Red]\(0\)"/>
    </dxf>
    <dxf>
      <numFmt numFmtId="216" formatCode="0.00_);[Red]\(0.00\)"/>
    </dxf>
    <dxf>
      <numFmt numFmtId="217" formatCode="0.00_);[Red]\(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218" formatCode="&quot;$&quot;#,##0.000_);[Red]\(&quot;$&quot;#,##0.000\)"/>
    </dxf>
    <dxf>
      <numFmt numFmtId="219" formatCode="&quot;$&quot;#,##0.000_);[Red]\(&quot;$&quot;#,##0.000\)"/>
    </dxf>
    <dxf>
      <numFmt numFmtId="220" formatCode="&quot;$&quot;#,##0.0000_);[Red]\(&quot;$&quot;#,##0.0000\)"/>
    </dxf>
    <dxf>
      <numFmt numFmtId="221" formatCode="&quot;$&quot;#,##0.0000_);[Red]\(&quot;$&quot;#,##0.0000\)"/>
    </dxf>
    <dxf>
      <numFmt numFmtId="222" formatCode="&quot;$&quot;#,##0.000_);[Red]\(&quot;$&quot;#,##0.000\)"/>
    </dxf>
    <dxf>
      <numFmt numFmtId="223" formatCode="&quot;$&quot;#,##0.000_);[Red]\(&quot;$&quot;#,##0.0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224" formatCode="&quot;$&quot;#,##0.0_);[Red]\(&quot;$&quot;#,##0.0\)"/>
    </dxf>
    <dxf>
      <numFmt numFmtId="225" formatCode="&quot;$&quot;#,##0.0_);[Red]\(&quot;$&quot;#,##0.0\)"/>
    </dxf>
    <dxf>
      <numFmt numFmtId="6" formatCode="&quot;$&quot;#,##0_);[Red]\(&quot;$&quot;#,##0\)"/>
    </dxf>
    <dxf>
      <numFmt numFmtId="6" formatCode="&quot;$&quot;#,##0_);[Red]\(&quot;$&quot;#,##0\)"/>
    </dxf>
    <dxf>
      <numFmt numFmtId="226" formatCode="0.00_);[Red]\(0.00\)"/>
    </dxf>
    <dxf>
      <numFmt numFmtId="227" formatCode="0.0_);[Red]\(0.0\)"/>
    </dxf>
    <dxf>
      <numFmt numFmtId="179" formatCode="0_);[Red]\(0\)"/>
    </dxf>
    <dxf>
      <numFmt numFmtId="178" formatCode="&quot;$&quot;#,##0;\-&quot;$&quot;#,##0"/>
    </dxf>
    <dxf>
      <numFmt numFmtId="178" formatCode="&quot;$&quot;#,##0;\-&quot;$&quot;#,##0"/>
    </dxf>
    <dxf>
      <numFmt numFmtId="228" formatCode="0.00_);[Red]\(0.00\)"/>
    </dxf>
    <dxf>
      <numFmt numFmtId="229" formatCode="0.00_);[Red]\(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230" formatCode="&quot;$&quot;#,##0.000_);[Red]\(&quot;$&quot;#,##0.000\)"/>
    </dxf>
    <dxf>
      <numFmt numFmtId="231" formatCode="&quot;$&quot;#,##0.000_);[Red]\(&quot;$&quot;#,##0.000\)"/>
    </dxf>
    <dxf>
      <numFmt numFmtId="232" formatCode="&quot;$&quot;#,##0.0000_);[Red]\(&quot;$&quot;#,##0.0000\)"/>
    </dxf>
    <dxf>
      <numFmt numFmtId="233" formatCode="&quot;$&quot;#,##0.0000_);[Red]\(&quot;$&quot;#,##0.0000\)"/>
    </dxf>
    <dxf>
      <numFmt numFmtId="234" formatCode="&quot;$&quot;#,##0.000_);[Red]\(&quot;$&quot;#,##0.000\)"/>
    </dxf>
    <dxf>
      <numFmt numFmtId="235" formatCode="&quot;$&quot;#,##0.000_);[Red]\(&quot;$&quot;#,##0.0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236" formatCode="&quot;$&quot;#,##0.0_);[Red]\(&quot;$&quot;#,##0.0\)"/>
    </dxf>
    <dxf>
      <numFmt numFmtId="237" formatCode="&quot;$&quot;#,##0.0_);[Red]\(&quot;$&quot;#,##0.0\)"/>
    </dxf>
    <dxf>
      <numFmt numFmtId="6" formatCode="&quot;$&quot;#,##0_);[Red]\(&quot;$&quot;#,##0\)"/>
    </dxf>
    <dxf>
      <numFmt numFmtId="6" formatCode="&quot;$&quot;#,##0_);[Red]\(&quot;$&quot;#,##0\)"/>
    </dxf>
    <dxf>
      <numFmt numFmtId="238" formatCode="0.00_);[Red]\(0.00\)"/>
    </dxf>
    <dxf>
      <numFmt numFmtId="239" formatCode="0.0_);[Red]\(0.0\)"/>
    </dxf>
    <dxf>
      <numFmt numFmtId="179" formatCode="0_);[Red]\(0\)"/>
    </dxf>
    <dxf>
      <numFmt numFmtId="178" formatCode="&quot;$&quot;#,##0;\-&quot;$&quot;#,##0"/>
    </dxf>
    <dxf>
      <numFmt numFmtId="178" formatCode="&quot;$&quot;#,##0;\-&quot;$&quot;#,##0"/>
    </dxf>
    <dxf>
      <numFmt numFmtId="240" formatCode="0.00_);[Red]\(0.00\)"/>
    </dxf>
    <dxf>
      <numFmt numFmtId="241" formatCode="0.00_);[Red]\(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242" formatCode="&quot;$&quot;#,##0.000_);[Red]\(&quot;$&quot;#,##0.000\)"/>
    </dxf>
    <dxf>
      <numFmt numFmtId="243" formatCode="&quot;$&quot;#,##0.000_);[Red]\(&quot;$&quot;#,##0.000\)"/>
    </dxf>
    <dxf>
      <numFmt numFmtId="244" formatCode="&quot;$&quot;#,##0.0000_);[Red]\(&quot;$&quot;#,##0.0000\)"/>
    </dxf>
    <dxf>
      <numFmt numFmtId="245" formatCode="&quot;$&quot;#,##0.0000_);[Red]\(&quot;$&quot;#,##0.0000\)"/>
    </dxf>
    <dxf>
      <numFmt numFmtId="246" formatCode="&quot;$&quot;#,##0.000_);[Red]\(&quot;$&quot;#,##0.000\)"/>
    </dxf>
    <dxf>
      <numFmt numFmtId="247" formatCode="&quot;$&quot;#,##0.000_);[Red]\(&quot;$&quot;#,##0.0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248" formatCode="&quot;$&quot;#,##0.0_);[Red]\(&quot;$&quot;#,##0.0\)"/>
    </dxf>
    <dxf>
      <numFmt numFmtId="249" formatCode="&quot;$&quot;#,##0.0_);[Red]\(&quot;$&quot;#,##0.0\)"/>
    </dxf>
    <dxf>
      <numFmt numFmtId="6" formatCode="&quot;$&quot;#,##0_);[Red]\(&quot;$&quot;#,##0\)"/>
    </dxf>
    <dxf>
      <numFmt numFmtId="6" formatCode="&quot;$&quot;#,##0_);[Red]\(&quot;$&quot;#,##0\)"/>
    </dxf>
    <dxf>
      <numFmt numFmtId="250" formatCode="0.00_);[Red]\(0.00\)"/>
    </dxf>
    <dxf>
      <numFmt numFmtId="251" formatCode="0.0_);[Red]\(0.0\)"/>
    </dxf>
    <dxf>
      <numFmt numFmtId="179" formatCode="0_);[Red]\(0\)"/>
    </dxf>
    <dxf>
      <numFmt numFmtId="178" formatCode="&quot;$&quot;#,##0;\-&quot;$&quot;#,##0"/>
    </dxf>
    <dxf>
      <numFmt numFmtId="178" formatCode="&quot;$&quot;#,##0;\-&quot;$&quot;#,##0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indexed="8"/>
      </font>
      <numFmt numFmtId="6" formatCode="&quot;$&quot;#,##0_);[Red]\(&quot;$&quot;#,##0\)"/>
      <fill>
        <patternFill patternType="none"/>
      </fill>
    </dxf>
    <dxf>
      <numFmt numFmtId="6" formatCode="&quot;$&quot;#,##0_);[Red]\(&quot;$&quot;#,##0\)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indexed="8"/>
      </font>
      <numFmt numFmtId="6" formatCode="&quot;$&quot;#,##0_);[Red]\(&quot;$&quot;#,##0\)"/>
      <fill>
        <patternFill patternType="none"/>
      </fill>
    </dxf>
    <dxf>
      <numFmt numFmtId="6" formatCode="&quot;$&quot;#,##0_);[Red]\(&quot;$&quot;#,##0\)"/>
    </dxf>
    <dxf>
      <numFmt numFmtId="179" formatCode="0_);[Red]\(0\)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indexed="8"/>
      </font>
      <numFmt numFmtId="6" formatCode="&quot;$&quot;#,##0_);[Red]\(&quot;$&quot;#,##0\)"/>
      <fill>
        <patternFill patternType="none"/>
      </fill>
    </dxf>
    <dxf>
      <numFmt numFmtId="6" formatCode="&quot;$&quot;#,##0_);[Red]\(&quot;$&quot;#,##0\)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indexed="8"/>
      </font>
      <numFmt numFmtId="6" formatCode="&quot;$&quot;#,##0_);[Red]\(&quot;$&quot;#,##0\)"/>
      <fill>
        <patternFill patternType="none"/>
      </fill>
    </dxf>
    <dxf>
      <numFmt numFmtId="6" formatCode="&quot;$&quot;#,##0_);[Red]\(&quot;$&quot;#,##0\)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[GWIT ASSIGN 2 SALES.xlsx]Pivot Tables!PivotTable2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1">
                <a:latin typeface="Times New Roman" panose="02020603050405020304" charset="0"/>
                <a:cs typeface="Times New Roman" panose="02020603050405020304" charset="0"/>
              </a:rPr>
              <a:t>Average Unit Sold by Product</a:t>
            </a:r>
          </a:p>
        </c:rich>
      </c:tx>
      <c:layout>
        <c:manualLayout>
          <c:xMode val="edge"/>
          <c:yMode val="edge"/>
          <c:x val="0.056530888596106"/>
          <c:y val="0.031808234021605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Tables'!$A$18:$A$24</c:f>
              <c:strCache>
                <c:ptCount val="6"/>
                <c:pt idx="0">
                  <c:v>Bigo Drink</c:v>
                </c:pt>
                <c:pt idx="1">
                  <c:v>Verna Water</c:v>
                </c:pt>
                <c:pt idx="2">
                  <c:v>Yoghurt</c:v>
                </c:pt>
                <c:pt idx="3">
                  <c:v>Fruit Juice</c:v>
                </c:pt>
                <c:pt idx="4">
                  <c:v>Milo drink</c:v>
                </c:pt>
                <c:pt idx="5">
                  <c:v>Sobolo</c:v>
                </c:pt>
              </c:strCache>
            </c:strRef>
          </c:cat>
          <c:val>
            <c:numRef>
              <c:f>'Pivot Tables'!$B$18:$B$24</c:f>
              <c:numCache>
                <c:formatCode>0_);[Red]\(0\)</c:formatCode>
                <c:ptCount val="6"/>
                <c:pt idx="0">
                  <c:v>1578.98924731183</c:v>
                </c:pt>
                <c:pt idx="1">
                  <c:v>1674.45297029703</c:v>
                </c:pt>
                <c:pt idx="2">
                  <c:v>1490.13302752294</c:v>
                </c:pt>
                <c:pt idx="3">
                  <c:v>1548.46788990826</c:v>
                </c:pt>
                <c:pt idx="4">
                  <c:v>1652.28723404255</c:v>
                </c:pt>
                <c:pt idx="5">
                  <c:v>1658.04301075269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189277363"/>
        <c:axId val="78203048"/>
      </c:barChart>
      <c:catAx>
        <c:axId val="18927736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203048"/>
        <c:crosses val="autoZero"/>
        <c:auto val="1"/>
        <c:lblAlgn val="ctr"/>
        <c:lblOffset val="100"/>
        <c:noMultiLvlLbl val="0"/>
      </c:catAx>
      <c:valAx>
        <c:axId val="78203048"/>
        <c:scaling>
          <c:orientation val="minMax"/>
        </c:scaling>
        <c:delete val="1"/>
        <c:axPos val="b"/>
        <c:numFmt formatCode="0_);[Red]\(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92773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[GWIT ASSIGN 2 SALES.xlsx]Pivot Tables!PivotTable1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latin typeface="Times New Roman" panose="02020603050405020304" charset="0"/>
                <a:cs typeface="Times New Roman" panose="02020603050405020304" charset="0"/>
              </a:rPr>
              <a:t>Total Revenue by Sales Person</a:t>
            </a:r>
            <a:endParaRPr b="1">
              <a:latin typeface="Times New Roman" panose="02020603050405020304" charset="0"/>
              <a:cs typeface="Times New Roman" panose="02020603050405020304" charset="0"/>
            </a:endParaRPr>
          </a:p>
        </c:rich>
      </c:tx>
      <c:layout>
        <c:manualLayout>
          <c:xMode val="edge"/>
          <c:yMode val="edge"/>
          <c:x val="0.024477771758256"/>
          <c:y val="0.03076923076923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Tables'!$A$4:$A$14</c:f>
              <c:strCache>
                <c:ptCount val="10"/>
                <c:pt idx="0">
                  <c:v>Ama</c:v>
                </c:pt>
                <c:pt idx="1">
                  <c:v>Ella</c:v>
                </c:pt>
                <c:pt idx="2">
                  <c:v>Frank</c:v>
                </c:pt>
                <c:pt idx="3">
                  <c:v>Isabel</c:v>
                </c:pt>
                <c:pt idx="4">
                  <c:v>Joshua</c:v>
                </c:pt>
                <c:pt idx="5">
                  <c:v>Kwasi</c:v>
                </c:pt>
                <c:pt idx="6">
                  <c:v>Maria</c:v>
                </c:pt>
                <c:pt idx="7">
                  <c:v>Randy</c:v>
                </c:pt>
                <c:pt idx="8">
                  <c:v>Vicky</c:v>
                </c:pt>
                <c:pt idx="9">
                  <c:v>Willie</c:v>
                </c:pt>
              </c:strCache>
            </c:strRef>
          </c:cat>
          <c:val>
            <c:numRef>
              <c:f>'Pivot Tables'!$B$4:$B$14</c:f>
              <c:numCache>
                <c:formatCode>"$"#,##0_);[Red]\("$"#,##0\)</c:formatCode>
                <c:ptCount val="10"/>
                <c:pt idx="0">
                  <c:v>20798958.205</c:v>
                </c:pt>
                <c:pt idx="1">
                  <c:v>18674291.835</c:v>
                </c:pt>
                <c:pt idx="2">
                  <c:v>15106022.865</c:v>
                </c:pt>
                <c:pt idx="3">
                  <c:v>7980648.29</c:v>
                </c:pt>
                <c:pt idx="4">
                  <c:v>12085004.68</c:v>
                </c:pt>
                <c:pt idx="5">
                  <c:v>6264802.855</c:v>
                </c:pt>
                <c:pt idx="6">
                  <c:v>13605456.35</c:v>
                </c:pt>
                <c:pt idx="7">
                  <c:v>6044054.66</c:v>
                </c:pt>
                <c:pt idx="8">
                  <c:v>8212313.56</c:v>
                </c:pt>
                <c:pt idx="9">
                  <c:v>9954796.96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590275"/>
        <c:axId val="987541487"/>
      </c:barChart>
      <c:catAx>
        <c:axId val="1635902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541487"/>
        <c:crosses val="autoZero"/>
        <c:auto val="1"/>
        <c:lblAlgn val="ctr"/>
        <c:lblOffset val="100"/>
        <c:noMultiLvlLbl val="0"/>
      </c:catAx>
      <c:valAx>
        <c:axId val="987541487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5902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[GWIT ASSIGN 2 SALES.xlsx]Pivot Tables!PivotTable5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latin typeface="Times New Roman" panose="02020603050405020304" charset="0"/>
                <a:cs typeface="Times New Roman" panose="02020603050405020304" charset="0"/>
              </a:rPr>
              <a:t>Revenue generated by Region</a:t>
            </a:r>
            <a:endParaRPr b="1">
              <a:latin typeface="Times New Roman" panose="02020603050405020304" charset="0"/>
              <a:cs typeface="Times New Roman" panose="02020603050405020304" charset="0"/>
            </a:endParaRPr>
          </a:p>
        </c:rich>
      </c:tx>
      <c:layout>
        <c:manualLayout>
          <c:xMode val="edge"/>
          <c:yMode val="edge"/>
          <c:x val="0.114612188365651"/>
          <c:y val="0.033716475095785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Tables'!$E$3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Tables'!$D$4:$D$14</c:f>
              <c:strCache>
                <c:ptCount val="10"/>
                <c:pt idx="0">
                  <c:v>Ashanti</c:v>
                </c:pt>
                <c:pt idx="1">
                  <c:v>Brong-Ahafo</c:v>
                </c:pt>
                <c:pt idx="2">
                  <c:v>Central</c:v>
                </c:pt>
                <c:pt idx="3">
                  <c:v>Eastern</c:v>
                </c:pt>
                <c:pt idx="4">
                  <c:v>Greater Accra</c:v>
                </c:pt>
                <c:pt idx="5">
                  <c:v>Northern</c:v>
                </c:pt>
                <c:pt idx="6">
                  <c:v>Upper East</c:v>
                </c:pt>
                <c:pt idx="7">
                  <c:v>Upper West</c:v>
                </c:pt>
                <c:pt idx="8">
                  <c:v>Volta</c:v>
                </c:pt>
                <c:pt idx="9">
                  <c:v>Western</c:v>
                </c:pt>
              </c:strCache>
            </c:strRef>
          </c:cat>
          <c:val>
            <c:numRef>
              <c:f>'Pivot Tables'!$E$4:$E$14</c:f>
              <c:numCache>
                <c:formatCode>"$"#,##0;\-"$"#,##0</c:formatCode>
                <c:ptCount val="10"/>
                <c:pt idx="0">
                  <c:v>13081963.77</c:v>
                </c:pt>
                <c:pt idx="1">
                  <c:v>8097739.48</c:v>
                </c:pt>
                <c:pt idx="2">
                  <c:v>16846814.3</c:v>
                </c:pt>
                <c:pt idx="3">
                  <c:v>9139648.085</c:v>
                </c:pt>
                <c:pt idx="4">
                  <c:v>7867388.34</c:v>
                </c:pt>
                <c:pt idx="5">
                  <c:v>16932090.685</c:v>
                </c:pt>
                <c:pt idx="6">
                  <c:v>8611810.95</c:v>
                </c:pt>
                <c:pt idx="7">
                  <c:v>6360288.465</c:v>
                </c:pt>
                <c:pt idx="8">
                  <c:v>17247176.315</c:v>
                </c:pt>
                <c:pt idx="9">
                  <c:v>14541429.87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lt"/>
                <a:cs typeface="+mn-lt"/>
                <a:sym typeface="+mn-lt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lt"/>
                <a:cs typeface="+mn-lt"/>
                <a:sym typeface="+mn-lt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lt"/>
                <a:cs typeface="+mn-lt"/>
                <a:sym typeface="+mn-lt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lt"/>
                <a:cs typeface="+mn-lt"/>
                <a:sym typeface="+mn-lt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lt"/>
                <a:cs typeface="+mn-lt"/>
                <a:sym typeface="+mn-lt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lt"/>
                <a:cs typeface="+mn-lt"/>
                <a:sym typeface="+mn-lt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lt"/>
                <a:cs typeface="+mn-lt"/>
                <a:sym typeface="+mn-lt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lt"/>
                <a:cs typeface="+mn-lt"/>
                <a:sym typeface="+mn-lt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lt"/>
                <a:cs typeface="+mn-lt"/>
                <a:sym typeface="+mn-lt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lt"/>
                <a:cs typeface="+mn-lt"/>
                <a:sym typeface="+mn-lt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lt"/>
              <a:cs typeface="+mn-lt"/>
              <a:sym typeface="+mn-lt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9</xdr:col>
      <xdr:colOff>95250</xdr:colOff>
      <xdr:row>13</xdr:row>
      <xdr:rowOff>187325</xdr:rowOff>
    </xdr:from>
    <xdr:to>
      <xdr:col>11</xdr:col>
      <xdr:colOff>419100</xdr:colOff>
      <xdr:row>26</xdr:row>
      <xdr:rowOff>10160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4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96650" y="2663825"/>
              <a:ext cx="1828800" cy="2299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41275</xdr:colOff>
      <xdr:row>0</xdr:row>
      <xdr:rowOff>9525</xdr:rowOff>
    </xdr:from>
    <xdr:to>
      <xdr:col>13</xdr:col>
      <xdr:colOff>41275</xdr:colOff>
      <xdr:row>12</xdr:row>
      <xdr:rowOff>19050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5" name="Sales Pers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Per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38025" y="9525"/>
              <a:ext cx="1828800" cy="2295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29210</xdr:colOff>
      <xdr:row>5</xdr:row>
      <xdr:rowOff>181610</xdr:rowOff>
    </xdr:from>
    <xdr:to>
      <xdr:col>4</xdr:col>
      <xdr:colOff>601980</xdr:colOff>
      <xdr:row>19</xdr:row>
      <xdr:rowOff>10795</xdr:rowOff>
    </xdr:to>
    <xdr:graphicFrame>
      <xdr:nvGraphicFramePr>
        <xdr:cNvPr id="2" name="Chart 1"/>
        <xdr:cNvGraphicFramePr/>
      </xdr:nvGraphicFramePr>
      <xdr:xfrm>
        <a:off x="29210" y="1134110"/>
        <a:ext cx="3011170" cy="2496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19685</xdr:colOff>
      <xdr:row>19</xdr:row>
      <xdr:rowOff>28575</xdr:rowOff>
    </xdr:from>
    <xdr:to>
      <xdr:col>12</xdr:col>
      <xdr:colOff>304165</xdr:colOff>
      <xdr:row>33</xdr:row>
      <xdr:rowOff>57150</xdr:rowOff>
    </xdr:to>
    <xdr:graphicFrame>
      <xdr:nvGraphicFramePr>
        <xdr:cNvPr id="3" name="Chart 2"/>
        <xdr:cNvGraphicFramePr/>
      </xdr:nvGraphicFramePr>
      <xdr:xfrm>
        <a:off x="19685" y="3648075"/>
        <a:ext cx="7599680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600710</xdr:colOff>
      <xdr:row>5</xdr:row>
      <xdr:rowOff>180975</xdr:rowOff>
    </xdr:from>
    <xdr:to>
      <xdr:col>12</xdr:col>
      <xdr:colOff>295910</xdr:colOff>
      <xdr:row>19</xdr:row>
      <xdr:rowOff>0</xdr:rowOff>
    </xdr:to>
    <xdr:graphicFrame>
      <xdr:nvGraphicFramePr>
        <xdr:cNvPr id="4" name="Chart 3"/>
        <xdr:cNvGraphicFramePr/>
      </xdr:nvGraphicFramePr>
      <xdr:xfrm>
        <a:off x="3039110" y="1133475"/>
        <a:ext cx="4572000" cy="2486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70.7250578704" refreshedBy="USER" recordCount="700">
  <cacheSource type="worksheet">
    <worksheetSource ref="A1:F701" sheet="Raw Dataset"/>
  </cacheSource>
  <cacheFields count="6">
    <cacheField name="DATE" numFmtId="0">
      <sharedItems containsSemiMixedTypes="0" containsString="0" containsNonDate="0" containsDate="1" minDate="2013-09-01T00:00:00" maxDate="2014-12-01T00:00:00" count="16">
        <d v="2014-12-01T00:00:00"/>
        <d v="2014-06-01T00:00:00"/>
        <d v="2013-11-01T00:00:00"/>
        <d v="2013-09-01T00:00:00"/>
        <d v="2014-02-01T00:00:00"/>
        <d v="2014-03-01T00:00:00"/>
        <d v="2014-10-01T00:00:00"/>
        <d v="2014-04-01T00:00:00"/>
        <d v="2013-10-01T00:00:00"/>
        <d v="2013-12-01T00:00:00"/>
        <d v="2014-08-01T00:00:00"/>
        <d v="2014-07-01T00:00:00"/>
        <d v="2014-09-01T00:00:00"/>
        <d v="2014-01-01T00:00:00"/>
        <d v="2014-05-01T00:00:00"/>
        <d v="2014-11-01T00:00:00"/>
      </sharedItems>
    </cacheField>
    <cacheField name="PRODUCT" numFmtId="0">
      <sharedItems count="6">
        <s v="Bigo Drink"/>
        <s v="Verna Water"/>
        <s v="Yoghurt"/>
        <s v="Fruit Juice"/>
        <s v="Milo drink"/>
        <s v="Sobolo"/>
      </sharedItems>
    </cacheField>
    <cacheField name="REGION" numFmtId="0">
      <sharedItems count="10">
        <s v="Western"/>
        <s v="Central"/>
        <s v="Eastern"/>
        <s v="Volta"/>
        <s v="Greater Accra"/>
        <s v="Ashanti"/>
        <s v="Brong-Ahafo"/>
        <s v="Northern"/>
        <s v="Upper West"/>
        <s v="Upper East"/>
      </sharedItems>
    </cacheField>
    <cacheField name="SALESPERSON" numFmtId="0">
      <sharedItems count="10">
        <s v="Maria"/>
        <s v="Ella"/>
        <s v="Randy"/>
        <s v="Ama"/>
        <s v="Isabel"/>
        <s v="Joshua"/>
        <s v="Frank"/>
        <s v="Vicky"/>
        <s v="Willie"/>
        <s v="Kwasi"/>
      </sharedItems>
    </cacheField>
    <cacheField name="UNITS SOLD" numFmtId="0">
      <sharedItems containsSemiMixedTypes="0" containsString="0" containsNumber="1" minValue="200" maxValue="4492.5" count="510">
        <n v="1513"/>
        <n v="1006"/>
        <n v="1725"/>
        <n v="1527"/>
        <n v="2750"/>
        <n v="1210"/>
        <n v="1397"/>
        <n v="2155"/>
        <n v="943.5"/>
        <n v="2852"/>
        <n v="2966"/>
        <n v="2877"/>
        <n v="266"/>
        <n v="1940"/>
        <n v="1797"/>
        <n v="1642"/>
        <n v="274"/>
        <n v="3450"/>
        <n v="2177"/>
        <n v="349"/>
        <n v="1865"/>
        <n v="1907"/>
        <n v="1778"/>
        <n v="1384.5"/>
        <n v="720"/>
        <n v="602"/>
        <n v="1228"/>
        <n v="1350"/>
        <n v="552"/>
        <n v="980"/>
        <n v="1460"/>
        <n v="1496"/>
        <n v="727"/>
        <n v="2076"/>
        <n v="1679"/>
        <n v="1761"/>
        <n v="2876"/>
        <n v="1362"/>
        <n v="2146"/>
        <n v="574.5"/>
        <n v="381"/>
        <n v="422"/>
        <n v="1666"/>
        <n v="2417"/>
        <n v="1307"/>
        <n v="1269"/>
        <n v="1351.5"/>
        <n v="2071"/>
        <n v="2313"/>
        <n v="639"/>
        <n v="2807"/>
        <n v="1870"/>
        <n v="2240"/>
        <n v="707"/>
        <n v="792"/>
        <n v="766"/>
        <n v="2104.5"/>
        <n v="344"/>
        <n v="886"/>
        <n v="1594"/>
        <n v="1197"/>
        <n v="1395"/>
        <n v="986"/>
        <n v="623"/>
        <n v="270"/>
        <n v="923"/>
        <n v="1790"/>
        <n v="982.5"/>
        <n v="2632"/>
        <n v="357"/>
        <n v="2227.5"/>
        <n v="1199"/>
        <n v="200"/>
        <n v="700"/>
        <n v="1177"/>
        <n v="1922"/>
        <n v="1281"/>
        <n v="2851"/>
        <n v="2007"/>
        <n v="2151"/>
        <n v="1618.5"/>
        <n v="1321"/>
        <n v="1899"/>
        <n v="292"/>
        <n v="1817"/>
        <n v="1375.5"/>
        <n v="3864"/>
        <n v="1566"/>
        <n v="544"/>
        <n v="1236"/>
        <n v="941"/>
        <n v="2580"/>
        <n v="831"/>
        <n v="3850.5"/>
        <n v="736"/>
        <n v="2074"/>
        <n v="1056"/>
        <n v="2646"/>
        <n v="1563"/>
        <n v="1303"/>
        <n v="1389"/>
        <n v="1802"/>
        <n v="2663"/>
        <n v="2832"/>
        <n v="1579"/>
        <n v="1033"/>
        <n v="1265"/>
        <n v="2297"/>
        <n v="1117.5"/>
        <n v="1123"/>
        <n v="1757"/>
        <n v="1001"/>
        <n v="1834"/>
        <n v="1976"/>
        <n v="1535"/>
        <n v="609"/>
        <n v="1421"/>
        <n v="588"/>
        <n v="1118"/>
        <n v="1282"/>
        <n v="708"/>
        <n v="645"/>
        <n v="1366"/>
        <n v="1934"/>
        <n v="2993"/>
        <n v="1520"/>
        <n v="436.5"/>
        <n v="1694"/>
        <n v="663"/>
        <n v="973"/>
        <n v="1038"/>
        <n v="2682"/>
        <n v="1954"/>
        <n v="241"/>
        <n v="2039"/>
        <n v="2992"/>
        <n v="1122"/>
        <n v="2394"/>
        <n v="2805"/>
        <n v="2935"/>
        <n v="2629"/>
        <n v="1715"/>
        <n v="905"/>
        <n v="1233"/>
        <n v="2521.5"/>
        <n v="1531"/>
        <n v="442"/>
        <n v="2255"/>
        <n v="1249"/>
        <n v="2641"/>
        <n v="2708"/>
        <n v="2579"/>
        <n v="1743"/>
        <n v="2428"/>
        <n v="260"/>
        <n v="606"/>
        <n v="1158"/>
        <n v="267"/>
        <n v="293"/>
        <n v="865.5"/>
        <n v="883"/>
        <n v="1143"/>
        <n v="1493"/>
        <n v="1686"/>
        <n v="3945"/>
        <n v="1030"/>
        <n v="1326"/>
        <n v="2529"/>
        <n v="1830"/>
        <n v="4492.5"/>
        <n v="362"/>
        <n v="2092"/>
        <n v="263"/>
        <n v="2145"/>
        <n v="2013"/>
        <n v="1958"/>
        <n v="1760"/>
        <n v="4251"/>
        <n v="1159"/>
        <n v="1372"/>
        <n v="2349"/>
        <n v="2689"/>
        <n v="1683"/>
        <n v="1016"/>
        <n v="570"/>
        <n v="2487"/>
        <n v="2327"/>
        <n v="2136"/>
        <n v="1403"/>
        <n v="1498"/>
        <n v="1333"/>
        <n v="1031"/>
        <n v="1135"/>
        <n v="547"/>
        <n v="1582"/>
        <n v="2125"/>
        <n v="488"/>
        <n v="257"/>
        <n v="1259"/>
        <n v="1095"/>
        <n v="678"/>
        <n v="1598"/>
        <n v="2409"/>
        <n v="1946"/>
        <n v="2907"/>
        <n v="2338"/>
        <n v="1611"/>
        <n v="819"/>
        <n v="521"/>
        <n v="360"/>
        <n v="2328"/>
        <n v="2665"/>
        <n v="2532"/>
        <n v="2706"/>
        <n v="1808"/>
        <n v="380"/>
        <n v="2420"/>
        <n v="2734"/>
        <n v="3421.5"/>
        <n v="1491"/>
        <n v="1298"/>
        <n v="1438.5"/>
        <n v="2696"/>
        <n v="1190"/>
        <n v="2996"/>
        <n v="280"/>
        <n v="388"/>
        <n v="1727"/>
        <n v="1731"/>
        <n v="2903"/>
        <n v="2535"/>
        <n v="1368"/>
        <n v="723"/>
        <n v="2178"/>
        <n v="888"/>
        <n v="2470"/>
        <n v="921"/>
        <n v="2518"/>
        <n v="1545"/>
        <n v="2665.5"/>
        <n v="958"/>
        <n v="345"/>
        <n v="615"/>
        <n v="1804"/>
        <n v="2161"/>
        <n v="2821"/>
        <n v="2001"/>
        <n v="2838"/>
        <n v="1953"/>
        <n v="4219.5"/>
        <n v="2141"/>
        <n v="1858"/>
        <n v="1445"/>
        <n v="330"/>
        <n v="2671"/>
        <n v="494"/>
        <n v="2214"/>
        <n v="2301"/>
        <n v="2498"/>
        <n v="787"/>
        <n v="1744"/>
        <n v="1989"/>
        <n v="321"/>
        <n v="742.5"/>
        <n v="1295"/>
        <n v="214"/>
        <n v="1142"/>
        <n v="690"/>
        <n v="1660"/>
        <n v="809"/>
        <n v="1055"/>
        <n v="1084"/>
        <n v="662"/>
        <n v="2729"/>
        <n v="259"/>
        <n v="1101"/>
        <n v="2276"/>
        <n v="1916"/>
        <n v="4243.5"/>
        <n v="689"/>
        <n v="1947"/>
        <n v="908"/>
        <n v="1901"/>
        <n v="1287"/>
        <n v="1706"/>
        <n v="2009"/>
        <n v="2844"/>
        <n v="1570"/>
        <n v="1874"/>
        <n v="1945"/>
        <n v="2479"/>
        <n v="2031"/>
        <n v="2021"/>
        <n v="1967"/>
        <n v="1859"/>
        <n v="1138"/>
        <n v="1465"/>
        <n v="866"/>
        <n v="1514"/>
        <n v="1074"/>
        <n v="671"/>
        <n v="2431"/>
        <n v="1116"/>
        <n v="991"/>
        <n v="2791"/>
        <n v="3627"/>
        <n v="2342"/>
        <n v="1100"/>
        <n v="555"/>
        <n v="2861"/>
        <n v="807"/>
        <n v="861"/>
        <n v="704"/>
        <n v="1250"/>
        <n v="562"/>
        <n v="2299"/>
        <n v="2030"/>
        <n v="887"/>
        <n v="2723"/>
        <n v="952"/>
        <n v="2755"/>
        <n v="1530"/>
        <n v="1221"/>
        <n v="2436"/>
        <n v="1987.5"/>
        <n v="1153"/>
        <n v="1884"/>
        <n v="2340"/>
        <n v="1262"/>
        <n v="1738.5"/>
        <n v="2215"/>
        <n v="448"/>
        <n v="2181"/>
        <n v="2500"/>
        <n v="1659"/>
        <n v="2087"/>
        <n v="3244.5"/>
        <n v="959"/>
        <n v="2747"/>
        <n v="1645"/>
        <n v="994"/>
        <n v="1540"/>
        <n v="490"/>
        <n v="2501"/>
        <n v="1562"/>
        <n v="1283"/>
        <n v="711"/>
        <n v="598"/>
        <n v="386"/>
        <n v="635"/>
        <n v="2134"/>
        <n v="808"/>
        <n v="2460"/>
        <n v="1375"/>
        <n v="1094"/>
        <n v="367"/>
        <n v="3802.5"/>
        <n v="322"/>
        <n v="2321"/>
        <n v="1857"/>
        <n v="2797"/>
        <n v="334"/>
        <n v="245"/>
        <n v="3793.5"/>
        <n v="567"/>
        <n v="2110"/>
        <n v="1956"/>
        <n v="2659"/>
        <n v="880"/>
        <n v="1867"/>
        <n v="2234"/>
        <n v="1227"/>
        <n v="877"/>
        <n v="970"/>
        <n v="1580"/>
        <n v="2628"/>
        <n v="1630.5"/>
        <n v="306"/>
        <n v="3445.5"/>
        <n v="1482"/>
        <n v="2072"/>
        <n v="681"/>
        <n v="510"/>
        <n v="790"/>
        <n v="1596"/>
        <n v="2294"/>
        <n v="853"/>
        <n v="341"/>
        <n v="641"/>
        <n v="432"/>
        <n v="2167"/>
        <n v="579"/>
        <n v="3520.5"/>
        <n v="2574"/>
        <n v="1198"/>
        <n v="384"/>
        <n v="472"/>
        <n v="1005"/>
        <n v="3199.5"/>
        <n v="1937"/>
        <n v="2811"/>
        <n v="2441"/>
        <n v="1560"/>
        <n v="2157"/>
        <n v="655"/>
        <n v="1734"/>
        <n v="554"/>
        <n v="3165"/>
        <n v="1433"/>
        <n v="947"/>
        <n v="2416"/>
        <n v="2156"/>
        <n v="677"/>
        <n v="1773"/>
        <n v="1186"/>
        <n v="2109"/>
        <n v="3874.5"/>
        <n v="2387"/>
        <n v="2548"/>
        <n v="2661"/>
        <n v="2761"/>
        <n v="2567"/>
        <n v="604"/>
        <n v="3997.5"/>
        <n v="660"/>
        <n v="410"/>
        <n v="2605"/>
        <n v="1013"/>
        <n v="1583"/>
        <n v="1565"/>
        <n v="1770"/>
        <n v="1393"/>
        <n v="2015"/>
        <n v="801"/>
        <n v="1023"/>
        <n v="1010"/>
        <n v="2300"/>
        <n v="1575"/>
        <n v="269"/>
        <n v="2536"/>
        <n v="2541"/>
        <n v="2475"/>
        <n v="2914"/>
        <n v="1174"/>
        <n v="2767"/>
        <n v="1085"/>
        <n v="546"/>
        <n v="500"/>
        <n v="2826"/>
        <n v="2438"/>
        <n v="914"/>
        <n v="492"/>
        <n v="1175"/>
        <n v="2954"/>
        <n v="1806"/>
        <n v="974"/>
        <n v="549"/>
        <n v="788"/>
        <n v="2472"/>
        <n v="912"/>
        <n v="2152"/>
        <n v="2296"/>
        <n v="1823"/>
        <n v="747"/>
        <n v="2905"/>
        <n v="2363"/>
        <n v="918"/>
        <n v="1728"/>
        <n v="1785"/>
        <n v="1925"/>
        <n v="2434.5"/>
        <n v="1774"/>
        <n v="1369.5"/>
        <n v="2261"/>
        <n v="795"/>
        <n v="1414.5"/>
        <n v="2918"/>
        <n v="2988"/>
        <n v="218"/>
        <n v="2385"/>
        <n v="1607"/>
        <n v="2620"/>
        <n v="2116"/>
        <n v="3801"/>
        <n v="2198"/>
        <n v="1702"/>
        <n v="3513"/>
        <n v="2101"/>
        <n v="2931"/>
        <n v="1404"/>
        <n v="2763"/>
        <n v="1114"/>
        <n v="2565"/>
        <n v="3675"/>
        <n v="1324"/>
        <n v="1775"/>
        <n v="591"/>
        <n v="873"/>
        <n v="4026"/>
        <n v="2425.5"/>
        <n v="1984"/>
        <n v="3495"/>
        <n v="1359"/>
        <n v="2150"/>
        <n v="571"/>
        <n v="278"/>
        <n v="1767"/>
        <n v="2222"/>
        <n v="1614"/>
        <n v="2559"/>
      </sharedItems>
    </cacheField>
    <cacheField name="REVENUE" numFmtId="6">
      <sharedItems containsSemiMixedTypes="0" containsString="0" containsNumber="1" minValue="1655.08" maxValue="1159200" count="559">
        <n v="529550"/>
        <n v="352100"/>
        <n v="603750"/>
        <n v="534450"/>
        <n v="962500"/>
        <n v="419265"/>
        <n v="484060.5"/>
        <n v="746707.5"/>
        <n v="326922.75"/>
        <n v="978236"/>
        <n v="1017338"/>
        <n v="986811"/>
        <n v="91238"/>
        <n v="665420"/>
        <n v="610081.5"/>
        <n v="557459"/>
        <n v="92064"/>
        <n v="1159200"/>
        <n v="731472"/>
        <n v="117264"/>
        <n v="626640"/>
        <n v="640752"/>
        <n v="597408"/>
        <n v="460346.25"/>
        <n v="239400"/>
        <n v="200165"/>
        <n v="408310"/>
        <n v="448875"/>
        <n v="183540"/>
        <n v="322420"/>
        <n v="480340"/>
        <n v="492184"/>
        <n v="239183"/>
        <n v="683004"/>
        <n v="552391"/>
        <n v="573205.5"/>
        <n v="936138"/>
        <n v="438564"/>
        <n v="691012"/>
        <n v="184989"/>
        <n v="122682"/>
        <n v="135884"/>
        <n v="530621"/>
        <n v="769814.5"/>
        <n v="416279.5"/>
        <n v="404176.5"/>
        <n v="430452.75"/>
        <n v="659613.5"/>
        <n v="728595"/>
        <n v="201285"/>
        <n v="884205"/>
        <n v="589050"/>
        <n v="705600"/>
        <n v="222705"/>
        <n v="246708"/>
        <n v="238609"/>
        <n v="655551.75"/>
        <n v="107156"/>
        <n v="272888"/>
        <n v="490952"/>
        <n v="368676"/>
        <n v="429660"/>
        <n v="303688"/>
        <n v="191884"/>
        <n v="83160"/>
        <n v="281053.5"/>
        <n v="545055"/>
        <n v="299171.25"/>
        <n v="801444"/>
        <n v="108706.5"/>
        <n v="670477.5"/>
        <n v="360899"/>
        <n v="60200"/>
        <n v="210700"/>
        <n v="354277"/>
        <n v="578522"/>
        <n v="385581"/>
        <n v="848172.5"/>
        <n v="597082.5"/>
        <n v="639922.5"/>
        <n v="32370"/>
        <n v="26420"/>
        <n v="37980"/>
        <n v="5840"/>
        <n v="36340"/>
        <n v="27234.9"/>
        <n v="76507.2"/>
        <n v="30693.6"/>
        <n v="10662.4"/>
        <n v="24225.6"/>
        <n v="18443.6"/>
        <n v="50052"/>
        <n v="16121.4"/>
        <n v="74699.7"/>
        <n v="14131.2"/>
        <n v="39820.8"/>
        <n v="20275.2"/>
        <n v="50803.2"/>
        <n v="29697"/>
        <n v="24757"/>
        <n v="26391"/>
        <n v="34238"/>
        <n v="50597"/>
        <n v="53808"/>
        <n v="30001"/>
        <n v="19627"/>
        <n v="24035"/>
        <n v="43643"/>
        <n v="21009"/>
        <n v="21112.4"/>
        <n v="33031.6"/>
        <n v="18818.8"/>
        <n v="34112.4"/>
        <n v="36753.6"/>
        <n v="28551"/>
        <n v="11327.4"/>
        <n v="26430.6"/>
        <n v="10936.8"/>
        <n v="20794.8"/>
        <n v="23588.8"/>
        <n v="13027.2"/>
        <n v="11868"/>
        <n v="25134.4"/>
        <n v="35585.6"/>
        <n v="55071.2"/>
        <n v="27968"/>
        <n v="8031.6"/>
        <n v="30830.8"/>
        <n v="12066.6"/>
        <n v="17708.6"/>
        <n v="18891.6"/>
        <n v="48812.4"/>
        <n v="35172"/>
        <n v="4338"/>
        <n v="36702"/>
        <n v="53257.6"/>
        <n v="19971.6"/>
        <n v="42613.2"/>
        <n v="49929"/>
        <n v="52243"/>
        <n v="46796.2"/>
        <n v="30184"/>
        <n v="15928"/>
        <n v="21700.8"/>
        <n v="44378.4"/>
        <n v="26945.6"/>
        <n v="7690.8"/>
        <n v="39237"/>
        <n v="21732.6"/>
        <n v="45953.4"/>
        <n v="47119.2"/>
        <n v="44358.8"/>
        <n v="29979.6"/>
        <n v="41761.6"/>
        <n v="4472"/>
        <n v="10423.2"/>
        <n v="19686"/>
        <n v="4539"/>
        <n v="4981"/>
        <n v="14713.5"/>
        <n v="15022"/>
        <n v="6181"/>
        <n v="8001"/>
        <n v="10451"/>
        <n v="11802"/>
        <n v="27338.85"/>
        <n v="7137.9"/>
        <n v="4428.27"/>
        <n v="9189.18"/>
        <n v="17525.97"/>
        <n v="12681.9"/>
        <n v="31133.025"/>
        <n v="2508.66"/>
        <n v="14497.56"/>
        <n v="1822.59"/>
        <n v="14714.7"/>
        <n v="13809.18"/>
        <n v="13294.82"/>
        <n v="3693.76"/>
        <n v="11950.4"/>
        <n v="19158.72"/>
        <n v="28566.72"/>
        <n v="7707.35"/>
        <n v="9123.8"/>
        <n v="15620.85"/>
        <n v="17881.85"/>
        <n v="11191.95"/>
        <n v="6756.4"/>
        <n v="3790.5"/>
        <n v="16538.55"/>
        <n v="15474.55"/>
        <n v="14204.4"/>
        <n v="1730.54"/>
        <n v="9231.74"/>
        <n v="9856.84"/>
        <n v="8771.14"/>
        <n v="6711.81"/>
        <n v="7388.85"/>
        <n v="3560.97"/>
        <n v="10298.82"/>
        <n v="13833.75"/>
        <n v="3142.72"/>
        <n v="1655.08"/>
        <n v="8107.96"/>
        <n v="7051.8"/>
        <n v="4366.32"/>
        <n v="10291.12"/>
        <n v="15513.96"/>
        <n v="12532.24"/>
        <n v="18721.08"/>
        <n v="15056.72"/>
        <n v="10262.07"/>
        <n v="5217.03"/>
        <n v="3318.77"/>
        <n v="2293.2"/>
        <n v="14666.4"/>
        <n v="16789.5"/>
        <n v="15774.36"/>
        <n v="9837.17"/>
        <n v="16858.38"/>
        <n v="11263.84"/>
        <n v="2367.4"/>
        <n v="14907.2"/>
        <n v="16841.44"/>
        <n v="21076.44"/>
        <n v="9184.56"/>
        <n v="7904.82"/>
        <n v="8760.465"/>
        <n v="16418.64"/>
        <n v="7247.1"/>
        <n v="18035.92"/>
        <n v="1685.6"/>
        <n v="1763.86"/>
        <n v="2335.76"/>
        <n v="10396.54"/>
        <n v="10420.62"/>
        <n v="17476.06"/>
        <n v="15083.25"/>
        <n v="8139.6"/>
        <n v="4301.85"/>
        <n v="32670"/>
        <n v="13320"/>
        <n v="37050"/>
        <n v="13815"/>
        <n v="30216"/>
        <n v="18540"/>
        <n v="333187.5"/>
        <n v="287400"/>
        <n v="43125"/>
        <n v="9225"/>
        <n v="225500"/>
        <n v="25932"/>
        <n v="352625"/>
        <n v="600300"/>
        <n v="34056"/>
        <n v="645300"/>
        <n v="23436"/>
        <n v="527437.5"/>
        <n v="25692"/>
        <n v="22073.04"/>
        <n v="17166.6"/>
        <n v="40837.5"/>
        <n v="31731.48"/>
        <n v="9100.08"/>
        <n v="146718"/>
        <n v="32877.9"/>
        <n v="683397"/>
        <n v="741906"/>
        <n v="82046.25"/>
        <n v="114221.25"/>
        <n v="89966.25"/>
        <n v="97391.25"/>
        <n v="292842"/>
        <n v="215820"/>
        <n v="23629.32"/>
        <n v="4766.85"/>
        <n v="90956.25"/>
        <n v="15229.2"/>
        <n v="62916"/>
        <n v="13429.92"/>
        <n v="8114.4"/>
        <n v="203350"/>
        <n v="99102.5"/>
        <n v="262762.5"/>
        <n v="12406.8"/>
        <n v="12747.84"/>
        <n v="81095"/>
        <n v="334302.5"/>
        <n v="76146"/>
        <n v="323694"/>
        <n v="278810"/>
        <n v="563304"/>
        <n v="514524.375"/>
        <n v="200499"/>
        <n v="22663.08"/>
        <n v="10569.12"/>
        <n v="22127.64"/>
        <n v="156048.75"/>
        <n v="206852.5"/>
        <n v="243591.25"/>
        <n v="827604"/>
        <n v="22302.24"/>
        <n v="190362.5"/>
        <n v="545334"/>
        <n v="28299.75"/>
        <n v="28855.56"/>
        <n v="29246.4"/>
        <n v="582048"/>
        <n v="28324.8"/>
        <n v="535392"/>
        <n v="136560"/>
        <n v="16876.8"/>
        <n v="9976.32"/>
        <n v="21801.6"/>
        <n v="128880"/>
        <n v="9662.4"/>
        <n v="27713.4"/>
        <n v="12802.2"/>
        <n v="21261"/>
        <n v="12722.4"/>
        <n v="282435"/>
        <n v="39771.75"/>
        <n v="430706.25"/>
        <n v="26698.8"/>
        <n v="313500"/>
        <n v="7908.75"/>
        <n v="40769.25"/>
        <n v="95831.25"/>
        <n v="102243.75"/>
        <n v="83600"/>
        <n v="356250"/>
        <n v="40100.4"/>
        <n v="6339.36"/>
        <n v="25932.72"/>
        <n v="28623"/>
        <n v="104222.5"/>
        <n v="30715.44"/>
        <n v="111860"/>
        <n v="323712.5"/>
        <n v="21573"/>
        <n v="344322"/>
        <n v="686952"/>
        <n v="233531.25"/>
        <n v="16257.3"/>
        <n v="8113.32"/>
        <n v="21025.44"/>
        <n v="26114.4"/>
        <n v="26136.72"/>
        <n v="17604.9"/>
        <n v="19401.66"/>
        <n v="24719.4"/>
        <n v="124992"/>
        <n v="608499"/>
        <n v="290625"/>
        <n v="462861"/>
        <n v="242613.75"/>
        <n v="382788"/>
        <n v="36208.62"/>
        <n v="267561"/>
        <n v="766413"/>
        <n v="191231.25"/>
        <n v="115552.5"/>
        <n v="177100"/>
        <n v="6762"/>
        <n v="34513.8"/>
        <n v="431112"/>
        <n v="354108"/>
        <n v="9811.8"/>
        <n v="6601.92"/>
        <n v="106536"/>
        <n v="175260"/>
        <n v="588984"/>
        <n v="223008"/>
        <n v="678960"/>
        <n v="15180"/>
        <n v="298662"/>
        <n v="4007.64"/>
        <n v="1038082.5"/>
        <n v="87906"/>
        <n v="25345.32"/>
        <n v="211233.75"/>
        <n v="318158.75"/>
        <n v="91182"/>
        <n v="3344.25"/>
        <n v="1035625.5"/>
        <n v="64496.25"/>
        <n v="240012.5"/>
        <n v="21359.52"/>
        <n v="725907"/>
        <n v="9609.6"/>
        <n v="509691"/>
        <n v="24395.28"/>
        <n v="16748.55"/>
        <n v="99758.75"/>
        <n v="13240.5"/>
        <n v="17253.6"/>
        <n v="21479.64"/>
        <n v="35872.2"/>
        <n v="22256.325"/>
        <n v="3341.52"/>
        <n v="4168.8"/>
        <n v="387618.75"/>
        <n v="166725"/>
        <n v="202950"/>
        <n v="27972"/>
        <n v="9193.5"/>
        <n v="6885"/>
        <n v="10665"/>
        <n v="179550"/>
        <n v="619380"/>
        <n v="215550"/>
        <n v="230310"/>
        <n v="38362.5"/>
        <n v="8653.5"/>
        <n v="116640"/>
        <n v="29254.5"/>
        <n v="284512.5"/>
        <n v="65137.5"/>
        <n v="808110"/>
        <n v="38021.4"/>
        <n v="27799.2"/>
        <n v="12794.64"/>
        <n v="5126.4"/>
        <n v="5040.96"/>
        <n v="10733.4"/>
        <n v="42713.325"/>
        <n v="20687.16"/>
        <n v="750537"/>
        <n v="271561.25"/>
        <n v="20826"/>
        <n v="28795.95"/>
        <n v="8744.25"/>
        <n v="18519.12"/>
        <n v="61632.5"/>
        <n v="352106.25"/>
        <n v="159421.25"/>
        <n v="105353.75"/>
        <n v="265760"/>
        <n v="237160"/>
        <n v="35494.8"/>
        <n v="8936.4"/>
        <n v="468072"/>
        <n v="313104"/>
        <n v="22271.04"/>
        <n v="51143.4"/>
        <n v="262570"/>
        <n v="33633.6"/>
        <n v="28100.16"/>
        <n v="29156.16"/>
        <n v="33499.35"/>
        <n v="6305.76"/>
        <n v="52167.375"/>
        <n v="8613"/>
        <n v="4280.4"/>
        <n v="679905"/>
        <n v="10575.72"/>
        <n v="172151.25"/>
        <n v="20423.25"/>
        <n v="180416.25"/>
        <n v="18478.8"/>
        <n v="14375.76"/>
        <n v="206658"/>
        <n v="109972.5"/>
        <n v="385968"/>
        <n v="260580"/>
        <n v="19517.7"/>
        <n v="29670"/>
        <n v="303257.5"/>
        <n v="169312.5"/>
        <n v="634680"/>
        <n v="69402"/>
        <n v="654288"/>
        <n v="655578"/>
        <n v="229104"/>
        <n v="305730"/>
        <n v="25542"/>
        <n v="22484.7"/>
        <n v="30072.48"/>
        <n v="24123"/>
        <n v="124737.5"/>
        <n v="293993.75"/>
        <n v="115281.25"/>
        <n v="139230"/>
        <n v="5100"/>
        <n v="36031.5"/>
        <n v="70443.75"/>
        <n v="656370"/>
        <n v="259037.5"/>
        <n v="9322.8"/>
        <n v="6273"/>
        <n v="14981.25"/>
        <n v="313862.5"/>
        <n v="58650"/>
        <n v="631125"/>
        <n v="18421.2"/>
        <n v="14610"/>
        <n v="4404"/>
        <n v="8235"/>
        <n v="236400"/>
        <n v="37080"/>
        <n v="10944"/>
        <n v="32280"/>
        <n v="34095.6"/>
        <n v="22482.9"/>
        <n v="225596.25"/>
        <n v="11092.95"/>
        <n v="862785"/>
        <n v="34736.1"/>
        <n v="269892"/>
        <n v="508032"/>
        <n v="20991.6"/>
        <n v="28297.5"/>
        <n v="708439.5"/>
        <n v="215097.5"/>
        <n v="15940.98"/>
        <n v="32558.4"/>
        <n v="95400"/>
        <n v="407376"/>
        <n v="840384"/>
        <n v="358560"/>
        <n v="3139.2"/>
        <n v="355300"/>
        <n v="283218.75"/>
        <n v="457995"/>
        <n v="37335"/>
        <n v="30153"/>
        <n v="53594.1"/>
        <n v="30991.8"/>
        <n v="24576.3"/>
        <n v="474858"/>
        <n v="408386.25"/>
        <n v="29308.95"/>
        <n v="40887.45"/>
        <n v="313317"/>
        <n v="391716"/>
        <n v="30835.08"/>
        <n v="128110"/>
        <n v="700245"/>
        <n v="50163.75"/>
        <n v="361452"/>
        <n v="19383"/>
        <n v="159570"/>
        <n v="233091"/>
        <n v="42997.68"/>
        <n v="25904.34"/>
        <n v="26486.4"/>
        <n v="364722"/>
        <n v="922680"/>
        <n v="358776"/>
        <n v="567600"/>
        <n v="5016"/>
        <n v="210627"/>
        <n v="5961.24"/>
        <n v="3586.2"/>
        <n v="22794.3"/>
        <n v="31863"/>
        <n v="22931.04"/>
        <n v="20578.5"/>
        <n v="32627.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x v="0"/>
    <x v="0"/>
    <x v="0"/>
    <x v="0"/>
    <x v="0"/>
  </r>
  <r>
    <x v="1"/>
    <x v="1"/>
    <x v="0"/>
    <x v="1"/>
    <x v="1"/>
    <x v="1"/>
  </r>
  <r>
    <x v="2"/>
    <x v="1"/>
    <x v="1"/>
    <x v="0"/>
    <x v="2"/>
    <x v="2"/>
  </r>
  <r>
    <x v="0"/>
    <x v="1"/>
    <x v="0"/>
    <x v="0"/>
    <x v="0"/>
    <x v="0"/>
  </r>
  <r>
    <x v="1"/>
    <x v="2"/>
    <x v="2"/>
    <x v="0"/>
    <x v="1"/>
    <x v="1"/>
  </r>
  <r>
    <x v="3"/>
    <x v="3"/>
    <x v="3"/>
    <x v="2"/>
    <x v="3"/>
    <x v="3"/>
  </r>
  <r>
    <x v="4"/>
    <x v="4"/>
    <x v="3"/>
    <x v="0"/>
    <x v="4"/>
    <x v="4"/>
  </r>
  <r>
    <x v="5"/>
    <x v="0"/>
    <x v="4"/>
    <x v="3"/>
    <x v="5"/>
    <x v="5"/>
  </r>
  <r>
    <x v="6"/>
    <x v="0"/>
    <x v="4"/>
    <x v="1"/>
    <x v="6"/>
    <x v="6"/>
  </r>
  <r>
    <x v="0"/>
    <x v="0"/>
    <x v="2"/>
    <x v="1"/>
    <x v="7"/>
    <x v="7"/>
  </r>
  <r>
    <x v="0"/>
    <x v="1"/>
    <x v="3"/>
    <x v="3"/>
    <x v="7"/>
    <x v="7"/>
  </r>
  <r>
    <x v="7"/>
    <x v="3"/>
    <x v="1"/>
    <x v="3"/>
    <x v="8"/>
    <x v="8"/>
  </r>
  <r>
    <x v="6"/>
    <x v="3"/>
    <x v="5"/>
    <x v="3"/>
    <x v="6"/>
    <x v="6"/>
  </r>
  <r>
    <x v="0"/>
    <x v="0"/>
    <x v="1"/>
    <x v="3"/>
    <x v="9"/>
    <x v="9"/>
  </r>
  <r>
    <x v="0"/>
    <x v="1"/>
    <x v="2"/>
    <x v="3"/>
    <x v="9"/>
    <x v="9"/>
  </r>
  <r>
    <x v="8"/>
    <x v="2"/>
    <x v="0"/>
    <x v="3"/>
    <x v="10"/>
    <x v="10"/>
  </r>
  <r>
    <x v="6"/>
    <x v="2"/>
    <x v="0"/>
    <x v="1"/>
    <x v="11"/>
    <x v="11"/>
  </r>
  <r>
    <x v="6"/>
    <x v="3"/>
    <x v="0"/>
    <x v="0"/>
    <x v="11"/>
    <x v="11"/>
  </r>
  <r>
    <x v="9"/>
    <x v="3"/>
    <x v="6"/>
    <x v="0"/>
    <x v="12"/>
    <x v="12"/>
  </r>
  <r>
    <x v="9"/>
    <x v="3"/>
    <x v="5"/>
    <x v="0"/>
    <x v="13"/>
    <x v="13"/>
  </r>
  <r>
    <x v="8"/>
    <x v="4"/>
    <x v="0"/>
    <x v="1"/>
    <x v="10"/>
    <x v="10"/>
  </r>
  <r>
    <x v="3"/>
    <x v="5"/>
    <x v="0"/>
    <x v="1"/>
    <x v="14"/>
    <x v="14"/>
  </r>
  <r>
    <x v="10"/>
    <x v="3"/>
    <x v="4"/>
    <x v="1"/>
    <x v="15"/>
    <x v="15"/>
  </r>
  <r>
    <x v="0"/>
    <x v="0"/>
    <x v="7"/>
    <x v="1"/>
    <x v="16"/>
    <x v="16"/>
  </r>
  <r>
    <x v="11"/>
    <x v="1"/>
    <x v="7"/>
    <x v="2"/>
    <x v="17"/>
    <x v="17"/>
  </r>
  <r>
    <x v="0"/>
    <x v="1"/>
    <x v="6"/>
    <x v="1"/>
    <x v="16"/>
    <x v="16"/>
  </r>
  <r>
    <x v="6"/>
    <x v="2"/>
    <x v="8"/>
    <x v="1"/>
    <x v="18"/>
    <x v="18"/>
  </r>
  <r>
    <x v="3"/>
    <x v="3"/>
    <x v="6"/>
    <x v="1"/>
    <x v="19"/>
    <x v="19"/>
  </r>
  <r>
    <x v="6"/>
    <x v="3"/>
    <x v="3"/>
    <x v="1"/>
    <x v="18"/>
    <x v="18"/>
  </r>
  <r>
    <x v="4"/>
    <x v="4"/>
    <x v="4"/>
    <x v="1"/>
    <x v="20"/>
    <x v="20"/>
  </r>
  <r>
    <x v="12"/>
    <x v="4"/>
    <x v="9"/>
    <x v="1"/>
    <x v="21"/>
    <x v="21"/>
  </r>
  <r>
    <x v="9"/>
    <x v="4"/>
    <x v="2"/>
    <x v="0"/>
    <x v="22"/>
    <x v="22"/>
  </r>
  <r>
    <x v="13"/>
    <x v="5"/>
    <x v="3"/>
    <x v="2"/>
    <x v="23"/>
    <x v="23"/>
  </r>
  <r>
    <x v="3"/>
    <x v="5"/>
    <x v="4"/>
    <x v="1"/>
    <x v="24"/>
    <x v="24"/>
  </r>
  <r>
    <x v="1"/>
    <x v="1"/>
    <x v="7"/>
    <x v="0"/>
    <x v="25"/>
    <x v="25"/>
  </r>
  <r>
    <x v="8"/>
    <x v="1"/>
    <x v="1"/>
    <x v="0"/>
    <x v="26"/>
    <x v="26"/>
  </r>
  <r>
    <x v="1"/>
    <x v="2"/>
    <x v="7"/>
    <x v="2"/>
    <x v="25"/>
    <x v="25"/>
  </r>
  <r>
    <x v="4"/>
    <x v="4"/>
    <x v="9"/>
    <x v="0"/>
    <x v="27"/>
    <x v="27"/>
  </r>
  <r>
    <x v="10"/>
    <x v="4"/>
    <x v="2"/>
    <x v="0"/>
    <x v="28"/>
    <x v="28"/>
  </r>
  <r>
    <x v="8"/>
    <x v="4"/>
    <x v="2"/>
    <x v="0"/>
    <x v="26"/>
    <x v="26"/>
  </r>
  <r>
    <x v="7"/>
    <x v="5"/>
    <x v="4"/>
    <x v="1"/>
    <x v="29"/>
    <x v="29"/>
  </r>
  <r>
    <x v="14"/>
    <x v="5"/>
    <x v="0"/>
    <x v="1"/>
    <x v="30"/>
    <x v="30"/>
  </r>
  <r>
    <x v="1"/>
    <x v="1"/>
    <x v="3"/>
    <x v="1"/>
    <x v="31"/>
    <x v="31"/>
  </r>
  <r>
    <x v="8"/>
    <x v="1"/>
    <x v="7"/>
    <x v="1"/>
    <x v="32"/>
    <x v="32"/>
  </r>
  <r>
    <x v="1"/>
    <x v="2"/>
    <x v="3"/>
    <x v="1"/>
    <x v="31"/>
    <x v="31"/>
  </r>
  <r>
    <x v="8"/>
    <x v="2"/>
    <x v="3"/>
    <x v="1"/>
    <x v="33"/>
    <x v="33"/>
  </r>
  <r>
    <x v="12"/>
    <x v="4"/>
    <x v="5"/>
    <x v="1"/>
    <x v="34"/>
    <x v="34"/>
  </r>
  <r>
    <x v="8"/>
    <x v="4"/>
    <x v="7"/>
    <x v="1"/>
    <x v="32"/>
    <x v="32"/>
  </r>
  <r>
    <x v="8"/>
    <x v="4"/>
    <x v="3"/>
    <x v="4"/>
    <x v="33"/>
    <x v="33"/>
  </r>
  <r>
    <x v="5"/>
    <x v="0"/>
    <x v="6"/>
    <x v="4"/>
    <x v="35"/>
    <x v="35"/>
  </r>
  <r>
    <x v="12"/>
    <x v="4"/>
    <x v="3"/>
    <x v="5"/>
    <x v="36"/>
    <x v="36"/>
  </r>
  <r>
    <x v="0"/>
    <x v="0"/>
    <x v="5"/>
    <x v="5"/>
    <x v="37"/>
    <x v="37"/>
  </r>
  <r>
    <x v="2"/>
    <x v="1"/>
    <x v="9"/>
    <x v="1"/>
    <x v="38"/>
    <x v="38"/>
  </r>
  <r>
    <x v="0"/>
    <x v="1"/>
    <x v="5"/>
    <x v="0"/>
    <x v="37"/>
    <x v="37"/>
  </r>
  <r>
    <x v="7"/>
    <x v="3"/>
    <x v="3"/>
    <x v="6"/>
    <x v="39"/>
    <x v="39"/>
  </r>
  <r>
    <x v="10"/>
    <x v="3"/>
    <x v="3"/>
    <x v="0"/>
    <x v="40"/>
    <x v="40"/>
  </r>
  <r>
    <x v="10"/>
    <x v="3"/>
    <x v="9"/>
    <x v="3"/>
    <x v="41"/>
    <x v="41"/>
  </r>
  <r>
    <x v="14"/>
    <x v="5"/>
    <x v="3"/>
    <x v="3"/>
    <x v="42"/>
    <x v="42"/>
  </r>
  <r>
    <x v="13"/>
    <x v="1"/>
    <x v="5"/>
    <x v="7"/>
    <x v="43"/>
    <x v="43"/>
  </r>
  <r>
    <x v="11"/>
    <x v="2"/>
    <x v="9"/>
    <x v="6"/>
    <x v="44"/>
    <x v="44"/>
  </r>
  <r>
    <x v="6"/>
    <x v="2"/>
    <x v="1"/>
    <x v="6"/>
    <x v="45"/>
    <x v="45"/>
  </r>
  <r>
    <x v="7"/>
    <x v="3"/>
    <x v="6"/>
    <x v="6"/>
    <x v="46"/>
    <x v="46"/>
  </r>
  <r>
    <x v="12"/>
    <x v="4"/>
    <x v="6"/>
    <x v="5"/>
    <x v="47"/>
    <x v="47"/>
  </r>
  <r>
    <x v="6"/>
    <x v="4"/>
    <x v="1"/>
    <x v="3"/>
    <x v="45"/>
    <x v="45"/>
  </r>
  <r>
    <x v="14"/>
    <x v="5"/>
    <x v="7"/>
    <x v="6"/>
    <x v="48"/>
    <x v="48"/>
  </r>
  <r>
    <x v="11"/>
    <x v="2"/>
    <x v="3"/>
    <x v="6"/>
    <x v="49"/>
    <x v="49"/>
  </r>
  <r>
    <x v="10"/>
    <x v="3"/>
    <x v="7"/>
    <x v="5"/>
    <x v="50"/>
    <x v="50"/>
  </r>
  <r>
    <x v="9"/>
    <x v="3"/>
    <x v="9"/>
    <x v="6"/>
    <x v="51"/>
    <x v="51"/>
  </r>
  <r>
    <x v="4"/>
    <x v="4"/>
    <x v="2"/>
    <x v="5"/>
    <x v="52"/>
    <x v="52"/>
  </r>
  <r>
    <x v="12"/>
    <x v="4"/>
    <x v="1"/>
    <x v="6"/>
    <x v="53"/>
    <x v="53"/>
  </r>
  <r>
    <x v="5"/>
    <x v="0"/>
    <x v="9"/>
    <x v="6"/>
    <x v="54"/>
    <x v="54"/>
  </r>
  <r>
    <x v="13"/>
    <x v="5"/>
    <x v="0"/>
    <x v="6"/>
    <x v="55"/>
    <x v="55"/>
  </r>
  <r>
    <x v="11"/>
    <x v="1"/>
    <x v="1"/>
    <x v="6"/>
    <x v="56"/>
    <x v="56"/>
  </r>
  <r>
    <x v="8"/>
    <x v="2"/>
    <x v="5"/>
    <x v="7"/>
    <x v="57"/>
    <x v="57"/>
  </r>
  <r>
    <x v="8"/>
    <x v="4"/>
    <x v="5"/>
    <x v="5"/>
    <x v="57"/>
    <x v="57"/>
  </r>
  <r>
    <x v="1"/>
    <x v="0"/>
    <x v="4"/>
    <x v="5"/>
    <x v="58"/>
    <x v="58"/>
  </r>
  <r>
    <x v="1"/>
    <x v="1"/>
    <x v="4"/>
    <x v="7"/>
    <x v="58"/>
    <x v="58"/>
  </r>
  <r>
    <x v="15"/>
    <x v="1"/>
    <x v="3"/>
    <x v="3"/>
    <x v="59"/>
    <x v="59"/>
  </r>
  <r>
    <x v="15"/>
    <x v="1"/>
    <x v="4"/>
    <x v="3"/>
    <x v="60"/>
    <x v="60"/>
  </r>
  <r>
    <x v="11"/>
    <x v="2"/>
    <x v="5"/>
    <x v="3"/>
    <x v="61"/>
    <x v="61"/>
  </r>
  <r>
    <x v="6"/>
    <x v="2"/>
    <x v="7"/>
    <x v="4"/>
    <x v="62"/>
    <x v="62"/>
  </r>
  <r>
    <x v="3"/>
    <x v="3"/>
    <x v="2"/>
    <x v="4"/>
    <x v="63"/>
    <x v="63"/>
  </r>
  <r>
    <x v="6"/>
    <x v="3"/>
    <x v="7"/>
    <x v="3"/>
    <x v="62"/>
    <x v="62"/>
  </r>
  <r>
    <x v="4"/>
    <x v="4"/>
    <x v="7"/>
    <x v="3"/>
    <x v="64"/>
    <x v="64"/>
  </r>
  <r>
    <x v="5"/>
    <x v="0"/>
    <x v="1"/>
    <x v="3"/>
    <x v="65"/>
    <x v="65"/>
  </r>
  <r>
    <x v="5"/>
    <x v="0"/>
    <x v="8"/>
    <x v="3"/>
    <x v="66"/>
    <x v="66"/>
  </r>
  <r>
    <x v="13"/>
    <x v="5"/>
    <x v="6"/>
    <x v="7"/>
    <x v="67"/>
    <x v="67"/>
  </r>
  <r>
    <x v="1"/>
    <x v="1"/>
    <x v="1"/>
    <x v="3"/>
    <x v="68"/>
    <x v="68"/>
  </r>
  <r>
    <x v="15"/>
    <x v="1"/>
    <x v="0"/>
    <x v="3"/>
    <x v="69"/>
    <x v="69"/>
  </r>
  <r>
    <x v="1"/>
    <x v="2"/>
    <x v="2"/>
    <x v="6"/>
    <x v="68"/>
    <x v="68"/>
  </r>
  <r>
    <x v="13"/>
    <x v="5"/>
    <x v="1"/>
    <x v="6"/>
    <x v="70"/>
    <x v="70"/>
  </r>
  <r>
    <x v="7"/>
    <x v="5"/>
    <x v="0"/>
    <x v="7"/>
    <x v="71"/>
    <x v="71"/>
  </r>
  <r>
    <x v="14"/>
    <x v="5"/>
    <x v="1"/>
    <x v="7"/>
    <x v="72"/>
    <x v="72"/>
  </r>
  <r>
    <x v="15"/>
    <x v="1"/>
    <x v="2"/>
    <x v="7"/>
    <x v="73"/>
    <x v="73"/>
  </r>
  <r>
    <x v="15"/>
    <x v="1"/>
    <x v="6"/>
    <x v="7"/>
    <x v="74"/>
    <x v="74"/>
  </r>
  <r>
    <x v="2"/>
    <x v="1"/>
    <x v="8"/>
    <x v="7"/>
    <x v="75"/>
    <x v="75"/>
  </r>
  <r>
    <x v="9"/>
    <x v="3"/>
    <x v="3"/>
    <x v="7"/>
    <x v="76"/>
    <x v="76"/>
  </r>
  <r>
    <x v="14"/>
    <x v="1"/>
    <x v="5"/>
    <x v="8"/>
    <x v="77"/>
    <x v="77"/>
  </r>
  <r>
    <x v="2"/>
    <x v="1"/>
    <x v="7"/>
    <x v="8"/>
    <x v="78"/>
    <x v="78"/>
  </r>
  <r>
    <x v="2"/>
    <x v="1"/>
    <x v="5"/>
    <x v="2"/>
    <x v="79"/>
    <x v="79"/>
  </r>
  <r>
    <x v="13"/>
    <x v="0"/>
    <x v="1"/>
    <x v="2"/>
    <x v="80"/>
    <x v="80"/>
  </r>
  <r>
    <x v="13"/>
    <x v="0"/>
    <x v="0"/>
    <x v="5"/>
    <x v="81"/>
    <x v="81"/>
  </r>
  <r>
    <x v="1"/>
    <x v="5"/>
    <x v="3"/>
    <x v="5"/>
    <x v="82"/>
    <x v="82"/>
  </r>
  <r>
    <x v="4"/>
    <x v="1"/>
    <x v="1"/>
    <x v="8"/>
    <x v="83"/>
    <x v="83"/>
  </r>
  <r>
    <x v="0"/>
    <x v="1"/>
    <x v="2"/>
    <x v="8"/>
    <x v="84"/>
    <x v="84"/>
  </r>
  <r>
    <x v="0"/>
    <x v="3"/>
    <x v="1"/>
    <x v="6"/>
    <x v="84"/>
    <x v="84"/>
  </r>
  <r>
    <x v="1"/>
    <x v="4"/>
    <x v="8"/>
    <x v="6"/>
    <x v="82"/>
    <x v="82"/>
  </r>
  <r>
    <x v="11"/>
    <x v="5"/>
    <x v="8"/>
    <x v="6"/>
    <x v="85"/>
    <x v="85"/>
  </r>
  <r>
    <x v="7"/>
    <x v="2"/>
    <x v="3"/>
    <x v="6"/>
    <x v="86"/>
    <x v="86"/>
  </r>
  <r>
    <x v="6"/>
    <x v="5"/>
    <x v="7"/>
    <x v="3"/>
    <x v="87"/>
    <x v="87"/>
  </r>
  <r>
    <x v="6"/>
    <x v="2"/>
    <x v="7"/>
    <x v="5"/>
    <x v="87"/>
    <x v="87"/>
  </r>
  <r>
    <x v="9"/>
    <x v="2"/>
    <x v="5"/>
    <x v="5"/>
    <x v="88"/>
    <x v="88"/>
  </r>
  <r>
    <x v="15"/>
    <x v="4"/>
    <x v="7"/>
    <x v="2"/>
    <x v="89"/>
    <x v="89"/>
  </r>
  <r>
    <x v="15"/>
    <x v="4"/>
    <x v="3"/>
    <x v="1"/>
    <x v="90"/>
    <x v="90"/>
  </r>
  <r>
    <x v="7"/>
    <x v="0"/>
    <x v="9"/>
    <x v="2"/>
    <x v="91"/>
    <x v="91"/>
  </r>
  <r>
    <x v="14"/>
    <x v="0"/>
    <x v="1"/>
    <x v="1"/>
    <x v="92"/>
    <x v="92"/>
  </r>
  <r>
    <x v="7"/>
    <x v="2"/>
    <x v="2"/>
    <x v="1"/>
    <x v="93"/>
    <x v="93"/>
  </r>
  <r>
    <x v="3"/>
    <x v="2"/>
    <x v="6"/>
    <x v="1"/>
    <x v="94"/>
    <x v="94"/>
  </r>
  <r>
    <x v="12"/>
    <x v="1"/>
    <x v="1"/>
    <x v="8"/>
    <x v="95"/>
    <x v="95"/>
  </r>
  <r>
    <x v="12"/>
    <x v="1"/>
    <x v="6"/>
    <x v="8"/>
    <x v="96"/>
    <x v="96"/>
  </r>
  <r>
    <x v="3"/>
    <x v="2"/>
    <x v="1"/>
    <x v="1"/>
    <x v="97"/>
    <x v="97"/>
  </r>
  <r>
    <x v="14"/>
    <x v="0"/>
    <x v="3"/>
    <x v="1"/>
    <x v="98"/>
    <x v="98"/>
  </r>
  <r>
    <x v="4"/>
    <x v="1"/>
    <x v="8"/>
    <x v="1"/>
    <x v="99"/>
    <x v="99"/>
  </r>
  <r>
    <x v="8"/>
    <x v="1"/>
    <x v="2"/>
    <x v="1"/>
    <x v="100"/>
    <x v="100"/>
  </r>
  <r>
    <x v="9"/>
    <x v="1"/>
    <x v="1"/>
    <x v="5"/>
    <x v="101"/>
    <x v="101"/>
  </r>
  <r>
    <x v="0"/>
    <x v="1"/>
    <x v="7"/>
    <x v="5"/>
    <x v="102"/>
    <x v="102"/>
  </r>
  <r>
    <x v="10"/>
    <x v="2"/>
    <x v="7"/>
    <x v="5"/>
    <x v="103"/>
    <x v="103"/>
  </r>
  <r>
    <x v="10"/>
    <x v="2"/>
    <x v="8"/>
    <x v="5"/>
    <x v="104"/>
    <x v="104"/>
  </r>
  <r>
    <x v="9"/>
    <x v="2"/>
    <x v="8"/>
    <x v="0"/>
    <x v="105"/>
    <x v="105"/>
  </r>
  <r>
    <x v="8"/>
    <x v="3"/>
    <x v="1"/>
    <x v="0"/>
    <x v="100"/>
    <x v="100"/>
  </r>
  <r>
    <x v="2"/>
    <x v="3"/>
    <x v="7"/>
    <x v="0"/>
    <x v="106"/>
    <x v="106"/>
  </r>
  <r>
    <x v="2"/>
    <x v="3"/>
    <x v="9"/>
    <x v="0"/>
    <x v="107"/>
    <x v="107"/>
  </r>
  <r>
    <x v="0"/>
    <x v="3"/>
    <x v="7"/>
    <x v="0"/>
    <x v="102"/>
    <x v="102"/>
  </r>
  <r>
    <x v="13"/>
    <x v="0"/>
    <x v="6"/>
    <x v="3"/>
    <x v="108"/>
    <x v="108"/>
  </r>
  <r>
    <x v="2"/>
    <x v="3"/>
    <x v="5"/>
    <x v="3"/>
    <x v="109"/>
    <x v="109"/>
  </r>
  <r>
    <x v="8"/>
    <x v="5"/>
    <x v="3"/>
    <x v="3"/>
    <x v="110"/>
    <x v="110"/>
  </r>
  <r>
    <x v="8"/>
    <x v="1"/>
    <x v="3"/>
    <x v="3"/>
    <x v="110"/>
    <x v="110"/>
  </r>
  <r>
    <x v="10"/>
    <x v="2"/>
    <x v="9"/>
    <x v="3"/>
    <x v="111"/>
    <x v="111"/>
  </r>
  <r>
    <x v="3"/>
    <x v="0"/>
    <x v="4"/>
    <x v="3"/>
    <x v="112"/>
    <x v="112"/>
  </r>
  <r>
    <x v="6"/>
    <x v="5"/>
    <x v="3"/>
    <x v="3"/>
    <x v="113"/>
    <x v="113"/>
  </r>
  <r>
    <x v="12"/>
    <x v="1"/>
    <x v="3"/>
    <x v="3"/>
    <x v="114"/>
    <x v="114"/>
  </r>
  <r>
    <x v="10"/>
    <x v="2"/>
    <x v="4"/>
    <x v="0"/>
    <x v="115"/>
    <x v="115"/>
  </r>
  <r>
    <x v="6"/>
    <x v="2"/>
    <x v="3"/>
    <x v="0"/>
    <x v="113"/>
    <x v="113"/>
  </r>
  <r>
    <x v="9"/>
    <x v="2"/>
    <x v="7"/>
    <x v="0"/>
    <x v="116"/>
    <x v="116"/>
  </r>
  <r>
    <x v="9"/>
    <x v="2"/>
    <x v="9"/>
    <x v="0"/>
    <x v="117"/>
    <x v="117"/>
  </r>
  <r>
    <x v="15"/>
    <x v="4"/>
    <x v="2"/>
    <x v="0"/>
    <x v="118"/>
    <x v="118"/>
  </r>
  <r>
    <x v="1"/>
    <x v="5"/>
    <x v="7"/>
    <x v="0"/>
    <x v="119"/>
    <x v="119"/>
  </r>
  <r>
    <x v="1"/>
    <x v="4"/>
    <x v="6"/>
    <x v="3"/>
    <x v="119"/>
    <x v="119"/>
  </r>
  <r>
    <x v="1"/>
    <x v="5"/>
    <x v="1"/>
    <x v="3"/>
    <x v="120"/>
    <x v="120"/>
  </r>
  <r>
    <x v="11"/>
    <x v="5"/>
    <x v="9"/>
    <x v="3"/>
    <x v="121"/>
    <x v="121"/>
  </r>
  <r>
    <x v="1"/>
    <x v="1"/>
    <x v="9"/>
    <x v="8"/>
    <x v="122"/>
    <x v="122"/>
  </r>
  <r>
    <x v="12"/>
    <x v="1"/>
    <x v="9"/>
    <x v="2"/>
    <x v="123"/>
    <x v="123"/>
  </r>
  <r>
    <x v="12"/>
    <x v="1"/>
    <x v="5"/>
    <x v="2"/>
    <x v="124"/>
    <x v="124"/>
  </r>
  <r>
    <x v="1"/>
    <x v="4"/>
    <x v="1"/>
    <x v="3"/>
    <x v="120"/>
    <x v="120"/>
  </r>
  <r>
    <x v="1"/>
    <x v="4"/>
    <x v="0"/>
    <x v="3"/>
    <x v="122"/>
    <x v="122"/>
  </r>
  <r>
    <x v="15"/>
    <x v="4"/>
    <x v="0"/>
    <x v="3"/>
    <x v="125"/>
    <x v="125"/>
  </r>
  <r>
    <x v="11"/>
    <x v="3"/>
    <x v="6"/>
    <x v="1"/>
    <x v="126"/>
    <x v="126"/>
  </r>
  <r>
    <x v="15"/>
    <x v="4"/>
    <x v="5"/>
    <x v="2"/>
    <x v="127"/>
    <x v="127"/>
  </r>
  <r>
    <x v="14"/>
    <x v="0"/>
    <x v="9"/>
    <x v="2"/>
    <x v="128"/>
    <x v="128"/>
  </r>
  <r>
    <x v="5"/>
    <x v="1"/>
    <x v="6"/>
    <x v="2"/>
    <x v="129"/>
    <x v="129"/>
  </r>
  <r>
    <x v="1"/>
    <x v="1"/>
    <x v="5"/>
    <x v="7"/>
    <x v="130"/>
    <x v="130"/>
  </r>
  <r>
    <x v="2"/>
    <x v="3"/>
    <x v="3"/>
    <x v="7"/>
    <x v="131"/>
    <x v="131"/>
  </r>
  <r>
    <x v="1"/>
    <x v="4"/>
    <x v="5"/>
    <x v="7"/>
    <x v="130"/>
    <x v="130"/>
  </r>
  <r>
    <x v="5"/>
    <x v="1"/>
    <x v="3"/>
    <x v="7"/>
    <x v="132"/>
    <x v="132"/>
  </r>
  <r>
    <x v="6"/>
    <x v="1"/>
    <x v="9"/>
    <x v="7"/>
    <x v="133"/>
    <x v="133"/>
  </r>
  <r>
    <x v="6"/>
    <x v="2"/>
    <x v="0"/>
    <x v="3"/>
    <x v="133"/>
    <x v="133"/>
  </r>
  <r>
    <x v="14"/>
    <x v="4"/>
    <x v="5"/>
    <x v="3"/>
    <x v="134"/>
    <x v="134"/>
  </r>
  <r>
    <x v="8"/>
    <x v="5"/>
    <x v="0"/>
    <x v="3"/>
    <x v="135"/>
    <x v="135"/>
  </r>
  <r>
    <x v="5"/>
    <x v="1"/>
    <x v="5"/>
    <x v="3"/>
    <x v="136"/>
    <x v="136"/>
  </r>
  <r>
    <x v="10"/>
    <x v="1"/>
    <x v="2"/>
    <x v="3"/>
    <x v="137"/>
    <x v="137"/>
  </r>
  <r>
    <x v="8"/>
    <x v="1"/>
    <x v="0"/>
    <x v="3"/>
    <x v="135"/>
    <x v="135"/>
  </r>
  <r>
    <x v="3"/>
    <x v="2"/>
    <x v="8"/>
    <x v="3"/>
    <x v="138"/>
    <x v="138"/>
  </r>
  <r>
    <x v="2"/>
    <x v="3"/>
    <x v="1"/>
    <x v="3"/>
    <x v="139"/>
    <x v="139"/>
  </r>
  <r>
    <x v="13"/>
    <x v="4"/>
    <x v="4"/>
    <x v="3"/>
    <x v="140"/>
    <x v="140"/>
  </r>
  <r>
    <x v="8"/>
    <x v="5"/>
    <x v="4"/>
    <x v="0"/>
    <x v="141"/>
    <x v="141"/>
  </r>
  <r>
    <x v="6"/>
    <x v="1"/>
    <x v="4"/>
    <x v="0"/>
    <x v="142"/>
    <x v="142"/>
  </r>
  <r>
    <x v="8"/>
    <x v="1"/>
    <x v="4"/>
    <x v="0"/>
    <x v="141"/>
    <x v="141"/>
  </r>
  <r>
    <x v="0"/>
    <x v="1"/>
    <x v="5"/>
    <x v="3"/>
    <x v="143"/>
    <x v="143"/>
  </r>
  <r>
    <x v="6"/>
    <x v="2"/>
    <x v="5"/>
    <x v="3"/>
    <x v="142"/>
    <x v="142"/>
  </r>
  <r>
    <x v="0"/>
    <x v="3"/>
    <x v="5"/>
    <x v="3"/>
    <x v="143"/>
    <x v="143"/>
  </r>
  <r>
    <x v="13"/>
    <x v="0"/>
    <x v="8"/>
    <x v="6"/>
    <x v="144"/>
    <x v="144"/>
  </r>
  <r>
    <x v="0"/>
    <x v="1"/>
    <x v="9"/>
    <x v="6"/>
    <x v="145"/>
    <x v="145"/>
  </r>
  <r>
    <x v="0"/>
    <x v="3"/>
    <x v="9"/>
    <x v="6"/>
    <x v="145"/>
    <x v="145"/>
  </r>
  <r>
    <x v="3"/>
    <x v="0"/>
    <x v="0"/>
    <x v="7"/>
    <x v="146"/>
    <x v="146"/>
  </r>
  <r>
    <x v="11"/>
    <x v="5"/>
    <x v="5"/>
    <x v="7"/>
    <x v="147"/>
    <x v="147"/>
  </r>
  <r>
    <x v="6"/>
    <x v="5"/>
    <x v="1"/>
    <x v="7"/>
    <x v="148"/>
    <x v="148"/>
  </r>
  <r>
    <x v="4"/>
    <x v="1"/>
    <x v="7"/>
    <x v="7"/>
    <x v="149"/>
    <x v="149"/>
  </r>
  <r>
    <x v="4"/>
    <x v="1"/>
    <x v="9"/>
    <x v="6"/>
    <x v="150"/>
    <x v="150"/>
  </r>
  <r>
    <x v="6"/>
    <x v="1"/>
    <x v="2"/>
    <x v="6"/>
    <x v="148"/>
    <x v="148"/>
  </r>
  <r>
    <x v="7"/>
    <x v="0"/>
    <x v="5"/>
    <x v="6"/>
    <x v="151"/>
    <x v="151"/>
  </r>
  <r>
    <x v="14"/>
    <x v="0"/>
    <x v="7"/>
    <x v="6"/>
    <x v="152"/>
    <x v="152"/>
  </r>
  <r>
    <x v="5"/>
    <x v="1"/>
    <x v="1"/>
    <x v="3"/>
    <x v="153"/>
    <x v="153"/>
  </r>
  <r>
    <x v="4"/>
    <x v="1"/>
    <x v="5"/>
    <x v="3"/>
    <x v="154"/>
    <x v="154"/>
  </r>
  <r>
    <x v="7"/>
    <x v="2"/>
    <x v="7"/>
    <x v="6"/>
    <x v="155"/>
    <x v="155"/>
  </r>
  <r>
    <x v="5"/>
    <x v="1"/>
    <x v="0"/>
    <x v="6"/>
    <x v="156"/>
    <x v="156"/>
  </r>
  <r>
    <x v="8"/>
    <x v="1"/>
    <x v="6"/>
    <x v="6"/>
    <x v="157"/>
    <x v="157"/>
  </r>
  <r>
    <x v="0"/>
    <x v="1"/>
    <x v="8"/>
    <x v="6"/>
    <x v="158"/>
    <x v="158"/>
  </r>
  <r>
    <x v="11"/>
    <x v="3"/>
    <x v="1"/>
    <x v="1"/>
    <x v="159"/>
    <x v="159"/>
  </r>
  <r>
    <x v="8"/>
    <x v="3"/>
    <x v="6"/>
    <x v="6"/>
    <x v="157"/>
    <x v="157"/>
  </r>
  <r>
    <x v="0"/>
    <x v="3"/>
    <x v="3"/>
    <x v="6"/>
    <x v="158"/>
    <x v="158"/>
  </r>
  <r>
    <x v="12"/>
    <x v="5"/>
    <x v="0"/>
    <x v="9"/>
    <x v="38"/>
    <x v="160"/>
  </r>
  <r>
    <x v="10"/>
    <x v="1"/>
    <x v="5"/>
    <x v="9"/>
    <x v="160"/>
    <x v="161"/>
  </r>
  <r>
    <x v="6"/>
    <x v="1"/>
    <x v="7"/>
    <x v="9"/>
    <x v="161"/>
    <x v="162"/>
  </r>
  <r>
    <x v="13"/>
    <x v="2"/>
    <x v="4"/>
    <x v="9"/>
    <x v="162"/>
    <x v="163"/>
  </r>
  <r>
    <x v="11"/>
    <x v="4"/>
    <x v="0"/>
    <x v="9"/>
    <x v="163"/>
    <x v="164"/>
  </r>
  <r>
    <x v="6"/>
    <x v="4"/>
    <x v="7"/>
    <x v="9"/>
    <x v="161"/>
    <x v="162"/>
  </r>
  <r>
    <x v="13"/>
    <x v="1"/>
    <x v="3"/>
    <x v="9"/>
    <x v="164"/>
    <x v="165"/>
  </r>
  <r>
    <x v="14"/>
    <x v="1"/>
    <x v="3"/>
    <x v="9"/>
    <x v="165"/>
    <x v="166"/>
  </r>
  <r>
    <x v="15"/>
    <x v="2"/>
    <x v="3"/>
    <x v="9"/>
    <x v="49"/>
    <x v="167"/>
  </r>
  <r>
    <x v="5"/>
    <x v="3"/>
    <x v="2"/>
    <x v="9"/>
    <x v="166"/>
    <x v="168"/>
  </r>
  <r>
    <x v="11"/>
    <x v="0"/>
    <x v="6"/>
    <x v="9"/>
    <x v="167"/>
    <x v="169"/>
  </r>
  <r>
    <x v="10"/>
    <x v="5"/>
    <x v="2"/>
    <x v="9"/>
    <x v="168"/>
    <x v="170"/>
  </r>
  <r>
    <x v="7"/>
    <x v="1"/>
    <x v="7"/>
    <x v="9"/>
    <x v="169"/>
    <x v="171"/>
  </r>
  <r>
    <x v="14"/>
    <x v="2"/>
    <x v="4"/>
    <x v="9"/>
    <x v="170"/>
    <x v="172"/>
  </r>
  <r>
    <x v="2"/>
    <x v="2"/>
    <x v="1"/>
    <x v="9"/>
    <x v="171"/>
    <x v="173"/>
  </r>
  <r>
    <x v="5"/>
    <x v="3"/>
    <x v="9"/>
    <x v="9"/>
    <x v="172"/>
    <x v="174"/>
  </r>
  <r>
    <x v="2"/>
    <x v="0"/>
    <x v="3"/>
    <x v="8"/>
    <x v="173"/>
    <x v="175"/>
  </r>
  <r>
    <x v="9"/>
    <x v="1"/>
    <x v="7"/>
    <x v="8"/>
    <x v="174"/>
    <x v="176"/>
  </r>
  <r>
    <x v="4"/>
    <x v="5"/>
    <x v="9"/>
    <x v="9"/>
    <x v="175"/>
    <x v="177"/>
  </r>
  <r>
    <x v="12"/>
    <x v="5"/>
    <x v="8"/>
    <x v="8"/>
    <x v="88"/>
    <x v="178"/>
  </r>
  <r>
    <x v="3"/>
    <x v="1"/>
    <x v="5"/>
    <x v="8"/>
    <x v="176"/>
    <x v="179"/>
  </r>
  <r>
    <x v="8"/>
    <x v="0"/>
    <x v="1"/>
    <x v="8"/>
    <x v="77"/>
    <x v="180"/>
  </r>
  <r>
    <x v="8"/>
    <x v="5"/>
    <x v="2"/>
    <x v="8"/>
    <x v="77"/>
    <x v="180"/>
  </r>
  <r>
    <x v="13"/>
    <x v="1"/>
    <x v="1"/>
    <x v="8"/>
    <x v="177"/>
    <x v="181"/>
  </r>
  <r>
    <x v="8"/>
    <x v="5"/>
    <x v="0"/>
    <x v="8"/>
    <x v="178"/>
    <x v="182"/>
  </r>
  <r>
    <x v="13"/>
    <x v="1"/>
    <x v="9"/>
    <x v="4"/>
    <x v="179"/>
    <x v="183"/>
  </r>
  <r>
    <x v="3"/>
    <x v="1"/>
    <x v="1"/>
    <x v="4"/>
    <x v="180"/>
    <x v="184"/>
  </r>
  <r>
    <x v="6"/>
    <x v="1"/>
    <x v="5"/>
    <x v="4"/>
    <x v="181"/>
    <x v="185"/>
  </r>
  <r>
    <x v="6"/>
    <x v="3"/>
    <x v="5"/>
    <x v="4"/>
    <x v="181"/>
    <x v="185"/>
  </r>
  <r>
    <x v="11"/>
    <x v="4"/>
    <x v="5"/>
    <x v="4"/>
    <x v="182"/>
    <x v="186"/>
  </r>
  <r>
    <x v="8"/>
    <x v="4"/>
    <x v="0"/>
    <x v="8"/>
    <x v="178"/>
    <x v="182"/>
  </r>
  <r>
    <x v="2"/>
    <x v="0"/>
    <x v="0"/>
    <x v="8"/>
    <x v="183"/>
    <x v="187"/>
  </r>
  <r>
    <x v="0"/>
    <x v="0"/>
    <x v="7"/>
    <x v="2"/>
    <x v="184"/>
    <x v="188"/>
  </r>
  <r>
    <x v="0"/>
    <x v="0"/>
    <x v="3"/>
    <x v="2"/>
    <x v="185"/>
    <x v="189"/>
  </r>
  <r>
    <x v="14"/>
    <x v="1"/>
    <x v="7"/>
    <x v="8"/>
    <x v="186"/>
    <x v="190"/>
  </r>
  <r>
    <x v="9"/>
    <x v="1"/>
    <x v="3"/>
    <x v="8"/>
    <x v="187"/>
    <x v="191"/>
  </r>
  <r>
    <x v="0"/>
    <x v="3"/>
    <x v="7"/>
    <x v="8"/>
    <x v="184"/>
    <x v="188"/>
  </r>
  <r>
    <x v="0"/>
    <x v="3"/>
    <x v="3"/>
    <x v="8"/>
    <x v="185"/>
    <x v="189"/>
  </r>
  <r>
    <x v="2"/>
    <x v="0"/>
    <x v="7"/>
    <x v="0"/>
    <x v="172"/>
    <x v="192"/>
  </r>
  <r>
    <x v="8"/>
    <x v="5"/>
    <x v="8"/>
    <x v="1"/>
    <x v="188"/>
    <x v="193"/>
  </r>
  <r>
    <x v="1"/>
    <x v="2"/>
    <x v="5"/>
    <x v="1"/>
    <x v="189"/>
    <x v="194"/>
  </r>
  <r>
    <x v="1"/>
    <x v="3"/>
    <x v="5"/>
    <x v="1"/>
    <x v="189"/>
    <x v="194"/>
  </r>
  <r>
    <x v="8"/>
    <x v="4"/>
    <x v="8"/>
    <x v="1"/>
    <x v="188"/>
    <x v="193"/>
  </r>
  <r>
    <x v="15"/>
    <x v="2"/>
    <x v="5"/>
    <x v="1"/>
    <x v="190"/>
    <x v="195"/>
  </r>
  <r>
    <x v="3"/>
    <x v="1"/>
    <x v="8"/>
    <x v="1"/>
    <x v="191"/>
    <x v="196"/>
  </r>
  <r>
    <x v="1"/>
    <x v="2"/>
    <x v="2"/>
    <x v="2"/>
    <x v="192"/>
    <x v="197"/>
  </r>
  <r>
    <x v="15"/>
    <x v="2"/>
    <x v="6"/>
    <x v="2"/>
    <x v="193"/>
    <x v="198"/>
  </r>
  <r>
    <x v="0"/>
    <x v="2"/>
    <x v="2"/>
    <x v="1"/>
    <x v="194"/>
    <x v="199"/>
  </r>
  <r>
    <x v="0"/>
    <x v="3"/>
    <x v="1"/>
    <x v="1"/>
    <x v="194"/>
    <x v="199"/>
  </r>
  <r>
    <x v="1"/>
    <x v="4"/>
    <x v="1"/>
    <x v="2"/>
    <x v="192"/>
    <x v="197"/>
  </r>
  <r>
    <x v="9"/>
    <x v="1"/>
    <x v="0"/>
    <x v="1"/>
    <x v="195"/>
    <x v="200"/>
  </r>
  <r>
    <x v="4"/>
    <x v="5"/>
    <x v="2"/>
    <x v="1"/>
    <x v="196"/>
    <x v="201"/>
  </r>
  <r>
    <x v="14"/>
    <x v="1"/>
    <x v="1"/>
    <x v="2"/>
    <x v="197"/>
    <x v="202"/>
  </r>
  <r>
    <x v="7"/>
    <x v="1"/>
    <x v="0"/>
    <x v="1"/>
    <x v="198"/>
    <x v="203"/>
  </r>
  <r>
    <x v="14"/>
    <x v="1"/>
    <x v="9"/>
    <x v="1"/>
    <x v="199"/>
    <x v="204"/>
  </r>
  <r>
    <x v="10"/>
    <x v="1"/>
    <x v="6"/>
    <x v="1"/>
    <x v="200"/>
    <x v="205"/>
  </r>
  <r>
    <x v="10"/>
    <x v="1"/>
    <x v="9"/>
    <x v="1"/>
    <x v="201"/>
    <x v="206"/>
  </r>
  <r>
    <x v="3"/>
    <x v="1"/>
    <x v="0"/>
    <x v="1"/>
    <x v="202"/>
    <x v="207"/>
  </r>
  <r>
    <x v="9"/>
    <x v="1"/>
    <x v="5"/>
    <x v="3"/>
    <x v="203"/>
    <x v="208"/>
  </r>
  <r>
    <x v="1"/>
    <x v="2"/>
    <x v="6"/>
    <x v="3"/>
    <x v="204"/>
    <x v="209"/>
  </r>
  <r>
    <x v="1"/>
    <x v="2"/>
    <x v="0"/>
    <x v="2"/>
    <x v="205"/>
    <x v="210"/>
  </r>
  <r>
    <x v="1"/>
    <x v="3"/>
    <x v="0"/>
    <x v="2"/>
    <x v="205"/>
    <x v="210"/>
  </r>
  <r>
    <x v="1"/>
    <x v="4"/>
    <x v="6"/>
    <x v="8"/>
    <x v="204"/>
    <x v="209"/>
  </r>
  <r>
    <x v="9"/>
    <x v="5"/>
    <x v="1"/>
    <x v="8"/>
    <x v="206"/>
    <x v="211"/>
  </r>
  <r>
    <x v="11"/>
    <x v="0"/>
    <x v="1"/>
    <x v="8"/>
    <x v="207"/>
    <x v="212"/>
  </r>
  <r>
    <x v="0"/>
    <x v="0"/>
    <x v="4"/>
    <x v="8"/>
    <x v="208"/>
    <x v="213"/>
  </r>
  <r>
    <x v="6"/>
    <x v="1"/>
    <x v="0"/>
    <x v="2"/>
    <x v="209"/>
    <x v="214"/>
  </r>
  <r>
    <x v="6"/>
    <x v="3"/>
    <x v="9"/>
    <x v="7"/>
    <x v="209"/>
    <x v="214"/>
  </r>
  <r>
    <x v="0"/>
    <x v="3"/>
    <x v="4"/>
    <x v="0"/>
    <x v="208"/>
    <x v="213"/>
  </r>
  <r>
    <x v="12"/>
    <x v="5"/>
    <x v="7"/>
    <x v="0"/>
    <x v="210"/>
    <x v="215"/>
  </r>
  <r>
    <x v="15"/>
    <x v="2"/>
    <x v="9"/>
    <x v="7"/>
    <x v="211"/>
    <x v="216"/>
  </r>
  <r>
    <x v="7"/>
    <x v="1"/>
    <x v="3"/>
    <x v="7"/>
    <x v="212"/>
    <x v="217"/>
  </r>
  <r>
    <x v="5"/>
    <x v="3"/>
    <x v="7"/>
    <x v="6"/>
    <x v="104"/>
    <x v="218"/>
  </r>
  <r>
    <x v="2"/>
    <x v="0"/>
    <x v="4"/>
    <x v="7"/>
    <x v="213"/>
    <x v="219"/>
  </r>
  <r>
    <x v="15"/>
    <x v="2"/>
    <x v="2"/>
    <x v="7"/>
    <x v="214"/>
    <x v="220"/>
  </r>
  <r>
    <x v="3"/>
    <x v="1"/>
    <x v="7"/>
    <x v="4"/>
    <x v="215"/>
    <x v="221"/>
  </r>
  <r>
    <x v="12"/>
    <x v="5"/>
    <x v="4"/>
    <x v="4"/>
    <x v="216"/>
    <x v="222"/>
  </r>
  <r>
    <x v="6"/>
    <x v="5"/>
    <x v="2"/>
    <x v="4"/>
    <x v="217"/>
    <x v="223"/>
  </r>
  <r>
    <x v="11"/>
    <x v="4"/>
    <x v="3"/>
    <x v="4"/>
    <x v="218"/>
    <x v="224"/>
  </r>
  <r>
    <x v="6"/>
    <x v="4"/>
    <x v="1"/>
    <x v="3"/>
    <x v="217"/>
    <x v="223"/>
  </r>
  <r>
    <x v="5"/>
    <x v="3"/>
    <x v="3"/>
    <x v="2"/>
    <x v="219"/>
    <x v="225"/>
  </r>
  <r>
    <x v="4"/>
    <x v="5"/>
    <x v="7"/>
    <x v="2"/>
    <x v="220"/>
    <x v="226"/>
  </r>
  <r>
    <x v="13"/>
    <x v="1"/>
    <x v="7"/>
    <x v="4"/>
    <x v="221"/>
    <x v="227"/>
  </r>
  <r>
    <x v="10"/>
    <x v="1"/>
    <x v="3"/>
    <x v="4"/>
    <x v="222"/>
    <x v="228"/>
  </r>
  <r>
    <x v="1"/>
    <x v="2"/>
    <x v="8"/>
    <x v="4"/>
    <x v="223"/>
    <x v="229"/>
  </r>
  <r>
    <x v="1"/>
    <x v="4"/>
    <x v="8"/>
    <x v="8"/>
    <x v="223"/>
    <x v="229"/>
  </r>
  <r>
    <x v="8"/>
    <x v="0"/>
    <x v="6"/>
    <x v="2"/>
    <x v="224"/>
    <x v="230"/>
  </r>
  <r>
    <x v="0"/>
    <x v="0"/>
    <x v="0"/>
    <x v="2"/>
    <x v="225"/>
    <x v="231"/>
  </r>
  <r>
    <x v="4"/>
    <x v="5"/>
    <x v="8"/>
    <x v="2"/>
    <x v="158"/>
    <x v="232"/>
  </r>
  <r>
    <x v="8"/>
    <x v="5"/>
    <x v="6"/>
    <x v="8"/>
    <x v="224"/>
    <x v="230"/>
  </r>
  <r>
    <x v="0"/>
    <x v="3"/>
    <x v="0"/>
    <x v="8"/>
    <x v="225"/>
    <x v="231"/>
  </r>
  <r>
    <x v="12"/>
    <x v="5"/>
    <x v="1"/>
    <x v="2"/>
    <x v="226"/>
    <x v="233"/>
  </r>
  <r>
    <x v="8"/>
    <x v="5"/>
    <x v="5"/>
    <x v="2"/>
    <x v="227"/>
    <x v="234"/>
  </r>
  <r>
    <x v="6"/>
    <x v="1"/>
    <x v="8"/>
    <x v="2"/>
    <x v="228"/>
    <x v="235"/>
  </r>
  <r>
    <x v="5"/>
    <x v="3"/>
    <x v="5"/>
    <x v="2"/>
    <x v="229"/>
    <x v="236"/>
  </r>
  <r>
    <x v="6"/>
    <x v="4"/>
    <x v="3"/>
    <x v="8"/>
    <x v="228"/>
    <x v="235"/>
  </r>
  <r>
    <x v="8"/>
    <x v="4"/>
    <x v="5"/>
    <x v="8"/>
    <x v="227"/>
    <x v="234"/>
  </r>
  <r>
    <x v="7"/>
    <x v="1"/>
    <x v="5"/>
    <x v="8"/>
    <x v="230"/>
    <x v="237"/>
  </r>
  <r>
    <x v="4"/>
    <x v="5"/>
    <x v="5"/>
    <x v="8"/>
    <x v="231"/>
    <x v="238"/>
  </r>
  <r>
    <x v="7"/>
    <x v="1"/>
    <x v="1"/>
    <x v="4"/>
    <x v="232"/>
    <x v="239"/>
  </r>
  <r>
    <x v="1"/>
    <x v="0"/>
    <x v="3"/>
    <x v="4"/>
    <x v="233"/>
    <x v="240"/>
  </r>
  <r>
    <x v="1"/>
    <x v="0"/>
    <x v="9"/>
    <x v="4"/>
    <x v="234"/>
    <x v="241"/>
  </r>
  <r>
    <x v="1"/>
    <x v="0"/>
    <x v="5"/>
    <x v="4"/>
    <x v="235"/>
    <x v="242"/>
  </r>
  <r>
    <x v="5"/>
    <x v="5"/>
    <x v="9"/>
    <x v="7"/>
    <x v="236"/>
    <x v="243"/>
  </r>
  <r>
    <x v="1"/>
    <x v="5"/>
    <x v="1"/>
    <x v="7"/>
    <x v="237"/>
    <x v="244"/>
  </r>
  <r>
    <x v="1"/>
    <x v="5"/>
    <x v="9"/>
    <x v="7"/>
    <x v="238"/>
    <x v="245"/>
  </r>
  <r>
    <x v="1"/>
    <x v="5"/>
    <x v="5"/>
    <x v="7"/>
    <x v="235"/>
    <x v="242"/>
  </r>
  <r>
    <x v="11"/>
    <x v="5"/>
    <x v="2"/>
    <x v="7"/>
    <x v="239"/>
    <x v="246"/>
  </r>
  <r>
    <x v="10"/>
    <x v="5"/>
    <x v="5"/>
    <x v="9"/>
    <x v="240"/>
    <x v="247"/>
  </r>
  <r>
    <x v="8"/>
    <x v="5"/>
    <x v="2"/>
    <x v="7"/>
    <x v="241"/>
    <x v="248"/>
  </r>
  <r>
    <x v="0"/>
    <x v="5"/>
    <x v="6"/>
    <x v="7"/>
    <x v="242"/>
    <x v="249"/>
  </r>
  <r>
    <x v="4"/>
    <x v="2"/>
    <x v="3"/>
    <x v="5"/>
    <x v="243"/>
    <x v="250"/>
  </r>
  <r>
    <x v="5"/>
    <x v="2"/>
    <x v="9"/>
    <x v="5"/>
    <x v="244"/>
    <x v="251"/>
  </r>
  <r>
    <x v="1"/>
    <x v="2"/>
    <x v="9"/>
    <x v="0"/>
    <x v="238"/>
    <x v="245"/>
  </r>
  <r>
    <x v="10"/>
    <x v="2"/>
    <x v="7"/>
    <x v="3"/>
    <x v="245"/>
    <x v="252"/>
  </r>
  <r>
    <x v="8"/>
    <x v="2"/>
    <x v="1"/>
    <x v="0"/>
    <x v="241"/>
    <x v="248"/>
  </r>
  <r>
    <x v="4"/>
    <x v="3"/>
    <x v="1"/>
    <x v="5"/>
    <x v="246"/>
    <x v="253"/>
  </r>
  <r>
    <x v="7"/>
    <x v="3"/>
    <x v="9"/>
    <x v="5"/>
    <x v="247"/>
    <x v="254"/>
  </r>
  <r>
    <x v="1"/>
    <x v="3"/>
    <x v="3"/>
    <x v="5"/>
    <x v="233"/>
    <x v="240"/>
  </r>
  <r>
    <x v="1"/>
    <x v="3"/>
    <x v="0"/>
    <x v="1"/>
    <x v="234"/>
    <x v="241"/>
  </r>
  <r>
    <x v="12"/>
    <x v="3"/>
    <x v="3"/>
    <x v="5"/>
    <x v="79"/>
    <x v="255"/>
  </r>
  <r>
    <x v="7"/>
    <x v="4"/>
    <x v="7"/>
    <x v="3"/>
    <x v="248"/>
    <x v="256"/>
  </r>
  <r>
    <x v="7"/>
    <x v="4"/>
    <x v="0"/>
    <x v="3"/>
    <x v="249"/>
    <x v="257"/>
  </r>
  <r>
    <x v="10"/>
    <x v="4"/>
    <x v="7"/>
    <x v="3"/>
    <x v="250"/>
    <x v="258"/>
  </r>
  <r>
    <x v="0"/>
    <x v="4"/>
    <x v="6"/>
    <x v="7"/>
    <x v="242"/>
    <x v="249"/>
  </r>
  <r>
    <x v="4"/>
    <x v="0"/>
    <x v="6"/>
    <x v="3"/>
    <x v="251"/>
    <x v="259"/>
  </r>
  <r>
    <x v="12"/>
    <x v="0"/>
    <x v="1"/>
    <x v="3"/>
    <x v="252"/>
    <x v="260"/>
  </r>
  <r>
    <x v="3"/>
    <x v="0"/>
    <x v="7"/>
    <x v="3"/>
    <x v="253"/>
    <x v="261"/>
  </r>
  <r>
    <x v="12"/>
    <x v="0"/>
    <x v="8"/>
    <x v="3"/>
    <x v="254"/>
    <x v="262"/>
  </r>
  <r>
    <x v="8"/>
    <x v="0"/>
    <x v="0"/>
    <x v="3"/>
    <x v="55"/>
    <x v="263"/>
  </r>
  <r>
    <x v="8"/>
    <x v="0"/>
    <x v="5"/>
    <x v="7"/>
    <x v="255"/>
    <x v="264"/>
  </r>
  <r>
    <x v="5"/>
    <x v="5"/>
    <x v="5"/>
    <x v="7"/>
    <x v="256"/>
    <x v="265"/>
  </r>
  <r>
    <x v="7"/>
    <x v="5"/>
    <x v="7"/>
    <x v="9"/>
    <x v="257"/>
    <x v="266"/>
  </r>
  <r>
    <x v="3"/>
    <x v="5"/>
    <x v="7"/>
    <x v="1"/>
    <x v="258"/>
    <x v="267"/>
  </r>
  <r>
    <x v="8"/>
    <x v="5"/>
    <x v="7"/>
    <x v="4"/>
    <x v="128"/>
    <x v="268"/>
  </r>
  <r>
    <x v="10"/>
    <x v="2"/>
    <x v="1"/>
    <x v="5"/>
    <x v="65"/>
    <x v="269"/>
  </r>
  <r>
    <x v="8"/>
    <x v="2"/>
    <x v="6"/>
    <x v="6"/>
    <x v="128"/>
    <x v="268"/>
  </r>
  <r>
    <x v="1"/>
    <x v="3"/>
    <x v="6"/>
    <x v="6"/>
    <x v="32"/>
    <x v="270"/>
  </r>
  <r>
    <x v="1"/>
    <x v="3"/>
    <x v="8"/>
    <x v="6"/>
    <x v="259"/>
    <x v="271"/>
  </r>
  <r>
    <x v="12"/>
    <x v="3"/>
    <x v="0"/>
    <x v="4"/>
    <x v="62"/>
    <x v="272"/>
  </r>
  <r>
    <x v="8"/>
    <x v="3"/>
    <x v="4"/>
    <x v="6"/>
    <x v="255"/>
    <x v="264"/>
  </r>
  <r>
    <x v="15"/>
    <x v="3"/>
    <x v="3"/>
    <x v="6"/>
    <x v="260"/>
    <x v="273"/>
  </r>
  <r>
    <x v="3"/>
    <x v="4"/>
    <x v="7"/>
    <x v="1"/>
    <x v="261"/>
    <x v="274"/>
  </r>
  <r>
    <x v="2"/>
    <x v="4"/>
    <x v="3"/>
    <x v="6"/>
    <x v="262"/>
    <x v="275"/>
  </r>
  <r>
    <x v="7"/>
    <x v="0"/>
    <x v="1"/>
    <x v="6"/>
    <x v="263"/>
    <x v="276"/>
  </r>
  <r>
    <x v="6"/>
    <x v="0"/>
    <x v="2"/>
    <x v="6"/>
    <x v="264"/>
    <x v="277"/>
  </r>
  <r>
    <x v="8"/>
    <x v="0"/>
    <x v="0"/>
    <x v="6"/>
    <x v="265"/>
    <x v="278"/>
  </r>
  <r>
    <x v="1"/>
    <x v="5"/>
    <x v="7"/>
    <x v="6"/>
    <x v="266"/>
    <x v="279"/>
  </r>
  <r>
    <x v="15"/>
    <x v="5"/>
    <x v="4"/>
    <x v="6"/>
    <x v="267"/>
    <x v="280"/>
  </r>
  <r>
    <x v="2"/>
    <x v="5"/>
    <x v="4"/>
    <x v="6"/>
    <x v="268"/>
    <x v="281"/>
  </r>
  <r>
    <x v="8"/>
    <x v="2"/>
    <x v="0"/>
    <x v="6"/>
    <x v="269"/>
    <x v="282"/>
  </r>
  <r>
    <x v="8"/>
    <x v="2"/>
    <x v="5"/>
    <x v="6"/>
    <x v="173"/>
    <x v="283"/>
  </r>
  <r>
    <x v="0"/>
    <x v="2"/>
    <x v="8"/>
    <x v="6"/>
    <x v="270"/>
    <x v="284"/>
  </r>
  <r>
    <x v="0"/>
    <x v="2"/>
    <x v="5"/>
    <x v="5"/>
    <x v="271"/>
    <x v="285"/>
  </r>
  <r>
    <x v="1"/>
    <x v="3"/>
    <x v="5"/>
    <x v="5"/>
    <x v="272"/>
    <x v="286"/>
  </r>
  <r>
    <x v="8"/>
    <x v="3"/>
    <x v="9"/>
    <x v="5"/>
    <x v="265"/>
    <x v="278"/>
  </r>
  <r>
    <x v="0"/>
    <x v="3"/>
    <x v="2"/>
    <x v="3"/>
    <x v="273"/>
    <x v="287"/>
  </r>
  <r>
    <x v="5"/>
    <x v="4"/>
    <x v="9"/>
    <x v="4"/>
    <x v="274"/>
    <x v="288"/>
  </r>
  <r>
    <x v="5"/>
    <x v="4"/>
    <x v="5"/>
    <x v="4"/>
    <x v="275"/>
    <x v="289"/>
  </r>
  <r>
    <x v="14"/>
    <x v="4"/>
    <x v="0"/>
    <x v="3"/>
    <x v="276"/>
    <x v="290"/>
  </r>
  <r>
    <x v="0"/>
    <x v="4"/>
    <x v="1"/>
    <x v="3"/>
    <x v="277"/>
    <x v="291"/>
  </r>
  <r>
    <x v="7"/>
    <x v="0"/>
    <x v="8"/>
    <x v="3"/>
    <x v="278"/>
    <x v="292"/>
  </r>
  <r>
    <x v="1"/>
    <x v="0"/>
    <x v="0"/>
    <x v="3"/>
    <x v="279"/>
    <x v="293"/>
  </r>
  <r>
    <x v="12"/>
    <x v="0"/>
    <x v="6"/>
    <x v="3"/>
    <x v="280"/>
    <x v="294"/>
  </r>
  <r>
    <x v="9"/>
    <x v="0"/>
    <x v="1"/>
    <x v="1"/>
    <x v="281"/>
    <x v="295"/>
  </r>
  <r>
    <x v="1"/>
    <x v="5"/>
    <x v="8"/>
    <x v="8"/>
    <x v="282"/>
    <x v="296"/>
  </r>
  <r>
    <x v="0"/>
    <x v="5"/>
    <x v="8"/>
    <x v="5"/>
    <x v="283"/>
    <x v="297"/>
  </r>
  <r>
    <x v="0"/>
    <x v="5"/>
    <x v="9"/>
    <x v="8"/>
    <x v="284"/>
    <x v="298"/>
  </r>
  <r>
    <x v="6"/>
    <x v="2"/>
    <x v="1"/>
    <x v="8"/>
    <x v="285"/>
    <x v="299"/>
  </r>
  <r>
    <x v="4"/>
    <x v="3"/>
    <x v="6"/>
    <x v="8"/>
    <x v="286"/>
    <x v="300"/>
  </r>
  <r>
    <x v="7"/>
    <x v="3"/>
    <x v="5"/>
    <x v="5"/>
    <x v="277"/>
    <x v="301"/>
  </r>
  <r>
    <x v="1"/>
    <x v="3"/>
    <x v="9"/>
    <x v="5"/>
    <x v="287"/>
    <x v="302"/>
  </r>
  <r>
    <x v="10"/>
    <x v="3"/>
    <x v="1"/>
    <x v="8"/>
    <x v="288"/>
    <x v="303"/>
  </r>
  <r>
    <x v="8"/>
    <x v="3"/>
    <x v="9"/>
    <x v="3"/>
    <x v="289"/>
    <x v="304"/>
  </r>
  <r>
    <x v="13"/>
    <x v="3"/>
    <x v="9"/>
    <x v="3"/>
    <x v="290"/>
    <x v="305"/>
  </r>
  <r>
    <x v="6"/>
    <x v="5"/>
    <x v="5"/>
    <x v="3"/>
    <x v="291"/>
    <x v="306"/>
  </r>
  <r>
    <x v="6"/>
    <x v="0"/>
    <x v="9"/>
    <x v="3"/>
    <x v="292"/>
    <x v="307"/>
  </r>
  <r>
    <x v="5"/>
    <x v="5"/>
    <x v="1"/>
    <x v="8"/>
    <x v="293"/>
    <x v="308"/>
  </r>
  <r>
    <x v="10"/>
    <x v="5"/>
    <x v="9"/>
    <x v="8"/>
    <x v="294"/>
    <x v="309"/>
  </r>
  <r>
    <x v="6"/>
    <x v="5"/>
    <x v="0"/>
    <x v="4"/>
    <x v="292"/>
    <x v="307"/>
  </r>
  <r>
    <x v="0"/>
    <x v="5"/>
    <x v="5"/>
    <x v="6"/>
    <x v="295"/>
    <x v="310"/>
  </r>
  <r>
    <x v="5"/>
    <x v="2"/>
    <x v="7"/>
    <x v="6"/>
    <x v="296"/>
    <x v="311"/>
  </r>
  <r>
    <x v="14"/>
    <x v="3"/>
    <x v="8"/>
    <x v="5"/>
    <x v="297"/>
    <x v="312"/>
  </r>
  <r>
    <x v="8"/>
    <x v="3"/>
    <x v="5"/>
    <x v="5"/>
    <x v="298"/>
    <x v="313"/>
  </r>
  <r>
    <x v="7"/>
    <x v="4"/>
    <x v="4"/>
    <x v="3"/>
    <x v="299"/>
    <x v="314"/>
  </r>
  <r>
    <x v="8"/>
    <x v="4"/>
    <x v="7"/>
    <x v="3"/>
    <x v="300"/>
    <x v="315"/>
  </r>
  <r>
    <x v="0"/>
    <x v="2"/>
    <x v="2"/>
    <x v="4"/>
    <x v="301"/>
    <x v="316"/>
  </r>
  <r>
    <x v="10"/>
    <x v="4"/>
    <x v="4"/>
    <x v="4"/>
    <x v="109"/>
    <x v="317"/>
  </r>
  <r>
    <x v="4"/>
    <x v="0"/>
    <x v="3"/>
    <x v="4"/>
    <x v="20"/>
    <x v="318"/>
  </r>
  <r>
    <x v="4"/>
    <x v="0"/>
    <x v="0"/>
    <x v="4"/>
    <x v="302"/>
    <x v="319"/>
  </r>
  <r>
    <x v="1"/>
    <x v="0"/>
    <x v="7"/>
    <x v="3"/>
    <x v="303"/>
    <x v="320"/>
  </r>
  <r>
    <x v="15"/>
    <x v="0"/>
    <x v="4"/>
    <x v="3"/>
    <x v="304"/>
    <x v="321"/>
  </r>
  <r>
    <x v="11"/>
    <x v="5"/>
    <x v="7"/>
    <x v="3"/>
    <x v="305"/>
    <x v="322"/>
  </r>
  <r>
    <x v="15"/>
    <x v="5"/>
    <x v="0"/>
    <x v="3"/>
    <x v="306"/>
    <x v="323"/>
  </r>
  <r>
    <x v="9"/>
    <x v="5"/>
    <x v="5"/>
    <x v="5"/>
    <x v="307"/>
    <x v="324"/>
  </r>
  <r>
    <x v="13"/>
    <x v="2"/>
    <x v="7"/>
    <x v="3"/>
    <x v="308"/>
    <x v="325"/>
  </r>
  <r>
    <x v="13"/>
    <x v="2"/>
    <x v="5"/>
    <x v="4"/>
    <x v="309"/>
    <x v="326"/>
  </r>
  <r>
    <x v="4"/>
    <x v="2"/>
    <x v="0"/>
    <x v="3"/>
    <x v="310"/>
    <x v="327"/>
  </r>
  <r>
    <x v="6"/>
    <x v="2"/>
    <x v="7"/>
    <x v="3"/>
    <x v="311"/>
    <x v="328"/>
  </r>
  <r>
    <x v="8"/>
    <x v="2"/>
    <x v="3"/>
    <x v="3"/>
    <x v="312"/>
    <x v="329"/>
  </r>
  <r>
    <x v="0"/>
    <x v="2"/>
    <x v="0"/>
    <x v="3"/>
    <x v="313"/>
    <x v="330"/>
  </r>
  <r>
    <x v="0"/>
    <x v="4"/>
    <x v="9"/>
    <x v="4"/>
    <x v="313"/>
    <x v="330"/>
  </r>
  <r>
    <x v="1"/>
    <x v="0"/>
    <x v="2"/>
    <x v="3"/>
    <x v="286"/>
    <x v="331"/>
  </r>
  <r>
    <x v="12"/>
    <x v="0"/>
    <x v="5"/>
    <x v="3"/>
    <x v="314"/>
    <x v="332"/>
  </r>
  <r>
    <x v="8"/>
    <x v="0"/>
    <x v="1"/>
    <x v="6"/>
    <x v="315"/>
    <x v="333"/>
  </r>
  <r>
    <x v="15"/>
    <x v="0"/>
    <x v="7"/>
    <x v="6"/>
    <x v="316"/>
    <x v="334"/>
  </r>
  <r>
    <x v="9"/>
    <x v="0"/>
    <x v="9"/>
    <x v="6"/>
    <x v="317"/>
    <x v="335"/>
  </r>
  <r>
    <x v="15"/>
    <x v="5"/>
    <x v="7"/>
    <x v="6"/>
    <x v="318"/>
    <x v="336"/>
  </r>
  <r>
    <x v="4"/>
    <x v="2"/>
    <x v="1"/>
    <x v="6"/>
    <x v="319"/>
    <x v="337"/>
  </r>
  <r>
    <x v="4"/>
    <x v="2"/>
    <x v="6"/>
    <x v="6"/>
    <x v="320"/>
    <x v="338"/>
  </r>
  <r>
    <x v="14"/>
    <x v="2"/>
    <x v="0"/>
    <x v="6"/>
    <x v="321"/>
    <x v="339"/>
  </r>
  <r>
    <x v="8"/>
    <x v="2"/>
    <x v="8"/>
    <x v="6"/>
    <x v="322"/>
    <x v="340"/>
  </r>
  <r>
    <x v="1"/>
    <x v="3"/>
    <x v="1"/>
    <x v="6"/>
    <x v="286"/>
    <x v="331"/>
  </r>
  <r>
    <x v="8"/>
    <x v="3"/>
    <x v="3"/>
    <x v="6"/>
    <x v="322"/>
    <x v="340"/>
  </r>
  <r>
    <x v="9"/>
    <x v="3"/>
    <x v="1"/>
    <x v="6"/>
    <x v="323"/>
    <x v="341"/>
  </r>
  <r>
    <x v="13"/>
    <x v="4"/>
    <x v="8"/>
    <x v="6"/>
    <x v="324"/>
    <x v="342"/>
  </r>
  <r>
    <x v="6"/>
    <x v="3"/>
    <x v="6"/>
    <x v="6"/>
    <x v="325"/>
    <x v="343"/>
  </r>
  <r>
    <x v="4"/>
    <x v="0"/>
    <x v="5"/>
    <x v="9"/>
    <x v="32"/>
    <x v="344"/>
  </r>
  <r>
    <x v="10"/>
    <x v="0"/>
    <x v="1"/>
    <x v="9"/>
    <x v="326"/>
    <x v="345"/>
  </r>
  <r>
    <x v="13"/>
    <x v="5"/>
    <x v="5"/>
    <x v="9"/>
    <x v="327"/>
    <x v="346"/>
  </r>
  <r>
    <x v="15"/>
    <x v="5"/>
    <x v="3"/>
    <x v="4"/>
    <x v="306"/>
    <x v="347"/>
  </r>
  <r>
    <x v="14"/>
    <x v="2"/>
    <x v="2"/>
    <x v="8"/>
    <x v="328"/>
    <x v="348"/>
  </r>
  <r>
    <x v="7"/>
    <x v="3"/>
    <x v="8"/>
    <x v="1"/>
    <x v="329"/>
    <x v="349"/>
  </r>
  <r>
    <x v="3"/>
    <x v="3"/>
    <x v="0"/>
    <x v="1"/>
    <x v="330"/>
    <x v="350"/>
  </r>
  <r>
    <x v="1"/>
    <x v="0"/>
    <x v="8"/>
    <x v="6"/>
    <x v="331"/>
    <x v="351"/>
  </r>
  <r>
    <x v="6"/>
    <x v="0"/>
    <x v="8"/>
    <x v="6"/>
    <x v="332"/>
    <x v="352"/>
  </r>
  <r>
    <x v="6"/>
    <x v="5"/>
    <x v="3"/>
    <x v="6"/>
    <x v="332"/>
    <x v="352"/>
  </r>
  <r>
    <x v="2"/>
    <x v="5"/>
    <x v="0"/>
    <x v="6"/>
    <x v="333"/>
    <x v="353"/>
  </r>
  <r>
    <x v="11"/>
    <x v="2"/>
    <x v="3"/>
    <x v="5"/>
    <x v="334"/>
    <x v="354"/>
  </r>
  <r>
    <x v="12"/>
    <x v="2"/>
    <x v="0"/>
    <x v="9"/>
    <x v="335"/>
    <x v="355"/>
  </r>
  <r>
    <x v="0"/>
    <x v="2"/>
    <x v="6"/>
    <x v="6"/>
    <x v="179"/>
    <x v="356"/>
  </r>
  <r>
    <x v="13"/>
    <x v="3"/>
    <x v="2"/>
    <x v="6"/>
    <x v="336"/>
    <x v="357"/>
  </r>
  <r>
    <x v="4"/>
    <x v="3"/>
    <x v="3"/>
    <x v="1"/>
    <x v="337"/>
    <x v="358"/>
  </r>
  <r>
    <x v="4"/>
    <x v="3"/>
    <x v="5"/>
    <x v="1"/>
    <x v="338"/>
    <x v="359"/>
  </r>
  <r>
    <x v="14"/>
    <x v="4"/>
    <x v="1"/>
    <x v="8"/>
    <x v="339"/>
    <x v="360"/>
  </r>
  <r>
    <x v="3"/>
    <x v="4"/>
    <x v="0"/>
    <x v="7"/>
    <x v="340"/>
    <x v="361"/>
  </r>
  <r>
    <x v="0"/>
    <x v="4"/>
    <x v="7"/>
    <x v="5"/>
    <x v="179"/>
    <x v="356"/>
  </r>
  <r>
    <x v="10"/>
    <x v="0"/>
    <x v="5"/>
    <x v="1"/>
    <x v="341"/>
    <x v="362"/>
  </r>
  <r>
    <x v="15"/>
    <x v="0"/>
    <x v="3"/>
    <x v="0"/>
    <x v="342"/>
    <x v="363"/>
  </r>
  <r>
    <x v="5"/>
    <x v="5"/>
    <x v="3"/>
    <x v="8"/>
    <x v="343"/>
    <x v="364"/>
  </r>
  <r>
    <x v="10"/>
    <x v="5"/>
    <x v="3"/>
    <x v="8"/>
    <x v="344"/>
    <x v="365"/>
  </r>
  <r>
    <x v="3"/>
    <x v="5"/>
    <x v="1"/>
    <x v="5"/>
    <x v="345"/>
    <x v="366"/>
  </r>
  <r>
    <x v="0"/>
    <x v="5"/>
    <x v="9"/>
    <x v="5"/>
    <x v="346"/>
    <x v="367"/>
  </r>
  <r>
    <x v="5"/>
    <x v="2"/>
    <x v="1"/>
    <x v="5"/>
    <x v="347"/>
    <x v="368"/>
  </r>
  <r>
    <x v="2"/>
    <x v="2"/>
    <x v="3"/>
    <x v="0"/>
    <x v="348"/>
    <x v="369"/>
  </r>
  <r>
    <x v="0"/>
    <x v="2"/>
    <x v="5"/>
    <x v="0"/>
    <x v="349"/>
    <x v="370"/>
  </r>
  <r>
    <x v="12"/>
    <x v="3"/>
    <x v="1"/>
    <x v="9"/>
    <x v="350"/>
    <x v="371"/>
  </r>
  <r>
    <x v="9"/>
    <x v="3"/>
    <x v="7"/>
    <x v="8"/>
    <x v="351"/>
    <x v="372"/>
  </r>
  <r>
    <x v="1"/>
    <x v="4"/>
    <x v="4"/>
    <x v="8"/>
    <x v="352"/>
    <x v="373"/>
  </r>
  <r>
    <x v="0"/>
    <x v="4"/>
    <x v="0"/>
    <x v="5"/>
    <x v="346"/>
    <x v="367"/>
  </r>
  <r>
    <x v="9"/>
    <x v="4"/>
    <x v="4"/>
    <x v="5"/>
    <x v="353"/>
    <x v="374"/>
  </r>
  <r>
    <x v="0"/>
    <x v="4"/>
    <x v="5"/>
    <x v="5"/>
    <x v="349"/>
    <x v="370"/>
  </r>
  <r>
    <x v="1"/>
    <x v="0"/>
    <x v="2"/>
    <x v="5"/>
    <x v="354"/>
    <x v="375"/>
  </r>
  <r>
    <x v="8"/>
    <x v="0"/>
    <x v="5"/>
    <x v="6"/>
    <x v="355"/>
    <x v="376"/>
  </r>
  <r>
    <x v="7"/>
    <x v="5"/>
    <x v="2"/>
    <x v="6"/>
    <x v="356"/>
    <x v="377"/>
  </r>
  <r>
    <x v="3"/>
    <x v="5"/>
    <x v="3"/>
    <x v="7"/>
    <x v="357"/>
    <x v="378"/>
  </r>
  <r>
    <x v="15"/>
    <x v="5"/>
    <x v="1"/>
    <x v="8"/>
    <x v="358"/>
    <x v="379"/>
  </r>
  <r>
    <x v="2"/>
    <x v="5"/>
    <x v="8"/>
    <x v="5"/>
    <x v="359"/>
    <x v="380"/>
  </r>
  <r>
    <x v="0"/>
    <x v="5"/>
    <x v="7"/>
    <x v="5"/>
    <x v="360"/>
    <x v="381"/>
  </r>
  <r>
    <x v="9"/>
    <x v="5"/>
    <x v="9"/>
    <x v="6"/>
    <x v="361"/>
    <x v="382"/>
  </r>
  <r>
    <x v="14"/>
    <x v="2"/>
    <x v="5"/>
    <x v="6"/>
    <x v="362"/>
    <x v="383"/>
  </r>
  <r>
    <x v="11"/>
    <x v="2"/>
    <x v="1"/>
    <x v="0"/>
    <x v="363"/>
    <x v="384"/>
  </r>
  <r>
    <x v="12"/>
    <x v="2"/>
    <x v="1"/>
    <x v="0"/>
    <x v="364"/>
    <x v="385"/>
  </r>
  <r>
    <x v="12"/>
    <x v="2"/>
    <x v="5"/>
    <x v="9"/>
    <x v="365"/>
    <x v="386"/>
  </r>
  <r>
    <x v="13"/>
    <x v="3"/>
    <x v="7"/>
    <x v="9"/>
    <x v="366"/>
    <x v="387"/>
  </r>
  <r>
    <x v="4"/>
    <x v="3"/>
    <x v="9"/>
    <x v="5"/>
    <x v="367"/>
    <x v="388"/>
  </r>
  <r>
    <x v="14"/>
    <x v="3"/>
    <x v="9"/>
    <x v="5"/>
    <x v="368"/>
    <x v="389"/>
  </r>
  <r>
    <x v="12"/>
    <x v="3"/>
    <x v="7"/>
    <x v="9"/>
    <x v="369"/>
    <x v="390"/>
  </r>
  <r>
    <x v="3"/>
    <x v="3"/>
    <x v="8"/>
    <x v="9"/>
    <x v="370"/>
    <x v="391"/>
  </r>
  <r>
    <x v="6"/>
    <x v="3"/>
    <x v="8"/>
    <x v="6"/>
    <x v="371"/>
    <x v="392"/>
  </r>
  <r>
    <x v="15"/>
    <x v="3"/>
    <x v="5"/>
    <x v="6"/>
    <x v="372"/>
    <x v="393"/>
  </r>
  <r>
    <x v="2"/>
    <x v="4"/>
    <x v="9"/>
    <x v="9"/>
    <x v="373"/>
    <x v="394"/>
  </r>
  <r>
    <x v="12"/>
    <x v="0"/>
    <x v="9"/>
    <x v="9"/>
    <x v="374"/>
    <x v="395"/>
  </r>
  <r>
    <x v="5"/>
    <x v="2"/>
    <x v="3"/>
    <x v="0"/>
    <x v="293"/>
    <x v="396"/>
  </r>
  <r>
    <x v="7"/>
    <x v="2"/>
    <x v="5"/>
    <x v="0"/>
    <x v="375"/>
    <x v="397"/>
  </r>
  <r>
    <x v="11"/>
    <x v="4"/>
    <x v="2"/>
    <x v="6"/>
    <x v="376"/>
    <x v="398"/>
  </r>
  <r>
    <x v="9"/>
    <x v="4"/>
    <x v="3"/>
    <x v="6"/>
    <x v="377"/>
    <x v="399"/>
  </r>
  <r>
    <x v="8"/>
    <x v="0"/>
    <x v="7"/>
    <x v="1"/>
    <x v="348"/>
    <x v="400"/>
  </r>
  <r>
    <x v="7"/>
    <x v="0"/>
    <x v="7"/>
    <x v="1"/>
    <x v="378"/>
    <x v="401"/>
  </r>
  <r>
    <x v="9"/>
    <x v="0"/>
    <x v="3"/>
    <x v="9"/>
    <x v="379"/>
    <x v="402"/>
  </r>
  <r>
    <x v="2"/>
    <x v="5"/>
    <x v="7"/>
    <x v="9"/>
    <x v="243"/>
    <x v="403"/>
  </r>
  <r>
    <x v="0"/>
    <x v="5"/>
    <x v="8"/>
    <x v="9"/>
    <x v="380"/>
    <x v="404"/>
  </r>
  <r>
    <x v="13"/>
    <x v="2"/>
    <x v="9"/>
    <x v="9"/>
    <x v="381"/>
    <x v="405"/>
  </r>
  <r>
    <x v="7"/>
    <x v="2"/>
    <x v="9"/>
    <x v="2"/>
    <x v="382"/>
    <x v="406"/>
  </r>
  <r>
    <x v="14"/>
    <x v="2"/>
    <x v="7"/>
    <x v="2"/>
    <x v="383"/>
    <x v="407"/>
  </r>
  <r>
    <x v="12"/>
    <x v="2"/>
    <x v="6"/>
    <x v="5"/>
    <x v="384"/>
    <x v="408"/>
  </r>
  <r>
    <x v="8"/>
    <x v="2"/>
    <x v="6"/>
    <x v="5"/>
    <x v="385"/>
    <x v="409"/>
  </r>
  <r>
    <x v="9"/>
    <x v="2"/>
    <x v="2"/>
    <x v="5"/>
    <x v="277"/>
    <x v="410"/>
  </r>
  <r>
    <x v="0"/>
    <x v="2"/>
    <x v="3"/>
    <x v="5"/>
    <x v="386"/>
    <x v="411"/>
  </r>
  <r>
    <x v="14"/>
    <x v="3"/>
    <x v="5"/>
    <x v="4"/>
    <x v="387"/>
    <x v="412"/>
  </r>
  <r>
    <x v="11"/>
    <x v="3"/>
    <x v="5"/>
    <x v="4"/>
    <x v="388"/>
    <x v="413"/>
  </r>
  <r>
    <x v="12"/>
    <x v="3"/>
    <x v="4"/>
    <x v="4"/>
    <x v="389"/>
    <x v="414"/>
  </r>
  <r>
    <x v="8"/>
    <x v="3"/>
    <x v="7"/>
    <x v="2"/>
    <x v="385"/>
    <x v="409"/>
  </r>
  <r>
    <x v="8"/>
    <x v="3"/>
    <x v="3"/>
    <x v="3"/>
    <x v="390"/>
    <x v="415"/>
  </r>
  <r>
    <x v="15"/>
    <x v="3"/>
    <x v="1"/>
    <x v="4"/>
    <x v="167"/>
    <x v="416"/>
  </r>
  <r>
    <x v="13"/>
    <x v="4"/>
    <x v="7"/>
    <x v="4"/>
    <x v="391"/>
    <x v="417"/>
  </r>
  <r>
    <x v="5"/>
    <x v="4"/>
    <x v="7"/>
    <x v="4"/>
    <x v="124"/>
    <x v="418"/>
  </r>
  <r>
    <x v="7"/>
    <x v="4"/>
    <x v="1"/>
    <x v="4"/>
    <x v="392"/>
    <x v="419"/>
  </r>
  <r>
    <x v="10"/>
    <x v="4"/>
    <x v="9"/>
    <x v="2"/>
    <x v="393"/>
    <x v="420"/>
  </r>
  <r>
    <x v="0"/>
    <x v="4"/>
    <x v="3"/>
    <x v="2"/>
    <x v="380"/>
    <x v="404"/>
  </r>
  <r>
    <x v="0"/>
    <x v="4"/>
    <x v="3"/>
    <x v="2"/>
    <x v="386"/>
    <x v="411"/>
  </r>
  <r>
    <x v="8"/>
    <x v="0"/>
    <x v="8"/>
    <x v="3"/>
    <x v="394"/>
    <x v="421"/>
  </r>
  <r>
    <x v="13"/>
    <x v="2"/>
    <x v="1"/>
    <x v="3"/>
    <x v="395"/>
    <x v="422"/>
  </r>
  <r>
    <x v="6"/>
    <x v="2"/>
    <x v="9"/>
    <x v="2"/>
    <x v="396"/>
    <x v="423"/>
  </r>
  <r>
    <x v="3"/>
    <x v="3"/>
    <x v="4"/>
    <x v="2"/>
    <x v="397"/>
    <x v="424"/>
  </r>
  <r>
    <x v="11"/>
    <x v="4"/>
    <x v="7"/>
    <x v="4"/>
    <x v="398"/>
    <x v="425"/>
  </r>
  <r>
    <x v="6"/>
    <x v="4"/>
    <x v="0"/>
    <x v="4"/>
    <x v="396"/>
    <x v="423"/>
  </r>
  <r>
    <x v="4"/>
    <x v="0"/>
    <x v="2"/>
    <x v="5"/>
    <x v="399"/>
    <x v="426"/>
  </r>
  <r>
    <x v="11"/>
    <x v="0"/>
    <x v="9"/>
    <x v="5"/>
    <x v="400"/>
    <x v="427"/>
  </r>
  <r>
    <x v="6"/>
    <x v="0"/>
    <x v="3"/>
    <x v="4"/>
    <x v="401"/>
    <x v="428"/>
  </r>
  <r>
    <x v="2"/>
    <x v="0"/>
    <x v="1"/>
    <x v="2"/>
    <x v="402"/>
    <x v="429"/>
  </r>
  <r>
    <x v="0"/>
    <x v="5"/>
    <x v="4"/>
    <x v="2"/>
    <x v="403"/>
    <x v="430"/>
  </r>
  <r>
    <x v="3"/>
    <x v="2"/>
    <x v="5"/>
    <x v="4"/>
    <x v="404"/>
    <x v="431"/>
  </r>
  <r>
    <x v="13"/>
    <x v="3"/>
    <x v="3"/>
    <x v="7"/>
    <x v="405"/>
    <x v="432"/>
  </r>
  <r>
    <x v="13"/>
    <x v="3"/>
    <x v="5"/>
    <x v="4"/>
    <x v="406"/>
    <x v="433"/>
  </r>
  <r>
    <x v="13"/>
    <x v="4"/>
    <x v="9"/>
    <x v="4"/>
    <x v="407"/>
    <x v="434"/>
  </r>
  <r>
    <x v="14"/>
    <x v="4"/>
    <x v="3"/>
    <x v="8"/>
    <x v="408"/>
    <x v="435"/>
  </r>
  <r>
    <x v="3"/>
    <x v="4"/>
    <x v="5"/>
    <x v="8"/>
    <x v="409"/>
    <x v="436"/>
  </r>
  <r>
    <x v="0"/>
    <x v="4"/>
    <x v="5"/>
    <x v="7"/>
    <x v="403"/>
    <x v="430"/>
  </r>
  <r>
    <x v="3"/>
    <x v="0"/>
    <x v="1"/>
    <x v="7"/>
    <x v="410"/>
    <x v="437"/>
  </r>
  <r>
    <x v="6"/>
    <x v="0"/>
    <x v="5"/>
    <x v="7"/>
    <x v="411"/>
    <x v="438"/>
  </r>
  <r>
    <x v="15"/>
    <x v="0"/>
    <x v="1"/>
    <x v="7"/>
    <x v="181"/>
    <x v="439"/>
  </r>
  <r>
    <x v="5"/>
    <x v="5"/>
    <x v="7"/>
    <x v="8"/>
    <x v="412"/>
    <x v="440"/>
  </r>
  <r>
    <x v="7"/>
    <x v="5"/>
    <x v="3"/>
    <x v="8"/>
    <x v="413"/>
    <x v="441"/>
  </r>
  <r>
    <x v="9"/>
    <x v="5"/>
    <x v="8"/>
    <x v="8"/>
    <x v="414"/>
    <x v="442"/>
  </r>
  <r>
    <x v="14"/>
    <x v="3"/>
    <x v="2"/>
    <x v="8"/>
    <x v="415"/>
    <x v="443"/>
  </r>
  <r>
    <x v="11"/>
    <x v="3"/>
    <x v="3"/>
    <x v="9"/>
    <x v="416"/>
    <x v="444"/>
  </r>
  <r>
    <x v="15"/>
    <x v="3"/>
    <x v="6"/>
    <x v="1"/>
    <x v="417"/>
    <x v="445"/>
  </r>
  <r>
    <x v="2"/>
    <x v="4"/>
    <x v="6"/>
    <x v="1"/>
    <x v="418"/>
    <x v="446"/>
  </r>
  <r>
    <x v="14"/>
    <x v="5"/>
    <x v="4"/>
    <x v="1"/>
    <x v="419"/>
    <x v="447"/>
  </r>
  <r>
    <x v="3"/>
    <x v="4"/>
    <x v="2"/>
    <x v="1"/>
    <x v="420"/>
    <x v="448"/>
  </r>
  <r>
    <x v="1"/>
    <x v="0"/>
    <x v="6"/>
    <x v="1"/>
    <x v="421"/>
    <x v="449"/>
  </r>
  <r>
    <x v="1"/>
    <x v="3"/>
    <x v="6"/>
    <x v="1"/>
    <x v="421"/>
    <x v="449"/>
  </r>
  <r>
    <x v="1"/>
    <x v="5"/>
    <x v="4"/>
    <x v="1"/>
    <x v="422"/>
    <x v="450"/>
  </r>
  <r>
    <x v="13"/>
    <x v="2"/>
    <x v="3"/>
    <x v="1"/>
    <x v="423"/>
    <x v="451"/>
  </r>
  <r>
    <x v="1"/>
    <x v="2"/>
    <x v="4"/>
    <x v="0"/>
    <x v="422"/>
    <x v="450"/>
  </r>
  <r>
    <x v="3"/>
    <x v="2"/>
    <x v="0"/>
    <x v="0"/>
    <x v="424"/>
    <x v="452"/>
  </r>
  <r>
    <x v="6"/>
    <x v="2"/>
    <x v="4"/>
    <x v="0"/>
    <x v="425"/>
    <x v="453"/>
  </r>
  <r>
    <x v="2"/>
    <x v="2"/>
    <x v="4"/>
    <x v="0"/>
    <x v="426"/>
    <x v="454"/>
  </r>
  <r>
    <x v="0"/>
    <x v="2"/>
    <x v="0"/>
    <x v="0"/>
    <x v="427"/>
    <x v="455"/>
  </r>
  <r>
    <x v="1"/>
    <x v="3"/>
    <x v="2"/>
    <x v="0"/>
    <x v="428"/>
    <x v="456"/>
  </r>
  <r>
    <x v="6"/>
    <x v="3"/>
    <x v="1"/>
    <x v="0"/>
    <x v="429"/>
    <x v="457"/>
  </r>
  <r>
    <x v="13"/>
    <x v="4"/>
    <x v="1"/>
    <x v="1"/>
    <x v="334"/>
    <x v="458"/>
  </r>
  <r>
    <x v="6"/>
    <x v="4"/>
    <x v="4"/>
    <x v="1"/>
    <x v="425"/>
    <x v="453"/>
  </r>
  <r>
    <x v="9"/>
    <x v="4"/>
    <x v="0"/>
    <x v="8"/>
    <x v="430"/>
    <x v="459"/>
  </r>
  <r>
    <x v="6"/>
    <x v="4"/>
    <x v="3"/>
    <x v="6"/>
    <x v="431"/>
    <x v="460"/>
  </r>
  <r>
    <x v="9"/>
    <x v="4"/>
    <x v="7"/>
    <x v="8"/>
    <x v="432"/>
    <x v="118"/>
  </r>
  <r>
    <x v="11"/>
    <x v="0"/>
    <x v="4"/>
    <x v="8"/>
    <x v="433"/>
    <x v="461"/>
  </r>
  <r>
    <x v="3"/>
    <x v="0"/>
    <x v="3"/>
    <x v="3"/>
    <x v="434"/>
    <x v="462"/>
  </r>
  <r>
    <x v="6"/>
    <x v="0"/>
    <x v="1"/>
    <x v="3"/>
    <x v="31"/>
    <x v="463"/>
  </r>
  <r>
    <x v="6"/>
    <x v="0"/>
    <x v="7"/>
    <x v="7"/>
    <x v="435"/>
    <x v="464"/>
  </r>
  <r>
    <x v="15"/>
    <x v="0"/>
    <x v="0"/>
    <x v="4"/>
    <x v="0"/>
    <x v="465"/>
  </r>
  <r>
    <x v="0"/>
    <x v="0"/>
    <x v="1"/>
    <x v="4"/>
    <x v="436"/>
    <x v="466"/>
  </r>
  <r>
    <x v="9"/>
    <x v="0"/>
    <x v="5"/>
    <x v="3"/>
    <x v="245"/>
    <x v="467"/>
  </r>
  <r>
    <x v="0"/>
    <x v="5"/>
    <x v="1"/>
    <x v="4"/>
    <x v="436"/>
    <x v="466"/>
  </r>
  <r>
    <x v="4"/>
    <x v="2"/>
    <x v="5"/>
    <x v="4"/>
    <x v="437"/>
    <x v="468"/>
  </r>
  <r>
    <x v="11"/>
    <x v="2"/>
    <x v="7"/>
    <x v="3"/>
    <x v="352"/>
    <x v="469"/>
  </r>
  <r>
    <x v="8"/>
    <x v="2"/>
    <x v="1"/>
    <x v="3"/>
    <x v="438"/>
    <x v="470"/>
  </r>
  <r>
    <x v="2"/>
    <x v="2"/>
    <x v="0"/>
    <x v="3"/>
    <x v="439"/>
    <x v="471"/>
  </r>
  <r>
    <x v="10"/>
    <x v="3"/>
    <x v="7"/>
    <x v="3"/>
    <x v="440"/>
    <x v="472"/>
  </r>
  <r>
    <x v="8"/>
    <x v="3"/>
    <x v="1"/>
    <x v="3"/>
    <x v="438"/>
    <x v="470"/>
  </r>
  <r>
    <x v="6"/>
    <x v="3"/>
    <x v="1"/>
    <x v="4"/>
    <x v="31"/>
    <x v="463"/>
  </r>
  <r>
    <x v="6"/>
    <x v="3"/>
    <x v="7"/>
    <x v="4"/>
    <x v="435"/>
    <x v="464"/>
  </r>
  <r>
    <x v="5"/>
    <x v="4"/>
    <x v="1"/>
    <x v="0"/>
    <x v="234"/>
    <x v="473"/>
  </r>
  <r>
    <x v="14"/>
    <x v="4"/>
    <x v="7"/>
    <x v="0"/>
    <x v="286"/>
    <x v="474"/>
  </r>
  <r>
    <x v="10"/>
    <x v="4"/>
    <x v="8"/>
    <x v="0"/>
    <x v="441"/>
    <x v="475"/>
  </r>
  <r>
    <x v="8"/>
    <x v="4"/>
    <x v="2"/>
    <x v="0"/>
    <x v="152"/>
    <x v="476"/>
  </r>
  <r>
    <x v="6"/>
    <x v="4"/>
    <x v="7"/>
    <x v="7"/>
    <x v="442"/>
    <x v="477"/>
  </r>
  <r>
    <x v="2"/>
    <x v="4"/>
    <x v="4"/>
    <x v="7"/>
    <x v="51"/>
    <x v="478"/>
  </r>
  <r>
    <x v="10"/>
    <x v="0"/>
    <x v="8"/>
    <x v="7"/>
    <x v="443"/>
    <x v="479"/>
  </r>
  <r>
    <x v="10"/>
    <x v="0"/>
    <x v="0"/>
    <x v="7"/>
    <x v="444"/>
    <x v="480"/>
  </r>
  <r>
    <x v="6"/>
    <x v="0"/>
    <x v="9"/>
    <x v="7"/>
    <x v="445"/>
    <x v="481"/>
  </r>
  <r>
    <x v="6"/>
    <x v="5"/>
    <x v="4"/>
    <x v="5"/>
    <x v="446"/>
    <x v="482"/>
  </r>
  <r>
    <x v="5"/>
    <x v="2"/>
    <x v="4"/>
    <x v="5"/>
    <x v="447"/>
    <x v="483"/>
  </r>
  <r>
    <x v="14"/>
    <x v="2"/>
    <x v="3"/>
    <x v="0"/>
    <x v="448"/>
    <x v="484"/>
  </r>
  <r>
    <x v="12"/>
    <x v="2"/>
    <x v="3"/>
    <x v="0"/>
    <x v="128"/>
    <x v="485"/>
  </r>
  <r>
    <x v="2"/>
    <x v="2"/>
    <x v="7"/>
    <x v="0"/>
    <x v="393"/>
    <x v="486"/>
  </r>
  <r>
    <x v="9"/>
    <x v="2"/>
    <x v="7"/>
    <x v="0"/>
    <x v="449"/>
    <x v="487"/>
  </r>
  <r>
    <x v="0"/>
    <x v="2"/>
    <x v="6"/>
    <x v="0"/>
    <x v="450"/>
    <x v="488"/>
  </r>
  <r>
    <x v="11"/>
    <x v="3"/>
    <x v="9"/>
    <x v="0"/>
    <x v="451"/>
    <x v="489"/>
  </r>
  <r>
    <x v="6"/>
    <x v="3"/>
    <x v="0"/>
    <x v="0"/>
    <x v="452"/>
    <x v="490"/>
  </r>
  <r>
    <x v="2"/>
    <x v="3"/>
    <x v="2"/>
    <x v="2"/>
    <x v="453"/>
    <x v="491"/>
  </r>
  <r>
    <x v="15"/>
    <x v="3"/>
    <x v="0"/>
    <x v="2"/>
    <x v="28"/>
    <x v="492"/>
  </r>
  <r>
    <x v="5"/>
    <x v="4"/>
    <x v="3"/>
    <x v="2"/>
    <x v="441"/>
    <x v="493"/>
  </r>
  <r>
    <x v="6"/>
    <x v="4"/>
    <x v="4"/>
    <x v="3"/>
    <x v="446"/>
    <x v="482"/>
  </r>
  <r>
    <x v="14"/>
    <x v="3"/>
    <x v="6"/>
    <x v="2"/>
    <x v="454"/>
    <x v="494"/>
  </r>
  <r>
    <x v="4"/>
    <x v="1"/>
    <x v="5"/>
    <x v="3"/>
    <x v="455"/>
    <x v="495"/>
  </r>
  <r>
    <x v="1"/>
    <x v="1"/>
    <x v="2"/>
    <x v="2"/>
    <x v="237"/>
    <x v="244"/>
  </r>
  <r>
    <x v="11"/>
    <x v="1"/>
    <x v="0"/>
    <x v="2"/>
    <x v="355"/>
    <x v="496"/>
  </r>
  <r>
    <x v="3"/>
    <x v="1"/>
    <x v="3"/>
    <x v="2"/>
    <x v="456"/>
    <x v="497"/>
  </r>
  <r>
    <x v="3"/>
    <x v="1"/>
    <x v="5"/>
    <x v="3"/>
    <x v="457"/>
    <x v="498"/>
  </r>
  <r>
    <x v="12"/>
    <x v="1"/>
    <x v="5"/>
    <x v="2"/>
    <x v="458"/>
    <x v="499"/>
  </r>
  <r>
    <x v="2"/>
    <x v="1"/>
    <x v="7"/>
    <x v="2"/>
    <x v="459"/>
    <x v="500"/>
  </r>
  <r>
    <x v="9"/>
    <x v="1"/>
    <x v="1"/>
    <x v="7"/>
    <x v="460"/>
    <x v="501"/>
  </r>
  <r>
    <x v="4"/>
    <x v="1"/>
    <x v="8"/>
    <x v="7"/>
    <x v="461"/>
    <x v="502"/>
  </r>
  <r>
    <x v="4"/>
    <x v="1"/>
    <x v="7"/>
    <x v="7"/>
    <x v="298"/>
    <x v="503"/>
  </r>
  <r>
    <x v="1"/>
    <x v="1"/>
    <x v="6"/>
    <x v="7"/>
    <x v="32"/>
    <x v="270"/>
  </r>
  <r>
    <x v="1"/>
    <x v="1"/>
    <x v="8"/>
    <x v="7"/>
    <x v="259"/>
    <x v="271"/>
  </r>
  <r>
    <x v="11"/>
    <x v="1"/>
    <x v="5"/>
    <x v="7"/>
    <x v="462"/>
    <x v="504"/>
  </r>
  <r>
    <x v="12"/>
    <x v="1"/>
    <x v="0"/>
    <x v="7"/>
    <x v="463"/>
    <x v="505"/>
  </r>
  <r>
    <x v="8"/>
    <x v="1"/>
    <x v="0"/>
    <x v="7"/>
    <x v="55"/>
    <x v="263"/>
  </r>
  <r>
    <x v="15"/>
    <x v="1"/>
    <x v="6"/>
    <x v="7"/>
    <x v="464"/>
    <x v="506"/>
  </r>
  <r>
    <x v="4"/>
    <x v="1"/>
    <x v="1"/>
    <x v="7"/>
    <x v="465"/>
    <x v="507"/>
  </r>
  <r>
    <x v="14"/>
    <x v="1"/>
    <x v="3"/>
    <x v="7"/>
    <x v="466"/>
    <x v="508"/>
  </r>
  <r>
    <x v="14"/>
    <x v="1"/>
    <x v="0"/>
    <x v="7"/>
    <x v="467"/>
    <x v="509"/>
  </r>
  <r>
    <x v="1"/>
    <x v="1"/>
    <x v="7"/>
    <x v="3"/>
    <x v="266"/>
    <x v="279"/>
  </r>
  <r>
    <x v="1"/>
    <x v="1"/>
    <x v="5"/>
    <x v="1"/>
    <x v="272"/>
    <x v="286"/>
  </r>
  <r>
    <x v="6"/>
    <x v="1"/>
    <x v="2"/>
    <x v="9"/>
    <x v="264"/>
    <x v="277"/>
  </r>
  <r>
    <x v="8"/>
    <x v="1"/>
    <x v="0"/>
    <x v="9"/>
    <x v="269"/>
    <x v="282"/>
  </r>
  <r>
    <x v="8"/>
    <x v="1"/>
    <x v="5"/>
    <x v="9"/>
    <x v="173"/>
    <x v="283"/>
  </r>
  <r>
    <x v="2"/>
    <x v="1"/>
    <x v="3"/>
    <x v="9"/>
    <x v="468"/>
    <x v="510"/>
  </r>
  <r>
    <x v="0"/>
    <x v="1"/>
    <x v="1"/>
    <x v="9"/>
    <x v="277"/>
    <x v="291"/>
  </r>
  <r>
    <x v="0"/>
    <x v="1"/>
    <x v="1"/>
    <x v="9"/>
    <x v="273"/>
    <x v="287"/>
  </r>
  <r>
    <x v="9"/>
    <x v="1"/>
    <x v="7"/>
    <x v="9"/>
    <x v="469"/>
    <x v="511"/>
  </r>
  <r>
    <x v="0"/>
    <x v="1"/>
    <x v="3"/>
    <x v="9"/>
    <x v="270"/>
    <x v="284"/>
  </r>
  <r>
    <x v="0"/>
    <x v="1"/>
    <x v="4"/>
    <x v="9"/>
    <x v="271"/>
    <x v="285"/>
  </r>
  <r>
    <x v="13"/>
    <x v="1"/>
    <x v="3"/>
    <x v="9"/>
    <x v="470"/>
    <x v="512"/>
  </r>
  <r>
    <x v="5"/>
    <x v="1"/>
    <x v="1"/>
    <x v="9"/>
    <x v="471"/>
    <x v="513"/>
  </r>
  <r>
    <x v="1"/>
    <x v="1"/>
    <x v="3"/>
    <x v="9"/>
    <x v="282"/>
    <x v="296"/>
  </r>
  <r>
    <x v="1"/>
    <x v="1"/>
    <x v="9"/>
    <x v="9"/>
    <x v="279"/>
    <x v="293"/>
  </r>
  <r>
    <x v="1"/>
    <x v="1"/>
    <x v="0"/>
    <x v="9"/>
    <x v="287"/>
    <x v="302"/>
  </r>
  <r>
    <x v="11"/>
    <x v="1"/>
    <x v="7"/>
    <x v="2"/>
    <x v="472"/>
    <x v="514"/>
  </r>
  <r>
    <x v="6"/>
    <x v="1"/>
    <x v="1"/>
    <x v="1"/>
    <x v="285"/>
    <x v="299"/>
  </r>
  <r>
    <x v="8"/>
    <x v="1"/>
    <x v="0"/>
    <x v="1"/>
    <x v="289"/>
    <x v="304"/>
  </r>
  <r>
    <x v="0"/>
    <x v="1"/>
    <x v="3"/>
    <x v="1"/>
    <x v="283"/>
    <x v="297"/>
  </r>
  <r>
    <x v="0"/>
    <x v="1"/>
    <x v="0"/>
    <x v="1"/>
    <x v="284"/>
    <x v="298"/>
  </r>
  <r>
    <x v="6"/>
    <x v="1"/>
    <x v="4"/>
    <x v="5"/>
    <x v="291"/>
    <x v="306"/>
  </r>
  <r>
    <x v="9"/>
    <x v="1"/>
    <x v="3"/>
    <x v="5"/>
    <x v="473"/>
    <x v="515"/>
  </r>
  <r>
    <x v="5"/>
    <x v="1"/>
    <x v="0"/>
    <x v="6"/>
    <x v="474"/>
    <x v="516"/>
  </r>
  <r>
    <x v="7"/>
    <x v="1"/>
    <x v="0"/>
    <x v="1"/>
    <x v="475"/>
    <x v="517"/>
  </r>
  <r>
    <x v="14"/>
    <x v="1"/>
    <x v="7"/>
    <x v="1"/>
    <x v="476"/>
    <x v="518"/>
  </r>
  <r>
    <x v="11"/>
    <x v="1"/>
    <x v="8"/>
    <x v="1"/>
    <x v="477"/>
    <x v="519"/>
  </r>
  <r>
    <x v="12"/>
    <x v="1"/>
    <x v="1"/>
    <x v="1"/>
    <x v="478"/>
    <x v="520"/>
  </r>
  <r>
    <x v="8"/>
    <x v="1"/>
    <x v="7"/>
    <x v="1"/>
    <x v="300"/>
    <x v="315"/>
  </r>
  <r>
    <x v="8"/>
    <x v="1"/>
    <x v="5"/>
    <x v="6"/>
    <x v="298"/>
    <x v="313"/>
  </r>
  <r>
    <x v="0"/>
    <x v="1"/>
    <x v="4"/>
    <x v="6"/>
    <x v="295"/>
    <x v="310"/>
  </r>
  <r>
    <x v="0"/>
    <x v="1"/>
    <x v="1"/>
    <x v="0"/>
    <x v="301"/>
    <x v="316"/>
  </r>
  <r>
    <x v="5"/>
    <x v="1"/>
    <x v="7"/>
    <x v="0"/>
    <x v="135"/>
    <x v="521"/>
  </r>
  <r>
    <x v="5"/>
    <x v="1"/>
    <x v="8"/>
    <x v="0"/>
    <x v="479"/>
    <x v="522"/>
  </r>
  <r>
    <x v="7"/>
    <x v="1"/>
    <x v="4"/>
    <x v="0"/>
    <x v="480"/>
    <x v="523"/>
  </r>
  <r>
    <x v="1"/>
    <x v="1"/>
    <x v="6"/>
    <x v="6"/>
    <x v="303"/>
    <x v="320"/>
  </r>
  <r>
    <x v="12"/>
    <x v="1"/>
    <x v="3"/>
    <x v="6"/>
    <x v="481"/>
    <x v="524"/>
  </r>
  <r>
    <x v="6"/>
    <x v="1"/>
    <x v="6"/>
    <x v="6"/>
    <x v="311"/>
    <x v="328"/>
  </r>
  <r>
    <x v="8"/>
    <x v="1"/>
    <x v="8"/>
    <x v="6"/>
    <x v="312"/>
    <x v="329"/>
  </r>
  <r>
    <x v="9"/>
    <x v="1"/>
    <x v="0"/>
    <x v="6"/>
    <x v="482"/>
    <x v="525"/>
  </r>
  <r>
    <x v="7"/>
    <x v="1"/>
    <x v="3"/>
    <x v="6"/>
    <x v="483"/>
    <x v="526"/>
  </r>
  <r>
    <x v="8"/>
    <x v="1"/>
    <x v="2"/>
    <x v="0"/>
    <x v="315"/>
    <x v="333"/>
  </r>
  <r>
    <x v="10"/>
    <x v="1"/>
    <x v="7"/>
    <x v="5"/>
    <x v="484"/>
    <x v="527"/>
  </r>
  <r>
    <x v="10"/>
    <x v="1"/>
    <x v="9"/>
    <x v="5"/>
    <x v="152"/>
    <x v="528"/>
  </r>
  <r>
    <x v="6"/>
    <x v="1"/>
    <x v="7"/>
    <x v="0"/>
    <x v="325"/>
    <x v="343"/>
  </r>
  <r>
    <x v="14"/>
    <x v="1"/>
    <x v="1"/>
    <x v="0"/>
    <x v="485"/>
    <x v="529"/>
  </r>
  <r>
    <x v="1"/>
    <x v="1"/>
    <x v="8"/>
    <x v="1"/>
    <x v="331"/>
    <x v="351"/>
  </r>
  <r>
    <x v="11"/>
    <x v="1"/>
    <x v="9"/>
    <x v="6"/>
    <x v="486"/>
    <x v="530"/>
  </r>
  <r>
    <x v="10"/>
    <x v="1"/>
    <x v="3"/>
    <x v="6"/>
    <x v="487"/>
    <x v="531"/>
  </r>
  <r>
    <x v="3"/>
    <x v="1"/>
    <x v="7"/>
    <x v="1"/>
    <x v="488"/>
    <x v="532"/>
  </r>
  <r>
    <x v="3"/>
    <x v="1"/>
    <x v="0"/>
    <x v="1"/>
    <x v="109"/>
    <x v="533"/>
  </r>
  <r>
    <x v="2"/>
    <x v="1"/>
    <x v="1"/>
    <x v="4"/>
    <x v="489"/>
    <x v="534"/>
  </r>
  <r>
    <x v="2"/>
    <x v="1"/>
    <x v="5"/>
    <x v="4"/>
    <x v="490"/>
    <x v="535"/>
  </r>
  <r>
    <x v="5"/>
    <x v="1"/>
    <x v="5"/>
    <x v="1"/>
    <x v="491"/>
    <x v="536"/>
  </r>
  <r>
    <x v="1"/>
    <x v="1"/>
    <x v="5"/>
    <x v="3"/>
    <x v="352"/>
    <x v="373"/>
  </r>
  <r>
    <x v="13"/>
    <x v="1"/>
    <x v="5"/>
    <x v="3"/>
    <x v="492"/>
    <x v="537"/>
  </r>
  <r>
    <x v="7"/>
    <x v="1"/>
    <x v="7"/>
    <x v="3"/>
    <x v="493"/>
    <x v="538"/>
  </r>
  <r>
    <x v="1"/>
    <x v="1"/>
    <x v="2"/>
    <x v="2"/>
    <x v="354"/>
    <x v="375"/>
  </r>
  <r>
    <x v="6"/>
    <x v="1"/>
    <x v="3"/>
    <x v="2"/>
    <x v="371"/>
    <x v="392"/>
  </r>
  <r>
    <x v="8"/>
    <x v="1"/>
    <x v="4"/>
    <x v="3"/>
    <x v="355"/>
    <x v="376"/>
  </r>
  <r>
    <x v="15"/>
    <x v="1"/>
    <x v="3"/>
    <x v="4"/>
    <x v="494"/>
    <x v="539"/>
  </r>
  <r>
    <x v="2"/>
    <x v="1"/>
    <x v="0"/>
    <x v="6"/>
    <x v="495"/>
    <x v="540"/>
  </r>
  <r>
    <x v="0"/>
    <x v="1"/>
    <x v="7"/>
    <x v="6"/>
    <x v="360"/>
    <x v="381"/>
  </r>
  <r>
    <x v="8"/>
    <x v="1"/>
    <x v="7"/>
    <x v="4"/>
    <x v="348"/>
    <x v="400"/>
  </r>
  <r>
    <x v="14"/>
    <x v="1"/>
    <x v="5"/>
    <x v="4"/>
    <x v="496"/>
    <x v="541"/>
  </r>
  <r>
    <x v="8"/>
    <x v="1"/>
    <x v="3"/>
    <x v="8"/>
    <x v="390"/>
    <x v="415"/>
  </r>
  <r>
    <x v="8"/>
    <x v="1"/>
    <x v="3"/>
    <x v="2"/>
    <x v="394"/>
    <x v="421"/>
  </r>
  <r>
    <x v="13"/>
    <x v="1"/>
    <x v="2"/>
    <x v="8"/>
    <x v="497"/>
    <x v="542"/>
  </r>
  <r>
    <x v="11"/>
    <x v="1"/>
    <x v="1"/>
    <x v="8"/>
    <x v="498"/>
    <x v="543"/>
  </r>
  <r>
    <x v="11"/>
    <x v="1"/>
    <x v="8"/>
    <x v="9"/>
    <x v="499"/>
    <x v="544"/>
  </r>
  <r>
    <x v="10"/>
    <x v="1"/>
    <x v="5"/>
    <x v="3"/>
    <x v="500"/>
    <x v="545"/>
  </r>
  <r>
    <x v="6"/>
    <x v="1"/>
    <x v="8"/>
    <x v="3"/>
    <x v="401"/>
    <x v="428"/>
  </r>
  <r>
    <x v="15"/>
    <x v="1"/>
    <x v="1"/>
    <x v="8"/>
    <x v="122"/>
    <x v="546"/>
  </r>
  <r>
    <x v="13"/>
    <x v="1"/>
    <x v="6"/>
    <x v="8"/>
    <x v="501"/>
    <x v="547"/>
  </r>
  <r>
    <x v="6"/>
    <x v="1"/>
    <x v="4"/>
    <x v="8"/>
    <x v="411"/>
    <x v="438"/>
  </r>
  <r>
    <x v="15"/>
    <x v="1"/>
    <x v="0"/>
    <x v="8"/>
    <x v="502"/>
    <x v="548"/>
  </r>
  <r>
    <x v="15"/>
    <x v="1"/>
    <x v="4"/>
    <x v="8"/>
    <x v="503"/>
    <x v="549"/>
  </r>
  <r>
    <x v="9"/>
    <x v="1"/>
    <x v="4"/>
    <x v="4"/>
    <x v="215"/>
    <x v="550"/>
  </r>
  <r>
    <x v="13"/>
    <x v="1"/>
    <x v="0"/>
    <x v="9"/>
    <x v="310"/>
    <x v="551"/>
  </r>
  <r>
    <x v="1"/>
    <x v="1"/>
    <x v="1"/>
    <x v="2"/>
    <x v="428"/>
    <x v="456"/>
  </r>
  <r>
    <x v="11"/>
    <x v="1"/>
    <x v="5"/>
    <x v="3"/>
    <x v="504"/>
    <x v="552"/>
  </r>
  <r>
    <x v="6"/>
    <x v="1"/>
    <x v="1"/>
    <x v="3"/>
    <x v="429"/>
    <x v="457"/>
  </r>
  <r>
    <x v="0"/>
    <x v="1"/>
    <x v="0"/>
    <x v="4"/>
    <x v="427"/>
    <x v="455"/>
  </r>
  <r>
    <x v="4"/>
    <x v="1"/>
    <x v="0"/>
    <x v="6"/>
    <x v="505"/>
    <x v="553"/>
  </r>
  <r>
    <x v="12"/>
    <x v="1"/>
    <x v="6"/>
    <x v="3"/>
    <x v="506"/>
    <x v="554"/>
  </r>
  <r>
    <x v="6"/>
    <x v="1"/>
    <x v="3"/>
    <x v="3"/>
    <x v="431"/>
    <x v="460"/>
  </r>
  <r>
    <x v="3"/>
    <x v="1"/>
    <x v="1"/>
    <x v="3"/>
    <x v="235"/>
    <x v="555"/>
  </r>
  <r>
    <x v="8"/>
    <x v="1"/>
    <x v="2"/>
    <x v="2"/>
    <x v="152"/>
    <x v="476"/>
  </r>
  <r>
    <x v="6"/>
    <x v="1"/>
    <x v="7"/>
    <x v="3"/>
    <x v="442"/>
    <x v="477"/>
  </r>
  <r>
    <x v="2"/>
    <x v="1"/>
    <x v="2"/>
    <x v="3"/>
    <x v="507"/>
    <x v="556"/>
  </r>
  <r>
    <x v="7"/>
    <x v="1"/>
    <x v="1"/>
    <x v="4"/>
    <x v="508"/>
    <x v="557"/>
  </r>
  <r>
    <x v="10"/>
    <x v="1"/>
    <x v="1"/>
    <x v="4"/>
    <x v="509"/>
    <x v="558"/>
  </r>
  <r>
    <x v="6"/>
    <x v="1"/>
    <x v="0"/>
    <x v="4"/>
    <x v="445"/>
    <x v="481"/>
  </r>
  <r>
    <x v="6"/>
    <x v="1"/>
    <x v="0"/>
    <x v="3"/>
    <x v="452"/>
    <x v="490"/>
  </r>
  <r>
    <x v="0"/>
    <x v="1"/>
    <x v="6"/>
    <x v="3"/>
    <x v="450"/>
    <x v="4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4" firstHeaderRow="1" firstDataRow="1" firstDataCol="1"/>
  <pivotFields count="6">
    <pivotField compact="0" numFmtId="18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name="SALES PERSON" compact="0" showAll="0">
      <items count="11">
        <item x="3"/>
        <item x="1"/>
        <item x="6"/>
        <item x="4"/>
        <item x="5"/>
        <item x="9"/>
        <item x="0"/>
        <item x="2"/>
        <item x="7"/>
        <item x="8"/>
        <item t="default"/>
      </items>
    </pivotField>
    <pivotField compact="0" showAll="0">
      <items count="5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dataField="1" compact="0" numFmtId="6" showAll="0">
      <items count="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TOTAL REVENUE" fld="5" baseField="0" baseItem="0"/>
  </dataFields>
  <formats count="16">
    <format dxfId="0">
      <pivotArea dataOnly="0" axis="axisValues" fieldPosition="0"/>
    </format>
    <format dxfId="1">
      <pivotArea collapsedLevelsAreSubtotals="1" fieldPosition="0"/>
    </format>
    <format dxfId="2">
      <pivotArea dataOnly="0" axis="axisValues" fieldPosition="0"/>
    </format>
    <format dxfId="3">
      <pivotArea collapsedLevelsAreSubtotals="1" fieldPosition="0"/>
    </format>
    <format dxfId="4">
      <pivotArea dataOnly="0" axis="axisValues" fieldPosition="0"/>
    </format>
    <format dxfId="5">
      <pivotArea collapsedLevelsAreSubtotals="1" fieldPosition="0"/>
    </format>
    <format dxfId="6">
      <pivotArea dataOnly="0" axis="axisValues" fieldPosition="0"/>
    </format>
    <format dxfId="7">
      <pivotArea collapsedLevelsAreSubtotals="1" fieldPosition="0"/>
    </format>
    <format dxfId="8">
      <pivotArea dataOnly="0" axis="axisValues" fieldPosition="0"/>
    </format>
    <format dxfId="9">
      <pivotArea collapsedLevelsAreSubtotals="1" fieldPosition="0"/>
    </format>
    <format dxfId="10">
      <pivotArea dataOnly="0" axis="axisValues" fieldPosition="0"/>
    </format>
    <format dxfId="11">
      <pivotArea collapsedLevelsAreSubtotals="1" fieldPosition="0"/>
    </format>
    <format dxfId="12">
      <pivotArea dataOnly="0" axis="axisValues" fieldPosition="0"/>
    </format>
    <format dxfId="13">
      <pivotArea collapsedLevelsAreSubtotals="1" fieldPosition="0"/>
    </format>
    <format dxfId="14">
      <pivotArea dataOnly="0" axis="axisValues" fieldPosition="0"/>
    </format>
    <format dxfId="15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7:B24" firstHeaderRow="1" firstDataRow="1" firstDataCol="1"/>
  <pivotFields count="6">
    <pivotField compact="0" numFmtId="180" showAll="0">
      <items count="17">
        <item x="3"/>
        <item x="8"/>
        <item x="2"/>
        <item x="9"/>
        <item x="13"/>
        <item x="4"/>
        <item x="5"/>
        <item x="7"/>
        <item x="14"/>
        <item x="1"/>
        <item x="11"/>
        <item x="10"/>
        <item x="12"/>
        <item x="6"/>
        <item x="15"/>
        <item x="0"/>
        <item t="default"/>
      </items>
    </pivotField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1">
        <item x="3"/>
        <item x="1"/>
        <item x="6"/>
        <item x="4"/>
        <item x="5"/>
        <item x="9"/>
        <item x="0"/>
        <item x="2"/>
        <item x="7"/>
        <item x="8"/>
        <item t="default"/>
      </items>
    </pivotField>
    <pivotField dataField="1" compact="0" showAll="0">
      <items count="5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compact="0" numFmtId="6" showAll="0">
      <items count="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UNITS SOLD" fld="4" subtotal="average" baseField="0" baseItem="0"/>
  </dataFields>
  <formats count="37">
    <format dxfId="16">
      <pivotArea dataOnly="0" axis="axisValues" fieldPosition="0"/>
    </format>
    <format dxfId="17">
      <pivotArea collapsedLevelsAreSubtotals="1" fieldPosition="0"/>
    </format>
    <format dxfId="18">
      <pivotArea dataOnly="0" axis="axisValues" fieldPosition="0"/>
    </format>
    <format dxfId="19">
      <pivotArea collapsedLevelsAreSubtotals="1" fieldPosition="0"/>
    </format>
    <format dxfId="20">
      <pivotArea dataOnly="0" axis="axisValues" fieldPosition="0"/>
    </format>
    <format dxfId="21">
      <pivotArea collapsedLevelsAreSubtotals="1" fieldPosition="0"/>
    </format>
    <format dxfId="22">
      <pivotArea dataOnly="0" axis="axisValues" fieldPosition="0"/>
    </format>
    <format dxfId="23">
      <pivotArea collapsedLevelsAreSubtotals="1" fieldPosition="0"/>
    </format>
    <format dxfId="24">
      <pivotArea dataOnly="0" axis="axisValues" fieldPosition="0"/>
    </format>
    <format dxfId="25">
      <pivotArea collapsedLevelsAreSubtotals="1" fieldPosition="0"/>
    </format>
    <format dxfId="26">
      <pivotArea dataOnly="0" axis="axisValues" fieldPosition="0"/>
    </format>
    <format dxfId="27">
      <pivotArea collapsedLevelsAreSubtotals="1" fieldPosition="0"/>
    </format>
    <format dxfId="28">
      <pivotArea dataOnly="0" axis="axisValues" fieldPosition="0"/>
    </format>
    <format dxfId="29">
      <pivotArea collapsedLevelsAreSubtotals="1" fieldPosition="0"/>
    </format>
    <format dxfId="30">
      <pivotArea dataOnly="0" axis="axisValues" fieldPosition="0"/>
    </format>
    <format dxfId="31">
      <pivotArea collapsedLevelsAreSubtotals="1" fieldPosition="0"/>
    </format>
    <format dxfId="32">
      <pivotArea collapsedLevelsAreSubtotals="1" fieldPosition="0">
        <references count="1">
          <reference field="1" count="1" selected="0">
            <x v="0"/>
          </reference>
        </references>
      </pivotArea>
    </format>
    <format dxfId="33">
      <pivotArea collapsedLevelsAreSubtotals="1" fieldPosition="0">
        <references count="1">
          <reference field="1" count="1" selected="0">
            <x v="1"/>
          </reference>
        </references>
      </pivotArea>
    </format>
    <format dxfId="34">
      <pivotArea collapsedLevelsAreSubtotals="1" fieldPosition="0">
        <references count="1">
          <reference field="1" count="1" selected="0">
            <x v="2"/>
          </reference>
        </references>
      </pivotArea>
    </format>
    <format dxfId="35">
      <pivotArea collapsedLevelsAreSubtotals="1" fieldPosition="0">
        <references count="1">
          <reference field="1" count="1" selected="0">
            <x v="3"/>
          </reference>
        </references>
      </pivotArea>
    </format>
    <format dxfId="36">
      <pivotArea collapsedLevelsAreSubtotals="1" fieldPosition="0">
        <references count="1">
          <reference field="1" count="1" selected="0">
            <x v="4"/>
          </reference>
        </references>
      </pivotArea>
    </format>
    <format dxfId="37">
      <pivotArea collapsedLevelsAreSubtotals="1" fieldPosition="0">
        <references count="1">
          <reference field="1" count="1" selected="0">
            <x v="5"/>
          </reference>
        </references>
      </pivotArea>
    </format>
    <format dxfId="38">
      <pivotArea collapsedLevelsAreSubtotals="1" fieldPosition="0">
        <references count="1">
          <reference field="1" count="1" selected="0">
            <x v="0"/>
          </reference>
        </references>
      </pivotArea>
    </format>
    <format dxfId="39">
      <pivotArea collapsedLevelsAreSubtotals="1" fieldPosition="0">
        <references count="1">
          <reference field="1" count="1" selected="0">
            <x v="1"/>
          </reference>
        </references>
      </pivotArea>
    </format>
    <format dxfId="40">
      <pivotArea collapsedLevelsAreSubtotals="1" fieldPosition="0">
        <references count="1">
          <reference field="1" count="1" selected="0">
            <x v="2"/>
          </reference>
        </references>
      </pivotArea>
    </format>
    <format dxfId="41">
      <pivotArea collapsedLevelsAreSubtotals="1" fieldPosition="0">
        <references count="1">
          <reference field="1" count="1" selected="0">
            <x v="3"/>
          </reference>
        </references>
      </pivotArea>
    </format>
    <format dxfId="42">
      <pivotArea collapsedLevelsAreSubtotals="1" fieldPosition="0">
        <references count="1">
          <reference field="1" count="1" selected="0">
            <x v="4"/>
          </reference>
        </references>
      </pivotArea>
    </format>
    <format dxfId="43">
      <pivotArea collapsedLevelsAreSubtotals="1" fieldPosition="0">
        <references count="1">
          <reference field="1" count="1" selected="0">
            <x v="5"/>
          </reference>
        </references>
      </pivotArea>
    </format>
    <format dxfId="44">
      <pivotArea collapsedLevelsAreSubtotals="1" fieldPosition="0">
        <references count="1">
          <reference field="1" count="1" selected="0">
            <x v="0"/>
          </reference>
        </references>
      </pivotArea>
    </format>
    <format dxfId="45">
      <pivotArea collapsedLevelsAreSubtotals="1" fieldPosition="0">
        <references count="1">
          <reference field="1" count="1" selected="0">
            <x v="1"/>
          </reference>
        </references>
      </pivotArea>
    </format>
    <format dxfId="46">
      <pivotArea collapsedLevelsAreSubtotals="1" fieldPosition="0">
        <references count="1">
          <reference field="1" count="1" selected="0">
            <x v="2"/>
          </reference>
        </references>
      </pivotArea>
    </format>
    <format dxfId="47">
      <pivotArea collapsedLevelsAreSubtotals="1" fieldPosition="0">
        <references count="1">
          <reference field="1" count="1" selected="0">
            <x v="3"/>
          </reference>
        </references>
      </pivotArea>
    </format>
    <format dxfId="48">
      <pivotArea collapsedLevelsAreSubtotals="1" fieldPosition="0">
        <references count="1">
          <reference field="1" count="1" selected="0">
            <x v="4"/>
          </reference>
        </references>
      </pivotArea>
    </format>
    <format dxfId="49">
      <pivotArea collapsedLevelsAreSubtotals="1" fieldPosition="0">
        <references count="1">
          <reference field="1" count="1" selected="0">
            <x v="5"/>
          </reference>
        </references>
      </pivotArea>
    </format>
    <format dxfId="50">
      <pivotArea grandRow="1" collapsedLevelsAreSubtotals="1" fieldPosition="0"/>
    </format>
    <format dxfId="51">
      <pivotArea grandRow="1" collapsedLevelsAreSubtotals="1" fieldPosition="0"/>
    </format>
    <format dxfId="52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27:B31" firstHeaderRow="1" firstDataRow="1" firstDataCol="1"/>
  <pivotFields count="6">
    <pivotField compact="0" numFmtId="180" showAll="0">
      <items count="17">
        <item x="3"/>
        <item x="8"/>
        <item x="2"/>
        <item x="9"/>
        <item x="13"/>
        <item x="4"/>
        <item x="5"/>
        <item x="7"/>
        <item x="14"/>
        <item x="1"/>
        <item x="11"/>
        <item x="10"/>
        <item x="12"/>
        <item x="6"/>
        <item x="15"/>
        <item x="0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measureFilter="1" compact="0" sortType="descending" showAll="0">
      <items count="11">
        <item x="0"/>
        <item x="3"/>
        <item x="8"/>
        <item x="9"/>
        <item x="7"/>
        <item x="4"/>
        <item x="2"/>
        <item x="1"/>
        <item x="6"/>
        <item x="5"/>
        <item t="default"/>
      </items>
    </pivotField>
    <pivotField compact="0" showAll="0">
      <items count="11">
        <item x="3"/>
        <item x="1"/>
        <item x="6"/>
        <item x="4"/>
        <item x="5"/>
        <item x="9"/>
        <item x="0"/>
        <item x="2"/>
        <item x="7"/>
        <item x="8"/>
        <item t="default"/>
      </items>
    </pivotField>
    <pivotField compact="0" showAll="0">
      <items count="5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dataField="1" compact="0" numFmtId="6" showAll="0">
      <items count="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</pivotFields>
  <rowFields count="1">
    <field x="2"/>
  </rowFields>
  <rowItems count="4">
    <i>
      <x v="1"/>
    </i>
    <i>
      <x v="4"/>
    </i>
    <i>
      <x v="7"/>
    </i>
    <i t="grand">
      <x/>
    </i>
  </rowItems>
  <colItems count="1">
    <i/>
  </colItems>
  <dataFields count="1">
    <dataField name="TOTAL REVENUE " fld="5" baseField="0" baseItem="0" numFmtId="178"/>
  </dataFields>
  <formats count="21">
    <format dxfId="53">
      <pivotArea dataOnly="0" axis="axisValues" fieldPosition="0"/>
    </format>
    <format dxfId="54">
      <pivotArea collapsedLevelsAreSubtotals="1" fieldPosition="0"/>
    </format>
    <format dxfId="55">
      <pivotArea dataOnly="0" axis="axisValues" fieldPosition="0"/>
    </format>
    <format dxfId="56">
      <pivotArea collapsedLevelsAreSubtotals="1" fieldPosition="0"/>
    </format>
    <format dxfId="57">
      <pivotArea dataOnly="0" axis="axisValues" fieldPosition="0"/>
    </format>
    <format dxfId="58">
      <pivotArea collapsedLevelsAreSubtotals="1" fieldPosition="0"/>
    </format>
    <format dxfId="59">
      <pivotArea dataOnly="0" axis="axisValues" fieldPosition="0"/>
    </format>
    <format dxfId="60">
      <pivotArea collapsedLevelsAreSubtotals="1" fieldPosition="0"/>
    </format>
    <format dxfId="61">
      <pivotArea dataOnly="0" axis="axisValues" fieldPosition="0"/>
    </format>
    <format dxfId="62">
      <pivotArea collapsedLevelsAreSubtotals="1" fieldPosition="0"/>
    </format>
    <format dxfId="63">
      <pivotArea dataOnly="0" axis="axisValues" fieldPosition="0"/>
    </format>
    <format dxfId="64">
      <pivotArea collapsedLevelsAreSubtotals="1" fieldPosition="0"/>
    </format>
    <format dxfId="65">
      <pivotArea dataOnly="0" axis="axisValues" fieldPosition="0"/>
    </format>
    <format dxfId="66">
      <pivotArea collapsedLevelsAreSubtotals="1" fieldPosition="0"/>
    </format>
    <format dxfId="67">
      <pivotArea dataOnly="0" axis="axisValues" fieldPosition="0"/>
    </format>
    <format dxfId="68">
      <pivotArea collapsedLevelsAreSubtotals="1" fieldPosition="0"/>
    </format>
    <format dxfId="69">
      <pivotArea grandRow="1" collapsedLevelsAreSubtotals="1" fieldPosition="0"/>
    </format>
    <format dxfId="70">
      <pivotArea grandRow="1" collapsedLevelsAreSubtotals="1" fieldPosition="0"/>
    </format>
    <format dxfId="71">
      <pivotArea grandRow="1" collapsedLevelsAreSubtotals="1" fieldPosition="0"/>
    </format>
    <format dxfId="72">
      <pivotArea collapsedLevelsAreSubtotals="1" fieldPosition="0"/>
    </format>
    <format dxfId="73">
      <pivotArea grandRow="1" collapsedLevelsAreSubtotals="1" fieldPosition="0"/>
    </format>
  </formats>
  <pivotTableStyleInfo name="PivotStyleLight16" showRowHeaders="1" showColHeaders="1" showLastColumn="1"/>
  <filters count="1">
    <filter evalOrder="-1" fld="2" iMeasureFld="0" id="1" type="count">
      <autoFilter ref="A1">
        <filterColumn colId="0">
          <top10 filterVal="3" 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4:C105" firstHeaderRow="1" firstDataRow="1" firstDataCol="2"/>
  <pivotFields count="6">
    <pivotField compact="0" numFmtId="180" showAll="0">
      <items count="17">
        <item x="3"/>
        <item x="8"/>
        <item x="2"/>
        <item x="9"/>
        <item x="13"/>
        <item x="4"/>
        <item x="5"/>
        <item x="7"/>
        <item x="14"/>
        <item x="1"/>
        <item x="11"/>
        <item x="10"/>
        <item x="12"/>
        <item x="6"/>
        <item x="15"/>
        <item x="0"/>
        <item t="default"/>
      </items>
    </pivotField>
    <pivotField axis="axisRow" compact="0" sortType="ascending" showAll="0">
      <items count="7">
        <item x="0"/>
        <item x="3"/>
        <item x="4"/>
        <item x="5"/>
        <item x="1"/>
        <item x="2"/>
        <item t="default"/>
      </items>
    </pivotField>
    <pivotField axis="axisRow" compact="0" sortType="ascending" showAll="0">
      <items count="11">
        <item x="5"/>
        <item x="6"/>
        <item x="1"/>
        <item x="2"/>
        <item x="4"/>
        <item x="7"/>
        <item x="9"/>
        <item x="8"/>
        <item x="3"/>
        <item x="0"/>
        <item t="default"/>
      </items>
    </pivotField>
    <pivotField compact="0" showAll="0">
      <items count="11">
        <item x="3"/>
        <item x="1"/>
        <item x="6"/>
        <item x="4"/>
        <item x="5"/>
        <item x="9"/>
        <item x="0"/>
        <item x="2"/>
        <item x="7"/>
        <item x="8"/>
        <item t="default"/>
      </items>
    </pivotField>
    <pivotField compact="0" showAll="0">
      <items count="5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dataField="1" compact="0" numFmtId="6" showAll="0">
      <items count="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</pivotFields>
  <rowFields count="2">
    <field x="2"/>
    <field x="1"/>
  </rowFields>
  <rowItems count="71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TOTAL REVENUE" fld="5" baseField="0" baseItem="0"/>
  </dataFields>
  <formats count="21">
    <format dxfId="74">
      <pivotArea dataOnly="0" axis="axisValues" fieldPosition="0"/>
    </format>
    <format dxfId="75">
      <pivotArea collapsedLevelsAreSubtotals="1" fieldPosition="0"/>
    </format>
    <format dxfId="76">
      <pivotArea dataOnly="0" axis="axisValues" fieldPosition="0"/>
    </format>
    <format dxfId="77">
      <pivotArea collapsedLevelsAreSubtotals="1" fieldPosition="0"/>
    </format>
    <format dxfId="78">
      <pivotArea dataOnly="0" axis="axisValues" fieldPosition="0"/>
    </format>
    <format dxfId="79">
      <pivotArea collapsedLevelsAreSubtotals="1" fieldPosition="0"/>
    </format>
    <format dxfId="80">
      <pivotArea dataOnly="0" axis="axisValues" fieldPosition="0"/>
    </format>
    <format dxfId="81">
      <pivotArea collapsedLevelsAreSubtotals="1" fieldPosition="0"/>
    </format>
    <format dxfId="82">
      <pivotArea dataOnly="0" axis="axisValues" fieldPosition="0"/>
    </format>
    <format dxfId="83">
      <pivotArea collapsedLevelsAreSubtotals="1" fieldPosition="0"/>
    </format>
    <format dxfId="84">
      <pivotArea dataOnly="0" axis="axisValues" fieldPosition="0"/>
    </format>
    <format dxfId="85">
      <pivotArea collapsedLevelsAreSubtotals="1" fieldPosition="0"/>
    </format>
    <format dxfId="86">
      <pivotArea dataOnly="0" axis="axisValues" fieldPosition="0"/>
    </format>
    <format dxfId="87">
      <pivotArea collapsedLevelsAreSubtotals="1" fieldPosition="0"/>
    </format>
    <format dxfId="88">
      <pivotArea dataOnly="0" axis="axisValues" fieldPosition="0"/>
    </format>
    <format dxfId="89">
      <pivotArea collapsedLevelsAreSubtotals="1" fieldPosition="0"/>
    </format>
    <format dxfId="90">
      <pivotArea grandRow="1" collapsedLevelsAreSubtotals="1" fieldPosition="0"/>
    </format>
    <format dxfId="91">
      <pivotArea grandRow="1" collapsedLevelsAreSubtotals="1" fieldPosition="0"/>
    </format>
    <format dxfId="92">
      <pivotArea grandRow="1" collapsedLevelsAreSubtotals="1" fieldPosition="0"/>
    </format>
    <format dxfId="93">
      <pivotArea collapsedLevelsAreSubtotals="1" fieldPosition="0"/>
    </format>
    <format dxfId="94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3:E14" firstHeaderRow="1" firstDataRow="1" firstDataCol="1"/>
  <pivotFields count="6">
    <pivotField compact="0" numFmtId="180" showAll="0">
      <items count="17">
        <item x="3"/>
        <item x="8"/>
        <item x="2"/>
        <item x="9"/>
        <item x="13"/>
        <item x="4"/>
        <item x="5"/>
        <item x="7"/>
        <item x="14"/>
        <item x="1"/>
        <item x="11"/>
        <item x="10"/>
        <item x="12"/>
        <item x="6"/>
        <item x="15"/>
        <item x="0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measureFilter="1" compact="0" sortType="ascending" showAll="0">
      <items count="11">
        <item x="5"/>
        <item x="6"/>
        <item x="1"/>
        <item x="2"/>
        <item x="4"/>
        <item x="7"/>
        <item x="9"/>
        <item x="8"/>
        <item x="3"/>
        <item x="0"/>
        <item t="default"/>
      </items>
    </pivotField>
    <pivotField compact="0" showAll="0">
      <items count="11">
        <item x="3"/>
        <item x="1"/>
        <item x="6"/>
        <item x="4"/>
        <item x="5"/>
        <item x="9"/>
        <item x="0"/>
        <item x="2"/>
        <item x="7"/>
        <item x="8"/>
        <item t="default"/>
      </items>
    </pivotField>
    <pivotField compact="0" showAll="0">
      <items count="5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dataField="1" compact="0" numFmtId="6" showAll="0">
      <items count="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TOTAL REVENUE " fld="5" baseField="0" baseItem="0" numFmtId="178"/>
  </dataFields>
  <formats count="21">
    <format dxfId="95">
      <pivotArea dataOnly="0" axis="axisValues" fieldPosition="0"/>
    </format>
    <format dxfId="96">
      <pivotArea collapsedLevelsAreSubtotals="1" fieldPosition="0"/>
    </format>
    <format dxfId="97">
      <pivotArea dataOnly="0" axis="axisValues" fieldPosition="0"/>
    </format>
    <format dxfId="98">
      <pivotArea collapsedLevelsAreSubtotals="1" fieldPosition="0"/>
    </format>
    <format dxfId="99">
      <pivotArea dataOnly="0" axis="axisValues" fieldPosition="0"/>
    </format>
    <format dxfId="100">
      <pivotArea collapsedLevelsAreSubtotals="1" fieldPosition="0"/>
    </format>
    <format dxfId="101">
      <pivotArea dataOnly="0" axis="axisValues" fieldPosition="0"/>
    </format>
    <format dxfId="102">
      <pivotArea collapsedLevelsAreSubtotals="1" fieldPosition="0"/>
    </format>
    <format dxfId="103">
      <pivotArea dataOnly="0" axis="axisValues" fieldPosition="0"/>
    </format>
    <format dxfId="104">
      <pivotArea collapsedLevelsAreSubtotals="1" fieldPosition="0"/>
    </format>
    <format dxfId="105">
      <pivotArea dataOnly="0" axis="axisValues" fieldPosition="0"/>
    </format>
    <format dxfId="106">
      <pivotArea collapsedLevelsAreSubtotals="1" fieldPosition="0"/>
    </format>
    <format dxfId="107">
      <pivotArea dataOnly="0" axis="axisValues" fieldPosition="0"/>
    </format>
    <format dxfId="108">
      <pivotArea collapsedLevelsAreSubtotals="1" fieldPosition="0"/>
    </format>
    <format dxfId="109">
      <pivotArea dataOnly="0" axis="axisValues" fieldPosition="0"/>
    </format>
    <format dxfId="110">
      <pivotArea collapsedLevelsAreSubtotals="1" fieldPosition="0"/>
    </format>
    <format dxfId="111">
      <pivotArea grandRow="1" collapsedLevelsAreSubtotals="1" fieldPosition="0"/>
    </format>
    <format dxfId="112">
      <pivotArea grandRow="1" collapsedLevelsAreSubtotals="1" fieldPosition="0"/>
    </format>
    <format dxfId="113">
      <pivotArea grandRow="1" collapsedLevelsAreSubtotals="1" fieldPosition="0"/>
    </format>
    <format dxfId="114">
      <pivotArea collapsedLevelsAreSubtotals="1" fieldPosition="0"/>
    </format>
    <format dxfId="115">
      <pivotArea grandRow="1" collapsedLevelsAreSubtotals="1" fieldPosition="0"/>
    </format>
  </formats>
  <pivotTableStyleInfo name="PivotStyleLight16" showRowHeaders="1" showColHeaders="1" showLastColumn="1"/>
  <filters count="1">
    <filter evalOrder="-1" fld="2" iMeasureFld="0" id="3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ales_Person" sourceName="Sales Person">
  <extLst>
    <x:ext xmlns:x15="http://schemas.microsoft.com/office/spreadsheetml/2010/11/main" uri="{2F2917AC-EB37-4324-AD4E-5DD8C200BD13}">
      <x15:tableSlicerCache tableId="3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" caption="Region" rowHeight="225425"/>
  <slicer name="Sales Person" cache="Slicer_Sales_Person" caption="Sales Person" startItem="2" rowHeight="225425"/>
</slicers>
</file>

<file path=xl/tables/table1.xml><?xml version="1.0" encoding="utf-8"?>
<table xmlns="http://schemas.openxmlformats.org/spreadsheetml/2006/main" id="2" name="Table2" displayName="Table2" ref="H15:I25" totalsRowShown="0">
  <autoFilter ref="H15:I25"/>
  <tableColumns count="2">
    <tableColumn id="1" name="Region" dataDxfId="116"/>
    <tableColumn id="2" name="Revenue" dataDxfId="1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H1:J11" totalsRowShown="0">
  <autoFilter ref="H1:J11"/>
  <tableColumns count="3">
    <tableColumn id="1" name="Sales Person" dataDxfId="118"/>
    <tableColumn id="2" name="Revenue" dataDxfId="119"/>
    <tableColumn id="3" name="Average units" dataDxfId="1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H42:I52" totalsRowShown="0">
  <autoFilter ref="H42:I52">
    <filterColumn colId="1">
      <top10 val="10" filterVal="6044054.66"/>
    </filterColumn>
  </autoFilter>
  <sortState ref="H43:I52">
    <sortCondition ref="I42" descending="1"/>
  </sortState>
  <tableColumns count="2">
    <tableColumn id="1" name="Sales Person" dataDxfId="121"/>
    <tableColumn id="2" name="Revenue" dataDxfId="1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H29:I39" totalsRowShown="0">
  <autoFilter ref="H29:I39">
    <filterColumn colId="1">
      <top10 val="3" filterVal="16846814.3"/>
    </filterColumn>
  </autoFilter>
  <sortState ref="H30:I39">
    <sortCondition ref="I29" descending="1"/>
  </sortState>
  <tableColumns count="2">
    <tableColumn id="1" name="Region" dataDxfId="123"/>
    <tableColumn id="2" name="Revenue" dataDxfId="1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microsoft.com/office/2007/relationships/slicer" Target="../slicers/slicer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1"/>
  <sheetViews>
    <sheetView tabSelected="1" zoomScale="70" zoomScaleNormal="70" workbookViewId="0">
      <selection activeCell="M37" sqref="M37"/>
    </sheetView>
  </sheetViews>
  <sheetFormatPr defaultColWidth="9.14285714285714" defaultRowHeight="15"/>
  <cols>
    <col min="1" max="1" width="14.8571428571429" style="4" customWidth="1"/>
    <col min="2" max="3" width="18.8571428571429" customWidth="1"/>
    <col min="4" max="4" width="18" customWidth="1"/>
    <col min="5" max="5" width="18.8571428571429" customWidth="1"/>
    <col min="6" max="8" width="18.8571428571429" style="1" customWidth="1"/>
    <col min="9" max="9" width="22" style="1" customWidth="1"/>
    <col min="10" max="10" width="13.4285714285714" customWidth="1"/>
  </cols>
  <sheetData>
    <row r="1" spans="1:10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/>
      <c r="H1" s="9" t="s">
        <v>6</v>
      </c>
      <c r="I1" s="1" t="s">
        <v>7</v>
      </c>
      <c r="J1" s="3" t="s">
        <v>8</v>
      </c>
    </row>
    <row r="2" spans="1:10">
      <c r="A2" s="4">
        <v>41974</v>
      </c>
      <c r="B2" s="6" t="s">
        <v>9</v>
      </c>
      <c r="C2" s="6" t="s">
        <v>10</v>
      </c>
      <c r="D2" s="7" t="s">
        <v>11</v>
      </c>
      <c r="E2" s="6">
        <v>1513</v>
      </c>
      <c r="F2" s="8">
        <v>529550</v>
      </c>
      <c r="G2" s="9"/>
      <c r="H2" s="9" t="s">
        <v>11</v>
      </c>
      <c r="I2" s="1">
        <f>SUMIF(D1:D701,"Maria",F1:F701)</f>
        <v>13605456.35</v>
      </c>
      <c r="J2" s="3">
        <f>AVERAGEIF(D1:D701,"Maria",E1:E701)</f>
        <v>1485.91791044776</v>
      </c>
    </row>
    <row r="3" spans="1:10">
      <c r="A3" s="4">
        <v>41791</v>
      </c>
      <c r="B3" s="6" t="s">
        <v>12</v>
      </c>
      <c r="C3" s="6" t="s">
        <v>10</v>
      </c>
      <c r="D3" s="7" t="s">
        <v>13</v>
      </c>
      <c r="E3" s="6">
        <v>1006</v>
      </c>
      <c r="F3" s="8">
        <v>352100</v>
      </c>
      <c r="G3" s="9"/>
      <c r="H3" s="9" t="s">
        <v>13</v>
      </c>
      <c r="I3" s="1">
        <f>SUMIF(D1:D701,"Ella",F1:F701)</f>
        <v>18674291.835</v>
      </c>
      <c r="J3" s="3">
        <f>AVERAGEIF(D1:D701,"Ella",E1:E701)</f>
        <v>1605.04166666667</v>
      </c>
    </row>
    <row r="4" spans="1:10">
      <c r="A4" s="4">
        <v>41579</v>
      </c>
      <c r="B4" s="6" t="s">
        <v>12</v>
      </c>
      <c r="C4" s="6" t="s">
        <v>14</v>
      </c>
      <c r="D4" s="7" t="s">
        <v>11</v>
      </c>
      <c r="E4" s="6">
        <v>1725</v>
      </c>
      <c r="F4" s="8">
        <v>603750</v>
      </c>
      <c r="G4" s="9"/>
      <c r="H4" s="9" t="s">
        <v>15</v>
      </c>
      <c r="I4" s="1">
        <f>SUMIF(D1:D701,"Randy",F1:F701)</f>
        <v>6044054.66</v>
      </c>
      <c r="J4" s="3">
        <f>AVERAGEIF(D1:D701,"Randy",E1:E701)</f>
        <v>1503.33035714286</v>
      </c>
    </row>
    <row r="5" spans="1:10">
      <c r="A5" s="4">
        <v>41974</v>
      </c>
      <c r="B5" s="6" t="s">
        <v>12</v>
      </c>
      <c r="C5" s="6" t="s">
        <v>10</v>
      </c>
      <c r="D5" s="7" t="s">
        <v>11</v>
      </c>
      <c r="E5" s="6">
        <v>1513</v>
      </c>
      <c r="F5" s="8">
        <v>529550</v>
      </c>
      <c r="G5" s="9"/>
      <c r="H5" s="9" t="s">
        <v>16</v>
      </c>
      <c r="I5" s="1">
        <f>SUMIF(D1:D701,"Ama",F1:F701)</f>
        <v>20798958.205</v>
      </c>
      <c r="J5" s="3">
        <f>AVERAGEIF(D1:D701,"Ama",E1:E701)</f>
        <v>1692.24778761062</v>
      </c>
    </row>
    <row r="6" spans="1:10">
      <c r="A6" s="4">
        <v>41791</v>
      </c>
      <c r="B6" s="6" t="s">
        <v>17</v>
      </c>
      <c r="C6" s="6" t="s">
        <v>18</v>
      </c>
      <c r="D6" s="7" t="s">
        <v>11</v>
      </c>
      <c r="E6" s="6">
        <v>1006</v>
      </c>
      <c r="F6" s="8">
        <v>352100</v>
      </c>
      <c r="G6" s="9"/>
      <c r="H6" s="9" t="s">
        <v>19</v>
      </c>
      <c r="I6" s="1">
        <f>SUMIF(D1:D701,"Joshua",F1:F701)</f>
        <v>12085004.68</v>
      </c>
      <c r="J6" s="3">
        <f>AVERAGEIF(D1:D701,"Joshua",E1:E701)</f>
        <v>1596.03571428571</v>
      </c>
    </row>
    <row r="7" spans="1:10">
      <c r="A7" s="4">
        <v>41518</v>
      </c>
      <c r="B7" s="6" t="s">
        <v>20</v>
      </c>
      <c r="C7" s="6" t="s">
        <v>21</v>
      </c>
      <c r="D7" s="7" t="s">
        <v>15</v>
      </c>
      <c r="E7" s="6">
        <v>1527</v>
      </c>
      <c r="F7" s="8">
        <v>534450</v>
      </c>
      <c r="G7" s="9"/>
      <c r="H7" s="9" t="s">
        <v>22</v>
      </c>
      <c r="I7" s="1">
        <f>SUMIF(D1:D701,"Isabel",F1:F701)</f>
        <v>7980648.29</v>
      </c>
      <c r="J7" s="3">
        <f>AVERAGEIF(D1:D701,"Isabel",E1:E701)</f>
        <v>1633.11475409836</v>
      </c>
    </row>
    <row r="8" spans="1:10">
      <c r="A8" s="4">
        <v>41671</v>
      </c>
      <c r="B8" s="6" t="s">
        <v>23</v>
      </c>
      <c r="C8" s="6" t="s">
        <v>21</v>
      </c>
      <c r="D8" s="7" t="s">
        <v>11</v>
      </c>
      <c r="E8" s="6">
        <v>2750</v>
      </c>
      <c r="F8" s="8">
        <v>962500</v>
      </c>
      <c r="G8" s="9"/>
      <c r="H8" s="9" t="s">
        <v>24</v>
      </c>
      <c r="I8" s="1">
        <f>SUMIF(D1:D701,"Kwasi",F1:F701)</f>
        <v>6264802.855</v>
      </c>
      <c r="J8" s="3">
        <f>AVERAGEIF(D1:D701,"Kwasi",E1:E701)</f>
        <v>1732.66666666667</v>
      </c>
    </row>
    <row r="9" spans="1:10">
      <c r="A9" s="4">
        <v>41699</v>
      </c>
      <c r="B9" s="6" t="s">
        <v>9</v>
      </c>
      <c r="C9" s="6" t="s">
        <v>25</v>
      </c>
      <c r="D9" s="7" t="s">
        <v>16</v>
      </c>
      <c r="E9" s="6">
        <v>1210</v>
      </c>
      <c r="F9" s="8">
        <v>419265</v>
      </c>
      <c r="G9" s="9"/>
      <c r="H9" s="9" t="s">
        <v>26</v>
      </c>
      <c r="I9" s="1">
        <f>SUMIF(D1:D701,"Vicky",F1:F701)</f>
        <v>8212313.56</v>
      </c>
      <c r="J9" s="3">
        <f>AVERAGEIF(D1:D701,"Vicky",E1:E701)</f>
        <v>1544.67796610169</v>
      </c>
    </row>
    <row r="10" spans="1:10">
      <c r="A10" s="4">
        <v>41913</v>
      </c>
      <c r="B10" s="6" t="s">
        <v>9</v>
      </c>
      <c r="C10" s="6" t="s">
        <v>25</v>
      </c>
      <c r="D10" s="7" t="s">
        <v>13</v>
      </c>
      <c r="E10" s="6">
        <v>1397</v>
      </c>
      <c r="F10" s="8">
        <v>484060.5</v>
      </c>
      <c r="G10" s="9"/>
      <c r="H10" s="9" t="s">
        <v>27</v>
      </c>
      <c r="I10" s="1">
        <f>SUMIF(D1:D701,"Willie",F1:F701)</f>
        <v>9954796.96</v>
      </c>
      <c r="J10" s="3">
        <f>AVERAGEIF(D1:D701,"Willie",E1:E701)</f>
        <v>1800.61904761905</v>
      </c>
    </row>
    <row r="11" spans="1:10">
      <c r="A11" s="4">
        <v>41974</v>
      </c>
      <c r="B11" s="6" t="s">
        <v>9</v>
      </c>
      <c r="C11" s="6" t="s">
        <v>18</v>
      </c>
      <c r="D11" s="7" t="s">
        <v>13</v>
      </c>
      <c r="E11" s="6">
        <v>2155</v>
      </c>
      <c r="F11" s="8">
        <v>746707.5</v>
      </c>
      <c r="G11" s="9"/>
      <c r="H11" s="9" t="s">
        <v>28</v>
      </c>
      <c r="I11" s="1">
        <f>SUMIF(D1:D701,"Frank",F1:F701)</f>
        <v>15106022.865</v>
      </c>
      <c r="J11" s="3">
        <f>AVERAGEIF(D1:D701,"Frank",E1:E701)</f>
        <v>1489.73888888889</v>
      </c>
    </row>
    <row r="12" spans="1:10">
      <c r="A12" s="4">
        <v>41974</v>
      </c>
      <c r="B12" s="6" t="s">
        <v>12</v>
      </c>
      <c r="C12" s="6" t="s">
        <v>21</v>
      </c>
      <c r="D12" s="7" t="s">
        <v>16</v>
      </c>
      <c r="E12" s="6">
        <v>2155</v>
      </c>
      <c r="F12" s="8">
        <v>746707.5</v>
      </c>
      <c r="G12" s="9"/>
      <c r="H12" s="9" t="s">
        <v>29</v>
      </c>
      <c r="I12" s="1">
        <f>SUM(I2:I11)</f>
        <v>118726350.26</v>
      </c>
      <c r="J12" s="3">
        <f>AVERAGE(J2:J11)</f>
        <v>1608.33907595283</v>
      </c>
    </row>
    <row r="13" spans="1:8">
      <c r="A13" s="4">
        <v>41730</v>
      </c>
      <c r="B13" s="6" t="s">
        <v>20</v>
      </c>
      <c r="C13" s="6" t="s">
        <v>14</v>
      </c>
      <c r="D13" s="7" t="s">
        <v>16</v>
      </c>
      <c r="E13" s="6">
        <v>943.5</v>
      </c>
      <c r="F13" s="8">
        <v>326922.75</v>
      </c>
      <c r="G13" s="9"/>
      <c r="H13" s="9"/>
    </row>
    <row r="14" spans="1:8">
      <c r="A14" s="4">
        <v>41913</v>
      </c>
      <c r="B14" s="6" t="s">
        <v>20</v>
      </c>
      <c r="C14" s="6" t="s">
        <v>30</v>
      </c>
      <c r="D14" s="7" t="s">
        <v>16</v>
      </c>
      <c r="E14" s="6">
        <v>1397</v>
      </c>
      <c r="F14" s="8">
        <v>484060.5</v>
      </c>
      <c r="G14" s="9"/>
      <c r="H14" s="9"/>
    </row>
    <row r="15" spans="1:9">
      <c r="A15" s="4">
        <v>41974</v>
      </c>
      <c r="B15" s="6" t="s">
        <v>9</v>
      </c>
      <c r="C15" s="6" t="s">
        <v>14</v>
      </c>
      <c r="D15" s="7" t="s">
        <v>16</v>
      </c>
      <c r="E15" s="6">
        <v>2852</v>
      </c>
      <c r="F15" s="8">
        <v>978236</v>
      </c>
      <c r="G15" s="9"/>
      <c r="H15" s="10" t="s">
        <v>31</v>
      </c>
      <c r="I15" s="11" t="s">
        <v>7</v>
      </c>
    </row>
    <row r="16" spans="1:9">
      <c r="A16" s="4">
        <v>41974</v>
      </c>
      <c r="B16" s="6" t="s">
        <v>12</v>
      </c>
      <c r="C16" s="6" t="s">
        <v>18</v>
      </c>
      <c r="D16" s="7" t="s">
        <v>16</v>
      </c>
      <c r="E16" s="6">
        <v>2852</v>
      </c>
      <c r="F16" s="8">
        <v>978236</v>
      </c>
      <c r="G16" s="9"/>
      <c r="H16" s="9" t="s">
        <v>10</v>
      </c>
      <c r="I16" s="1">
        <f>SUMIF(C1:C701,"Western",F1:F701)</f>
        <v>14541429.87</v>
      </c>
    </row>
    <row r="17" spans="1:9">
      <c r="A17" s="4">
        <v>41548</v>
      </c>
      <c r="B17" s="6" t="s">
        <v>17</v>
      </c>
      <c r="C17" s="6" t="s">
        <v>10</v>
      </c>
      <c r="D17" s="7" t="s">
        <v>16</v>
      </c>
      <c r="E17" s="6">
        <v>2966</v>
      </c>
      <c r="F17" s="8">
        <v>1017338</v>
      </c>
      <c r="G17" s="9"/>
      <c r="H17" s="9" t="s">
        <v>14</v>
      </c>
      <c r="I17" s="1">
        <f>SUMIF(C1:C701,"Central",F1:F701)</f>
        <v>16846814.3</v>
      </c>
    </row>
    <row r="18" spans="1:9">
      <c r="A18" s="4">
        <v>41913</v>
      </c>
      <c r="B18" s="6" t="s">
        <v>17</v>
      </c>
      <c r="C18" s="6" t="s">
        <v>10</v>
      </c>
      <c r="D18" s="7" t="s">
        <v>13</v>
      </c>
      <c r="E18" s="6">
        <v>2877</v>
      </c>
      <c r="F18" s="8">
        <v>986811</v>
      </c>
      <c r="G18" s="9"/>
      <c r="H18" s="9" t="s">
        <v>25</v>
      </c>
      <c r="I18" s="1">
        <f>SUMIF(C1:C701,"Greater Accra",F1:F701)</f>
        <v>7867388.34</v>
      </c>
    </row>
    <row r="19" spans="1:9">
      <c r="A19" s="4">
        <v>41913</v>
      </c>
      <c r="B19" s="6" t="s">
        <v>20</v>
      </c>
      <c r="C19" s="6" t="s">
        <v>10</v>
      </c>
      <c r="D19" s="7" t="s">
        <v>11</v>
      </c>
      <c r="E19" s="6">
        <v>2877</v>
      </c>
      <c r="F19" s="8">
        <v>986811</v>
      </c>
      <c r="G19" s="9"/>
      <c r="H19" s="9" t="s">
        <v>18</v>
      </c>
      <c r="I19" s="1">
        <f>SUMIF(C1:C701,"Eastern",F1:F701)</f>
        <v>9139648.085</v>
      </c>
    </row>
    <row r="20" spans="1:9">
      <c r="A20" s="4">
        <v>41609</v>
      </c>
      <c r="B20" s="6" t="s">
        <v>20</v>
      </c>
      <c r="C20" s="6" t="s">
        <v>32</v>
      </c>
      <c r="D20" s="7" t="s">
        <v>11</v>
      </c>
      <c r="E20" s="6">
        <v>266</v>
      </c>
      <c r="F20" s="8">
        <v>91238</v>
      </c>
      <c r="G20" s="9"/>
      <c r="H20" s="9" t="s">
        <v>30</v>
      </c>
      <c r="I20" s="1">
        <f>SUMIF(C1:C701,"Ashanti",F1:F701)</f>
        <v>13081963.77</v>
      </c>
    </row>
    <row r="21" spans="1:9">
      <c r="A21" s="4">
        <v>41609</v>
      </c>
      <c r="B21" s="6" t="s">
        <v>20</v>
      </c>
      <c r="C21" s="6" t="s">
        <v>30</v>
      </c>
      <c r="D21" s="7" t="s">
        <v>11</v>
      </c>
      <c r="E21" s="6">
        <v>1940</v>
      </c>
      <c r="F21" s="8">
        <v>665420</v>
      </c>
      <c r="G21" s="9"/>
      <c r="H21" s="9" t="s">
        <v>21</v>
      </c>
      <c r="I21" s="1">
        <f>SUMIF(C1:C701,"Volta",F1:F701)</f>
        <v>17247176.315</v>
      </c>
    </row>
    <row r="22" spans="1:9">
      <c r="A22" s="4">
        <v>41548</v>
      </c>
      <c r="B22" s="6" t="s">
        <v>23</v>
      </c>
      <c r="C22" s="6" t="s">
        <v>10</v>
      </c>
      <c r="D22" s="7" t="s">
        <v>13</v>
      </c>
      <c r="E22" s="6">
        <v>2966</v>
      </c>
      <c r="F22" s="8">
        <v>1017338</v>
      </c>
      <c r="G22" s="9"/>
      <c r="H22" s="9" t="s">
        <v>32</v>
      </c>
      <c r="I22" s="1">
        <f>SUMIF(C1:C701,"Brong-Ahafo",F1:F701)</f>
        <v>8097739.48</v>
      </c>
    </row>
    <row r="23" spans="1:9">
      <c r="A23" s="4">
        <v>41518</v>
      </c>
      <c r="B23" s="6" t="s">
        <v>33</v>
      </c>
      <c r="C23" s="6" t="s">
        <v>10</v>
      </c>
      <c r="D23" s="7" t="s">
        <v>13</v>
      </c>
      <c r="E23" s="6">
        <v>1797</v>
      </c>
      <c r="F23" s="8">
        <v>610081.5</v>
      </c>
      <c r="G23" s="9"/>
      <c r="H23" s="9" t="s">
        <v>34</v>
      </c>
      <c r="I23" s="1">
        <f>SUMIF(C1:C701,"Northern",F1:F701)</f>
        <v>16932090.685</v>
      </c>
    </row>
    <row r="24" spans="1:9">
      <c r="A24" s="4">
        <v>41852</v>
      </c>
      <c r="B24" s="6" t="s">
        <v>20</v>
      </c>
      <c r="C24" s="6" t="s">
        <v>25</v>
      </c>
      <c r="D24" s="7" t="s">
        <v>13</v>
      </c>
      <c r="E24" s="6">
        <v>1642</v>
      </c>
      <c r="F24" s="8">
        <v>557459</v>
      </c>
      <c r="G24" s="9"/>
      <c r="H24" s="9" t="s">
        <v>35</v>
      </c>
      <c r="I24" s="1">
        <f>SUMIF(C1:C701,"Upper East",F1:F701)</f>
        <v>8611810.95</v>
      </c>
    </row>
    <row r="25" spans="1:9">
      <c r="A25" s="4">
        <v>41974</v>
      </c>
      <c r="B25" s="6" t="s">
        <v>9</v>
      </c>
      <c r="C25" s="6" t="s">
        <v>34</v>
      </c>
      <c r="D25" s="7" t="s">
        <v>13</v>
      </c>
      <c r="E25" s="6">
        <v>274</v>
      </c>
      <c r="F25" s="8">
        <v>92064</v>
      </c>
      <c r="G25" s="9"/>
      <c r="H25" s="9" t="s">
        <v>36</v>
      </c>
      <c r="I25" s="1">
        <f>SUMIF(C1:C701,"Upper west",F1:F701)</f>
        <v>6360288.465</v>
      </c>
    </row>
    <row r="26" spans="1:9">
      <c r="A26" s="4">
        <v>41821</v>
      </c>
      <c r="B26" s="6" t="s">
        <v>12</v>
      </c>
      <c r="C26" s="6" t="s">
        <v>34</v>
      </c>
      <c r="D26" s="7" t="s">
        <v>15</v>
      </c>
      <c r="E26" s="6">
        <v>3450</v>
      </c>
      <c r="F26" s="8">
        <v>1159200</v>
      </c>
      <c r="G26" s="9"/>
      <c r="H26" s="9" t="s">
        <v>29</v>
      </c>
      <c r="I26" s="1">
        <f>SUM(I16:I25)</f>
        <v>118726350.26</v>
      </c>
    </row>
    <row r="27" spans="1:8">
      <c r="A27" s="4">
        <v>41974</v>
      </c>
      <c r="B27" s="6" t="s">
        <v>12</v>
      </c>
      <c r="C27" s="6" t="s">
        <v>32</v>
      </c>
      <c r="D27" s="7" t="s">
        <v>13</v>
      </c>
      <c r="E27" s="6">
        <v>274</v>
      </c>
      <c r="F27" s="8">
        <v>92064</v>
      </c>
      <c r="G27" s="9"/>
      <c r="H27" s="9"/>
    </row>
    <row r="28" spans="1:8">
      <c r="A28" s="4">
        <v>41913</v>
      </c>
      <c r="B28" s="6" t="s">
        <v>17</v>
      </c>
      <c r="C28" s="6" t="s">
        <v>36</v>
      </c>
      <c r="D28" s="7" t="s">
        <v>13</v>
      </c>
      <c r="E28" s="6">
        <v>2177</v>
      </c>
      <c r="F28" s="8">
        <v>731472</v>
      </c>
      <c r="G28" s="9"/>
      <c r="H28" s="9"/>
    </row>
    <row r="29" spans="1:9">
      <c r="A29" s="4">
        <v>41518</v>
      </c>
      <c r="B29" s="6" t="s">
        <v>20</v>
      </c>
      <c r="C29" s="6" t="s">
        <v>32</v>
      </c>
      <c r="D29" s="7" t="s">
        <v>13</v>
      </c>
      <c r="E29" s="6">
        <v>349</v>
      </c>
      <c r="F29" s="8">
        <v>117264</v>
      </c>
      <c r="G29" s="9"/>
      <c r="H29" s="9" t="s">
        <v>31</v>
      </c>
      <c r="I29" s="1" t="s">
        <v>7</v>
      </c>
    </row>
    <row r="30" hidden="1" spans="1:9">
      <c r="A30" s="4">
        <v>41913</v>
      </c>
      <c r="B30" s="6" t="s">
        <v>20</v>
      </c>
      <c r="C30" s="6" t="s">
        <v>21</v>
      </c>
      <c r="D30" s="7" t="s">
        <v>13</v>
      </c>
      <c r="E30" s="6">
        <v>2177</v>
      </c>
      <c r="F30" s="8">
        <v>731472</v>
      </c>
      <c r="G30" s="9"/>
      <c r="H30" s="9" t="s">
        <v>10</v>
      </c>
      <c r="I30" s="1">
        <v>14541429.87</v>
      </c>
    </row>
    <row r="31" spans="1:9">
      <c r="A31" s="4">
        <v>41671</v>
      </c>
      <c r="B31" s="6" t="s">
        <v>23</v>
      </c>
      <c r="C31" s="6" t="s">
        <v>25</v>
      </c>
      <c r="D31" s="7" t="s">
        <v>13</v>
      </c>
      <c r="E31" s="6">
        <v>1865</v>
      </c>
      <c r="F31" s="8">
        <v>626640</v>
      </c>
      <c r="G31" s="9"/>
      <c r="H31" s="9" t="s">
        <v>21</v>
      </c>
      <c r="I31" s="1">
        <v>17247176.315</v>
      </c>
    </row>
    <row r="32" hidden="1" spans="1:9">
      <c r="A32" s="4">
        <v>41883</v>
      </c>
      <c r="B32" s="6" t="s">
        <v>23</v>
      </c>
      <c r="C32" s="6" t="s">
        <v>35</v>
      </c>
      <c r="D32" s="7" t="s">
        <v>13</v>
      </c>
      <c r="E32" s="6">
        <v>1907</v>
      </c>
      <c r="F32" s="8">
        <v>640752</v>
      </c>
      <c r="G32" s="9"/>
      <c r="H32" s="9" t="s">
        <v>25</v>
      </c>
      <c r="I32" s="1">
        <v>7867388.34</v>
      </c>
    </row>
    <row r="33" hidden="1" spans="1:9">
      <c r="A33" s="4">
        <v>41609</v>
      </c>
      <c r="B33" s="6" t="s">
        <v>23</v>
      </c>
      <c r="C33" s="6" t="s">
        <v>18</v>
      </c>
      <c r="D33" s="7" t="s">
        <v>11</v>
      </c>
      <c r="E33" s="6">
        <v>1778</v>
      </c>
      <c r="F33" s="8">
        <v>597408</v>
      </c>
      <c r="G33" s="9"/>
      <c r="H33" s="9" t="s">
        <v>18</v>
      </c>
      <c r="I33" s="1">
        <v>9139648.085</v>
      </c>
    </row>
    <row r="34" hidden="1" spans="1:9">
      <c r="A34" s="4">
        <v>41640</v>
      </c>
      <c r="B34" s="6" t="s">
        <v>33</v>
      </c>
      <c r="C34" s="6" t="s">
        <v>21</v>
      </c>
      <c r="D34" s="7" t="s">
        <v>15</v>
      </c>
      <c r="E34" s="6">
        <v>1384.5</v>
      </c>
      <c r="F34" s="8">
        <v>460346.25</v>
      </c>
      <c r="G34" s="9"/>
      <c r="H34" s="9" t="s">
        <v>30</v>
      </c>
      <c r="I34" s="1">
        <v>13081963.77</v>
      </c>
    </row>
    <row r="35" spans="1:9">
      <c r="A35" s="4">
        <v>41518</v>
      </c>
      <c r="B35" s="6" t="s">
        <v>33</v>
      </c>
      <c r="C35" s="6" t="s">
        <v>25</v>
      </c>
      <c r="D35" s="7" t="s">
        <v>13</v>
      </c>
      <c r="E35" s="6">
        <v>720</v>
      </c>
      <c r="F35" s="8">
        <v>239400</v>
      </c>
      <c r="G35" s="9"/>
      <c r="H35" s="9" t="s">
        <v>34</v>
      </c>
      <c r="I35" s="1">
        <v>16932090.685</v>
      </c>
    </row>
    <row r="36" hidden="1" spans="1:9">
      <c r="A36" s="4">
        <v>41791</v>
      </c>
      <c r="B36" s="6" t="s">
        <v>12</v>
      </c>
      <c r="C36" s="6" t="s">
        <v>34</v>
      </c>
      <c r="D36" s="7" t="s">
        <v>11</v>
      </c>
      <c r="E36" s="6">
        <v>602</v>
      </c>
      <c r="F36" s="8">
        <v>200165</v>
      </c>
      <c r="G36" s="9"/>
      <c r="H36" s="9" t="s">
        <v>32</v>
      </c>
      <c r="I36" s="1">
        <v>8097739.48</v>
      </c>
    </row>
    <row r="37" spans="1:9">
      <c r="A37" s="4">
        <v>41548</v>
      </c>
      <c r="B37" s="6" t="s">
        <v>12</v>
      </c>
      <c r="C37" s="6" t="s">
        <v>14</v>
      </c>
      <c r="D37" s="7" t="s">
        <v>11</v>
      </c>
      <c r="E37" s="6">
        <v>1228</v>
      </c>
      <c r="F37" s="8">
        <v>408310</v>
      </c>
      <c r="G37" s="9"/>
      <c r="H37" s="9" t="s">
        <v>14</v>
      </c>
      <c r="I37" s="1">
        <v>16846814.3</v>
      </c>
    </row>
    <row r="38" hidden="1" spans="1:9">
      <c r="A38" s="4">
        <v>41791</v>
      </c>
      <c r="B38" s="6" t="s">
        <v>17</v>
      </c>
      <c r="C38" s="6" t="s">
        <v>34</v>
      </c>
      <c r="D38" s="7" t="s">
        <v>15</v>
      </c>
      <c r="E38" s="6">
        <v>602</v>
      </c>
      <c r="F38" s="8">
        <v>200165</v>
      </c>
      <c r="G38" s="9"/>
      <c r="H38" s="9" t="s">
        <v>35</v>
      </c>
      <c r="I38" s="1">
        <v>8611810.95</v>
      </c>
    </row>
    <row r="39" hidden="1" spans="1:9">
      <c r="A39" s="4">
        <v>41671</v>
      </c>
      <c r="B39" s="6" t="s">
        <v>23</v>
      </c>
      <c r="C39" s="6" t="s">
        <v>35</v>
      </c>
      <c r="D39" s="7" t="s">
        <v>11</v>
      </c>
      <c r="E39" s="6">
        <v>1350</v>
      </c>
      <c r="F39" s="8">
        <v>448875</v>
      </c>
      <c r="G39" s="9"/>
      <c r="H39" s="9" t="s">
        <v>36</v>
      </c>
      <c r="I39" s="1">
        <v>6360288.465</v>
      </c>
    </row>
    <row r="40" spans="1:8">
      <c r="A40" s="4">
        <v>41852</v>
      </c>
      <c r="B40" s="6" t="s">
        <v>23</v>
      </c>
      <c r="C40" s="6" t="s">
        <v>18</v>
      </c>
      <c r="D40" s="7" t="s">
        <v>11</v>
      </c>
      <c r="E40" s="6">
        <v>552</v>
      </c>
      <c r="F40" s="8">
        <v>183540</v>
      </c>
      <c r="G40" s="9"/>
      <c r="H40" s="9"/>
    </row>
    <row r="41" spans="1:8">
      <c r="A41" s="4">
        <v>41548</v>
      </c>
      <c r="B41" s="6" t="s">
        <v>23</v>
      </c>
      <c r="C41" s="6" t="s">
        <v>18</v>
      </c>
      <c r="D41" s="7" t="s">
        <v>11</v>
      </c>
      <c r="E41" s="6">
        <v>1228</v>
      </c>
      <c r="F41" s="8">
        <v>408310</v>
      </c>
      <c r="G41" s="9"/>
      <c r="H41" s="9"/>
    </row>
    <row r="42" spans="1:10">
      <c r="A42" s="4">
        <v>41730</v>
      </c>
      <c r="B42" s="6" t="s">
        <v>33</v>
      </c>
      <c r="C42" s="6" t="s">
        <v>25</v>
      </c>
      <c r="D42" s="7" t="s">
        <v>13</v>
      </c>
      <c r="E42" s="6">
        <v>980</v>
      </c>
      <c r="F42" s="8">
        <v>322420</v>
      </c>
      <c r="G42" s="9"/>
      <c r="H42" s="9" t="s">
        <v>6</v>
      </c>
      <c r="I42" s="1" t="s">
        <v>7</v>
      </c>
      <c r="J42" t="s">
        <v>8</v>
      </c>
    </row>
    <row r="43" spans="1:10">
      <c r="A43" s="4">
        <v>41760</v>
      </c>
      <c r="B43" s="6" t="s">
        <v>33</v>
      </c>
      <c r="C43" s="6" t="s">
        <v>10</v>
      </c>
      <c r="D43" s="7" t="s">
        <v>13</v>
      </c>
      <c r="E43" s="6">
        <v>1460</v>
      </c>
      <c r="F43" s="8">
        <v>480340</v>
      </c>
      <c r="G43" s="9"/>
      <c r="H43" s="9" t="s">
        <v>16</v>
      </c>
      <c r="I43" s="1">
        <v>20798958.205</v>
      </c>
      <c r="J43" s="3">
        <v>1485.91791044776</v>
      </c>
    </row>
    <row r="44" spans="1:10">
      <c r="A44" s="4">
        <v>41791</v>
      </c>
      <c r="B44" s="6" t="s">
        <v>12</v>
      </c>
      <c r="C44" s="6" t="s">
        <v>21</v>
      </c>
      <c r="D44" s="7" t="s">
        <v>13</v>
      </c>
      <c r="E44" s="6">
        <v>1496</v>
      </c>
      <c r="F44" s="8">
        <v>492184</v>
      </c>
      <c r="G44" s="9"/>
      <c r="H44" s="9" t="s">
        <v>13</v>
      </c>
      <c r="I44" s="1">
        <v>18674291.835</v>
      </c>
      <c r="J44" s="3">
        <v>1605.04166666667</v>
      </c>
    </row>
    <row r="45" spans="1:10">
      <c r="A45" s="4">
        <v>41548</v>
      </c>
      <c r="B45" s="6" t="s">
        <v>12</v>
      </c>
      <c r="C45" s="6" t="s">
        <v>34</v>
      </c>
      <c r="D45" s="7" t="s">
        <v>13</v>
      </c>
      <c r="E45" s="6">
        <v>727</v>
      </c>
      <c r="F45" s="8">
        <v>239183</v>
      </c>
      <c r="G45" s="9"/>
      <c r="H45" s="9" t="s">
        <v>28</v>
      </c>
      <c r="I45" s="1">
        <v>15106022.865</v>
      </c>
      <c r="J45" s="3">
        <v>1503.33035714286</v>
      </c>
    </row>
    <row r="46" spans="1:10">
      <c r="A46" s="4">
        <v>41791</v>
      </c>
      <c r="B46" s="6" t="s">
        <v>17</v>
      </c>
      <c r="C46" s="6" t="s">
        <v>21</v>
      </c>
      <c r="D46" s="7" t="s">
        <v>13</v>
      </c>
      <c r="E46" s="6">
        <v>1496</v>
      </c>
      <c r="F46" s="8">
        <v>492184</v>
      </c>
      <c r="G46" s="9"/>
      <c r="H46" s="9" t="s">
        <v>11</v>
      </c>
      <c r="I46" s="1">
        <v>13605456.35</v>
      </c>
      <c r="J46" s="3">
        <v>1692.24778761062</v>
      </c>
    </row>
    <row r="47" spans="1:10">
      <c r="A47" s="4">
        <v>41548</v>
      </c>
      <c r="B47" s="6" t="s">
        <v>17</v>
      </c>
      <c r="C47" s="6" t="s">
        <v>21</v>
      </c>
      <c r="D47" s="7" t="s">
        <v>13</v>
      </c>
      <c r="E47" s="6">
        <v>2076</v>
      </c>
      <c r="F47" s="8">
        <v>683004</v>
      </c>
      <c r="G47" s="9"/>
      <c r="H47" s="9" t="s">
        <v>19</v>
      </c>
      <c r="I47" s="1">
        <v>12085004.68</v>
      </c>
      <c r="J47" s="3">
        <v>1596.03571428571</v>
      </c>
    </row>
    <row r="48" spans="1:10">
      <c r="A48" s="4">
        <v>41883</v>
      </c>
      <c r="B48" s="6" t="s">
        <v>23</v>
      </c>
      <c r="C48" s="6" t="s">
        <v>30</v>
      </c>
      <c r="D48" s="7" t="s">
        <v>13</v>
      </c>
      <c r="E48" s="6">
        <v>1679</v>
      </c>
      <c r="F48" s="8">
        <v>552391</v>
      </c>
      <c r="G48" s="9"/>
      <c r="H48" s="9" t="s">
        <v>27</v>
      </c>
      <c r="I48" s="1">
        <v>9954796.96</v>
      </c>
      <c r="J48" s="3">
        <v>1633.11475409836</v>
      </c>
    </row>
    <row r="49" spans="1:10">
      <c r="A49" s="4">
        <v>41548</v>
      </c>
      <c r="B49" s="6" t="s">
        <v>23</v>
      </c>
      <c r="C49" s="6" t="s">
        <v>34</v>
      </c>
      <c r="D49" s="7" t="s">
        <v>13</v>
      </c>
      <c r="E49" s="6">
        <v>727</v>
      </c>
      <c r="F49" s="8">
        <v>239183</v>
      </c>
      <c r="G49" s="9"/>
      <c r="H49" s="9" t="s">
        <v>26</v>
      </c>
      <c r="I49" s="1">
        <v>8212313.56</v>
      </c>
      <c r="J49" s="3">
        <v>1732.66666666667</v>
      </c>
    </row>
    <row r="50" spans="1:10">
      <c r="A50" s="4">
        <v>41548</v>
      </c>
      <c r="B50" s="6" t="s">
        <v>23</v>
      </c>
      <c r="C50" s="6" t="s">
        <v>21</v>
      </c>
      <c r="D50" s="7" t="s">
        <v>22</v>
      </c>
      <c r="E50" s="6">
        <v>2076</v>
      </c>
      <c r="F50" s="8">
        <v>683004</v>
      </c>
      <c r="G50" s="9"/>
      <c r="H50" s="9" t="s">
        <v>22</v>
      </c>
      <c r="I50" s="1">
        <v>7980648.29</v>
      </c>
      <c r="J50" s="3">
        <v>1544.67796610169</v>
      </c>
    </row>
    <row r="51" spans="1:10">
      <c r="A51" s="4">
        <v>41699</v>
      </c>
      <c r="B51" s="6" t="s">
        <v>9</v>
      </c>
      <c r="C51" s="6" t="s">
        <v>32</v>
      </c>
      <c r="D51" s="7" t="s">
        <v>22</v>
      </c>
      <c r="E51" s="6">
        <v>1761</v>
      </c>
      <c r="F51" s="8">
        <v>573205.5</v>
      </c>
      <c r="G51" s="9"/>
      <c r="H51" s="9" t="s">
        <v>24</v>
      </c>
      <c r="I51" s="1">
        <v>6264802.855</v>
      </c>
      <c r="J51" s="3">
        <v>1800.61904761905</v>
      </c>
    </row>
    <row r="52" spans="1:10">
      <c r="A52" s="4">
        <v>41883</v>
      </c>
      <c r="B52" s="6" t="s">
        <v>23</v>
      </c>
      <c r="C52" s="6" t="s">
        <v>21</v>
      </c>
      <c r="D52" s="7" t="s">
        <v>19</v>
      </c>
      <c r="E52" s="6">
        <v>2876</v>
      </c>
      <c r="F52" s="8">
        <v>936138</v>
      </c>
      <c r="G52" s="9"/>
      <c r="H52" s="9" t="s">
        <v>15</v>
      </c>
      <c r="I52" s="1">
        <v>6044054.66</v>
      </c>
      <c r="J52" s="3">
        <v>1489.73888888889</v>
      </c>
    </row>
    <row r="53" spans="1:10">
      <c r="A53" s="4">
        <v>41974</v>
      </c>
      <c r="B53" s="6" t="s">
        <v>9</v>
      </c>
      <c r="C53" s="6" t="s">
        <v>30</v>
      </c>
      <c r="D53" s="7" t="s">
        <v>19</v>
      </c>
      <c r="E53" s="6">
        <v>1362</v>
      </c>
      <c r="F53" s="8">
        <v>438564</v>
      </c>
      <c r="G53" s="9"/>
      <c r="H53" s="9" t="s">
        <v>29</v>
      </c>
      <c r="I53" s="1">
        <v>118726350.26</v>
      </c>
      <c r="J53" s="3">
        <v>1608.33907595283</v>
      </c>
    </row>
    <row r="54" spans="1:8">
      <c r="A54" s="4">
        <v>41579</v>
      </c>
      <c r="B54" s="6" t="s">
        <v>12</v>
      </c>
      <c r="C54" s="6" t="s">
        <v>35</v>
      </c>
      <c r="D54" s="7" t="s">
        <v>13</v>
      </c>
      <c r="E54" s="6">
        <v>2146</v>
      </c>
      <c r="F54" s="8">
        <v>691012</v>
      </c>
      <c r="G54" s="9"/>
      <c r="H54" s="9"/>
    </row>
    <row r="55" spans="1:8">
      <c r="A55" s="4">
        <v>41974</v>
      </c>
      <c r="B55" s="6" t="s">
        <v>12</v>
      </c>
      <c r="C55" s="6" t="s">
        <v>30</v>
      </c>
      <c r="D55" s="7" t="s">
        <v>11</v>
      </c>
      <c r="E55" s="6">
        <v>1362</v>
      </c>
      <c r="F55" s="8">
        <v>438564</v>
      </c>
      <c r="G55" s="9"/>
      <c r="H55" s="9"/>
    </row>
    <row r="56" spans="1:8">
      <c r="A56" s="4">
        <v>41730</v>
      </c>
      <c r="B56" s="6" t="s">
        <v>20</v>
      </c>
      <c r="C56" s="6" t="s">
        <v>21</v>
      </c>
      <c r="D56" s="7" t="s">
        <v>28</v>
      </c>
      <c r="E56" s="6">
        <v>574.5</v>
      </c>
      <c r="F56" s="8">
        <v>184989</v>
      </c>
      <c r="G56" s="9"/>
      <c r="H56" s="9"/>
    </row>
    <row r="57" spans="1:8">
      <c r="A57" s="4">
        <v>41852</v>
      </c>
      <c r="B57" s="6" t="s">
        <v>20</v>
      </c>
      <c r="C57" s="6" t="s">
        <v>21</v>
      </c>
      <c r="D57" s="7" t="s">
        <v>11</v>
      </c>
      <c r="E57" s="6">
        <v>381</v>
      </c>
      <c r="F57" s="8">
        <v>122682</v>
      </c>
      <c r="G57" s="9"/>
      <c r="H57" s="9"/>
    </row>
    <row r="58" spans="1:8">
      <c r="A58" s="4">
        <v>41852</v>
      </c>
      <c r="B58" s="6" t="s">
        <v>20</v>
      </c>
      <c r="C58" s="6" t="s">
        <v>35</v>
      </c>
      <c r="D58" s="7" t="s">
        <v>16</v>
      </c>
      <c r="E58" s="6">
        <v>422</v>
      </c>
      <c r="F58" s="8">
        <v>135884</v>
      </c>
      <c r="G58" s="9"/>
      <c r="H58" s="9"/>
    </row>
    <row r="59" spans="1:8">
      <c r="A59" s="4">
        <v>41760</v>
      </c>
      <c r="B59" s="6" t="s">
        <v>33</v>
      </c>
      <c r="C59" s="6" t="s">
        <v>21</v>
      </c>
      <c r="D59" s="7" t="s">
        <v>16</v>
      </c>
      <c r="E59" s="6">
        <v>1666</v>
      </c>
      <c r="F59" s="8">
        <v>530621</v>
      </c>
      <c r="G59" s="9"/>
      <c r="H59" s="9"/>
    </row>
    <row r="60" spans="1:8">
      <c r="A60" s="4">
        <v>41640</v>
      </c>
      <c r="B60" s="6" t="s">
        <v>12</v>
      </c>
      <c r="C60" s="6" t="s">
        <v>30</v>
      </c>
      <c r="D60" s="7" t="s">
        <v>26</v>
      </c>
      <c r="E60" s="6">
        <v>2417</v>
      </c>
      <c r="F60" s="8">
        <v>769814.5</v>
      </c>
      <c r="G60" s="9"/>
      <c r="H60" s="9"/>
    </row>
    <row r="61" spans="1:8">
      <c r="A61" s="4">
        <v>41821</v>
      </c>
      <c r="B61" s="6" t="s">
        <v>17</v>
      </c>
      <c r="C61" s="6" t="s">
        <v>35</v>
      </c>
      <c r="D61" s="7" t="s">
        <v>28</v>
      </c>
      <c r="E61" s="6">
        <v>1307</v>
      </c>
      <c r="F61" s="8">
        <v>416279.5</v>
      </c>
      <c r="G61" s="9"/>
      <c r="H61" s="9"/>
    </row>
    <row r="62" spans="1:8">
      <c r="A62" s="4">
        <v>41913</v>
      </c>
      <c r="B62" s="6" t="s">
        <v>17</v>
      </c>
      <c r="C62" s="6" t="s">
        <v>14</v>
      </c>
      <c r="D62" s="7" t="s">
        <v>28</v>
      </c>
      <c r="E62" s="6">
        <v>1269</v>
      </c>
      <c r="F62" s="8">
        <v>404176.5</v>
      </c>
      <c r="G62" s="9"/>
      <c r="H62" s="9"/>
    </row>
    <row r="63" spans="1:8">
      <c r="A63" s="4">
        <v>41730</v>
      </c>
      <c r="B63" s="6" t="s">
        <v>20</v>
      </c>
      <c r="C63" s="6" t="s">
        <v>32</v>
      </c>
      <c r="D63" s="7" t="s">
        <v>28</v>
      </c>
      <c r="E63" s="6">
        <v>1351.5</v>
      </c>
      <c r="F63" s="8">
        <v>430452.75</v>
      </c>
      <c r="G63" s="9"/>
      <c r="H63" s="9"/>
    </row>
    <row r="64" spans="1:8">
      <c r="A64" s="4">
        <v>41883</v>
      </c>
      <c r="B64" s="6" t="s">
        <v>23</v>
      </c>
      <c r="C64" s="6" t="s">
        <v>32</v>
      </c>
      <c r="D64" s="7" t="s">
        <v>19</v>
      </c>
      <c r="E64" s="6">
        <v>2071</v>
      </c>
      <c r="F64" s="8">
        <v>659613.5</v>
      </c>
      <c r="G64" s="9"/>
      <c r="H64" s="9"/>
    </row>
    <row r="65" spans="1:8">
      <c r="A65" s="4">
        <v>41913</v>
      </c>
      <c r="B65" s="6" t="s">
        <v>23</v>
      </c>
      <c r="C65" s="6" t="s">
        <v>14</v>
      </c>
      <c r="D65" s="7" t="s">
        <v>16</v>
      </c>
      <c r="E65" s="6">
        <v>1269</v>
      </c>
      <c r="F65" s="8">
        <v>404176.5</v>
      </c>
      <c r="G65" s="9"/>
      <c r="H65" s="9"/>
    </row>
    <row r="66" spans="1:8">
      <c r="A66" s="4">
        <v>41760</v>
      </c>
      <c r="B66" s="6" t="s">
        <v>33</v>
      </c>
      <c r="C66" s="6" t="s">
        <v>34</v>
      </c>
      <c r="D66" s="7" t="s">
        <v>28</v>
      </c>
      <c r="E66" s="6">
        <v>2313</v>
      </c>
      <c r="F66" s="8">
        <v>728595</v>
      </c>
      <c r="G66" s="9"/>
      <c r="H66" s="9"/>
    </row>
    <row r="67" spans="1:8">
      <c r="A67" s="4">
        <v>41821</v>
      </c>
      <c r="B67" s="6" t="s">
        <v>17</v>
      </c>
      <c r="C67" s="6" t="s">
        <v>21</v>
      </c>
      <c r="D67" s="7" t="s">
        <v>28</v>
      </c>
      <c r="E67" s="6">
        <v>639</v>
      </c>
      <c r="F67" s="8">
        <v>201285</v>
      </c>
      <c r="G67" s="9"/>
      <c r="H67" s="9"/>
    </row>
    <row r="68" spans="1:8">
      <c r="A68" s="4">
        <v>41852</v>
      </c>
      <c r="B68" s="6" t="s">
        <v>20</v>
      </c>
      <c r="C68" s="6" t="s">
        <v>34</v>
      </c>
      <c r="D68" s="7" t="s">
        <v>19</v>
      </c>
      <c r="E68" s="6">
        <v>2807</v>
      </c>
      <c r="F68" s="8">
        <v>884205</v>
      </c>
      <c r="G68" s="9"/>
      <c r="H68" s="9"/>
    </row>
    <row r="69" spans="1:8">
      <c r="A69" s="4">
        <v>41609</v>
      </c>
      <c r="B69" s="6" t="s">
        <v>20</v>
      </c>
      <c r="C69" s="6" t="s">
        <v>35</v>
      </c>
      <c r="D69" s="7" t="s">
        <v>28</v>
      </c>
      <c r="E69" s="6">
        <v>1870</v>
      </c>
      <c r="F69" s="8">
        <v>589050</v>
      </c>
      <c r="G69" s="9"/>
      <c r="H69" s="9"/>
    </row>
    <row r="70" spans="1:8">
      <c r="A70" s="4">
        <v>41671</v>
      </c>
      <c r="B70" s="6" t="s">
        <v>23</v>
      </c>
      <c r="C70" s="6" t="s">
        <v>18</v>
      </c>
      <c r="D70" s="7" t="s">
        <v>19</v>
      </c>
      <c r="E70" s="6">
        <v>2240</v>
      </c>
      <c r="F70" s="8">
        <v>705600</v>
      </c>
      <c r="G70" s="9"/>
      <c r="H70" s="9"/>
    </row>
    <row r="71" spans="1:8">
      <c r="A71" s="4">
        <v>41883</v>
      </c>
      <c r="B71" s="6" t="s">
        <v>23</v>
      </c>
      <c r="C71" s="6" t="s">
        <v>14</v>
      </c>
      <c r="D71" s="7" t="s">
        <v>28</v>
      </c>
      <c r="E71" s="6">
        <v>707</v>
      </c>
      <c r="F71" s="8">
        <v>222705</v>
      </c>
      <c r="G71" s="9"/>
      <c r="H71" s="9"/>
    </row>
    <row r="72" spans="1:8">
      <c r="A72" s="4">
        <v>41699</v>
      </c>
      <c r="B72" s="6" t="s">
        <v>9</v>
      </c>
      <c r="C72" s="6" t="s">
        <v>35</v>
      </c>
      <c r="D72" s="7" t="s">
        <v>28</v>
      </c>
      <c r="E72" s="6">
        <v>792</v>
      </c>
      <c r="F72" s="8">
        <v>246708</v>
      </c>
      <c r="G72" s="9"/>
      <c r="H72" s="9"/>
    </row>
    <row r="73" spans="1:8">
      <c r="A73" s="4">
        <v>41640</v>
      </c>
      <c r="B73" s="6" t="s">
        <v>33</v>
      </c>
      <c r="C73" s="6" t="s">
        <v>10</v>
      </c>
      <c r="D73" s="7" t="s">
        <v>28</v>
      </c>
      <c r="E73" s="6">
        <v>766</v>
      </c>
      <c r="F73" s="8">
        <v>238609</v>
      </c>
      <c r="G73" s="9"/>
      <c r="H73" s="9"/>
    </row>
    <row r="74" spans="1:8">
      <c r="A74" s="4">
        <v>41821</v>
      </c>
      <c r="B74" s="6" t="s">
        <v>12</v>
      </c>
      <c r="C74" s="6" t="s">
        <v>14</v>
      </c>
      <c r="D74" s="7" t="s">
        <v>28</v>
      </c>
      <c r="E74" s="6">
        <v>2104.5</v>
      </c>
      <c r="F74" s="8">
        <v>655551.75</v>
      </c>
      <c r="G74" s="9"/>
      <c r="H74" s="9"/>
    </row>
    <row r="75" spans="1:8">
      <c r="A75" s="4">
        <v>41548</v>
      </c>
      <c r="B75" s="6" t="s">
        <v>17</v>
      </c>
      <c r="C75" s="6" t="s">
        <v>30</v>
      </c>
      <c r="D75" s="7" t="s">
        <v>26</v>
      </c>
      <c r="E75" s="6">
        <v>344</v>
      </c>
      <c r="F75" s="8">
        <v>107156</v>
      </c>
      <c r="G75" s="9"/>
      <c r="H75" s="9"/>
    </row>
    <row r="76" spans="1:8">
      <c r="A76" s="4">
        <v>41548</v>
      </c>
      <c r="B76" s="6" t="s">
        <v>23</v>
      </c>
      <c r="C76" s="6" t="s">
        <v>30</v>
      </c>
      <c r="D76" s="7" t="s">
        <v>19</v>
      </c>
      <c r="E76" s="6">
        <v>344</v>
      </c>
      <c r="F76" s="8">
        <v>107156</v>
      </c>
      <c r="G76" s="9"/>
      <c r="H76" s="9"/>
    </row>
    <row r="77" spans="1:8">
      <c r="A77" s="4">
        <v>41791</v>
      </c>
      <c r="B77" s="6" t="s">
        <v>9</v>
      </c>
      <c r="C77" s="6" t="s">
        <v>25</v>
      </c>
      <c r="D77" s="7" t="s">
        <v>19</v>
      </c>
      <c r="E77" s="6">
        <v>886</v>
      </c>
      <c r="F77" s="8">
        <v>272888</v>
      </c>
      <c r="G77" s="9"/>
      <c r="H77" s="9"/>
    </row>
    <row r="78" spans="1:8">
      <c r="A78" s="4">
        <v>41791</v>
      </c>
      <c r="B78" s="6" t="s">
        <v>12</v>
      </c>
      <c r="C78" s="6" t="s">
        <v>25</v>
      </c>
      <c r="D78" s="7" t="s">
        <v>26</v>
      </c>
      <c r="E78" s="6">
        <v>886</v>
      </c>
      <c r="F78" s="8">
        <v>272888</v>
      </c>
      <c r="G78" s="9"/>
      <c r="H78" s="9"/>
    </row>
    <row r="79" spans="1:8">
      <c r="A79" s="4">
        <v>41944</v>
      </c>
      <c r="B79" s="6" t="s">
        <v>12</v>
      </c>
      <c r="C79" s="6" t="s">
        <v>21</v>
      </c>
      <c r="D79" s="7" t="s">
        <v>16</v>
      </c>
      <c r="E79" s="6">
        <v>1594</v>
      </c>
      <c r="F79" s="8">
        <v>490952</v>
      </c>
      <c r="G79" s="9"/>
      <c r="H79" s="9"/>
    </row>
    <row r="80" spans="1:8">
      <c r="A80" s="4">
        <v>41944</v>
      </c>
      <c r="B80" s="6" t="s">
        <v>12</v>
      </c>
      <c r="C80" s="6" t="s">
        <v>25</v>
      </c>
      <c r="D80" s="7" t="s">
        <v>16</v>
      </c>
      <c r="E80" s="6">
        <v>1197</v>
      </c>
      <c r="F80" s="8">
        <v>368676</v>
      </c>
      <c r="G80" s="9"/>
      <c r="H80" s="9"/>
    </row>
    <row r="81" spans="1:8">
      <c r="A81" s="4">
        <v>41821</v>
      </c>
      <c r="B81" s="6" t="s">
        <v>17</v>
      </c>
      <c r="C81" s="6" t="s">
        <v>30</v>
      </c>
      <c r="D81" s="7" t="s">
        <v>16</v>
      </c>
      <c r="E81" s="6">
        <v>1395</v>
      </c>
      <c r="F81" s="8">
        <v>429660</v>
      </c>
      <c r="G81" s="9"/>
      <c r="H81" s="9"/>
    </row>
    <row r="82" spans="1:8">
      <c r="A82" s="4">
        <v>41913</v>
      </c>
      <c r="B82" s="6" t="s">
        <v>17</v>
      </c>
      <c r="C82" s="6" t="s">
        <v>34</v>
      </c>
      <c r="D82" s="7" t="s">
        <v>22</v>
      </c>
      <c r="E82" s="6">
        <v>986</v>
      </c>
      <c r="F82" s="8">
        <v>303688</v>
      </c>
      <c r="G82" s="9"/>
      <c r="H82" s="9"/>
    </row>
    <row r="83" spans="1:8">
      <c r="A83" s="4">
        <v>41518</v>
      </c>
      <c r="B83" s="6" t="s">
        <v>20</v>
      </c>
      <c r="C83" s="6" t="s">
        <v>18</v>
      </c>
      <c r="D83" s="7" t="s">
        <v>22</v>
      </c>
      <c r="E83" s="6">
        <v>623</v>
      </c>
      <c r="F83" s="8">
        <v>191884</v>
      </c>
      <c r="G83" s="9"/>
      <c r="H83" s="9"/>
    </row>
    <row r="84" spans="1:8">
      <c r="A84" s="4">
        <v>41913</v>
      </c>
      <c r="B84" s="6" t="s">
        <v>20</v>
      </c>
      <c r="C84" s="6" t="s">
        <v>34</v>
      </c>
      <c r="D84" s="7" t="s">
        <v>16</v>
      </c>
      <c r="E84" s="6">
        <v>986</v>
      </c>
      <c r="F84" s="8">
        <v>303688</v>
      </c>
      <c r="G84" s="9"/>
      <c r="H84" s="9"/>
    </row>
    <row r="85" spans="1:8">
      <c r="A85" s="4">
        <v>41671</v>
      </c>
      <c r="B85" s="6" t="s">
        <v>23</v>
      </c>
      <c r="C85" s="6" t="s">
        <v>34</v>
      </c>
      <c r="D85" s="7" t="s">
        <v>16</v>
      </c>
      <c r="E85" s="6">
        <v>270</v>
      </c>
      <c r="F85" s="8">
        <v>83160</v>
      </c>
      <c r="G85" s="9"/>
      <c r="H85" s="9"/>
    </row>
    <row r="86" spans="1:8">
      <c r="A86" s="4">
        <v>41699</v>
      </c>
      <c r="B86" s="6" t="s">
        <v>9</v>
      </c>
      <c r="C86" s="6" t="s">
        <v>14</v>
      </c>
      <c r="D86" s="7" t="s">
        <v>16</v>
      </c>
      <c r="E86" s="6">
        <v>923</v>
      </c>
      <c r="F86" s="8">
        <v>281053.5</v>
      </c>
      <c r="G86" s="9"/>
      <c r="H86" s="9"/>
    </row>
    <row r="87" spans="1:8">
      <c r="A87" s="4">
        <v>41699</v>
      </c>
      <c r="B87" s="6" t="s">
        <v>9</v>
      </c>
      <c r="C87" s="6" t="s">
        <v>36</v>
      </c>
      <c r="D87" s="7" t="s">
        <v>16</v>
      </c>
      <c r="E87" s="6">
        <v>1790</v>
      </c>
      <c r="F87" s="8">
        <v>545055</v>
      </c>
      <c r="G87" s="9"/>
      <c r="H87" s="9"/>
    </row>
    <row r="88" spans="1:8">
      <c r="A88" s="4">
        <v>41640</v>
      </c>
      <c r="B88" s="6" t="s">
        <v>33</v>
      </c>
      <c r="C88" s="6" t="s">
        <v>32</v>
      </c>
      <c r="D88" s="7" t="s">
        <v>26</v>
      </c>
      <c r="E88" s="6">
        <v>982.5</v>
      </c>
      <c r="F88" s="8">
        <v>299171.25</v>
      </c>
      <c r="G88" s="9"/>
      <c r="H88" s="9"/>
    </row>
    <row r="89" spans="1:8">
      <c r="A89" s="4">
        <v>41791</v>
      </c>
      <c r="B89" s="6" t="s">
        <v>12</v>
      </c>
      <c r="C89" s="6" t="s">
        <v>14</v>
      </c>
      <c r="D89" s="7" t="s">
        <v>16</v>
      </c>
      <c r="E89" s="6">
        <v>2632</v>
      </c>
      <c r="F89" s="8">
        <v>801444</v>
      </c>
      <c r="G89" s="9"/>
      <c r="H89" s="9"/>
    </row>
    <row r="90" spans="1:8">
      <c r="A90" s="4">
        <v>41944</v>
      </c>
      <c r="B90" s="6" t="s">
        <v>12</v>
      </c>
      <c r="C90" s="6" t="s">
        <v>10</v>
      </c>
      <c r="D90" s="7" t="s">
        <v>16</v>
      </c>
      <c r="E90" s="6">
        <v>357</v>
      </c>
      <c r="F90" s="8">
        <v>108706.5</v>
      </c>
      <c r="G90" s="9"/>
      <c r="H90" s="9"/>
    </row>
    <row r="91" spans="1:8">
      <c r="A91" s="4">
        <v>41791</v>
      </c>
      <c r="B91" s="6" t="s">
        <v>17</v>
      </c>
      <c r="C91" s="6" t="s">
        <v>18</v>
      </c>
      <c r="D91" s="7" t="s">
        <v>28</v>
      </c>
      <c r="E91" s="6">
        <v>2632</v>
      </c>
      <c r="F91" s="8">
        <v>801444</v>
      </c>
      <c r="G91" s="9"/>
      <c r="H91" s="9"/>
    </row>
    <row r="92" spans="1:8">
      <c r="A92" s="4">
        <v>41640</v>
      </c>
      <c r="B92" s="6" t="s">
        <v>33</v>
      </c>
      <c r="C92" s="6" t="s">
        <v>14</v>
      </c>
      <c r="D92" s="7" t="s">
        <v>28</v>
      </c>
      <c r="E92" s="6">
        <v>2227.5</v>
      </c>
      <c r="F92" s="8">
        <v>670477.5</v>
      </c>
      <c r="G92" s="9"/>
      <c r="H92" s="9"/>
    </row>
    <row r="93" spans="1:8">
      <c r="A93" s="4">
        <v>41730</v>
      </c>
      <c r="B93" s="6" t="s">
        <v>33</v>
      </c>
      <c r="C93" s="6" t="s">
        <v>10</v>
      </c>
      <c r="D93" s="7" t="s">
        <v>26</v>
      </c>
      <c r="E93" s="6">
        <v>1199</v>
      </c>
      <c r="F93" s="8">
        <v>360899</v>
      </c>
      <c r="G93" s="9"/>
      <c r="H93" s="9"/>
    </row>
    <row r="94" spans="1:8">
      <c r="A94" s="4">
        <v>41760</v>
      </c>
      <c r="B94" s="6" t="s">
        <v>33</v>
      </c>
      <c r="C94" s="6" t="s">
        <v>14</v>
      </c>
      <c r="D94" s="7" t="s">
        <v>26</v>
      </c>
      <c r="E94" s="6">
        <v>200</v>
      </c>
      <c r="F94" s="8">
        <v>60200</v>
      </c>
      <c r="G94" s="9"/>
      <c r="H94" s="9"/>
    </row>
    <row r="95" spans="1:8">
      <c r="A95" s="4">
        <v>41944</v>
      </c>
      <c r="B95" s="6" t="s">
        <v>12</v>
      </c>
      <c r="C95" s="6" t="s">
        <v>18</v>
      </c>
      <c r="D95" s="7" t="s">
        <v>26</v>
      </c>
      <c r="E95" s="6">
        <v>700</v>
      </c>
      <c r="F95" s="8">
        <v>210700</v>
      </c>
      <c r="G95" s="9"/>
      <c r="H95" s="9"/>
    </row>
    <row r="96" spans="1:8">
      <c r="A96" s="4">
        <v>41944</v>
      </c>
      <c r="B96" s="6" t="s">
        <v>12</v>
      </c>
      <c r="C96" s="6" t="s">
        <v>32</v>
      </c>
      <c r="D96" s="7" t="s">
        <v>26</v>
      </c>
      <c r="E96" s="6">
        <v>1177</v>
      </c>
      <c r="F96" s="8">
        <v>354277</v>
      </c>
      <c r="G96" s="9"/>
      <c r="H96" s="9"/>
    </row>
    <row r="97" spans="1:8">
      <c r="A97" s="4">
        <v>41579</v>
      </c>
      <c r="B97" s="6" t="s">
        <v>12</v>
      </c>
      <c r="C97" s="6" t="s">
        <v>36</v>
      </c>
      <c r="D97" s="7" t="s">
        <v>26</v>
      </c>
      <c r="E97" s="6">
        <v>1922</v>
      </c>
      <c r="F97" s="8">
        <v>578522</v>
      </c>
      <c r="G97" s="9"/>
      <c r="H97" s="9"/>
    </row>
    <row r="98" spans="1:8">
      <c r="A98" s="4">
        <v>41609</v>
      </c>
      <c r="B98" s="6" t="s">
        <v>20</v>
      </c>
      <c r="C98" s="6" t="s">
        <v>21</v>
      </c>
      <c r="D98" s="7" t="s">
        <v>26</v>
      </c>
      <c r="E98" s="6">
        <v>1281</v>
      </c>
      <c r="F98" s="8">
        <v>385581</v>
      </c>
      <c r="G98" s="9"/>
      <c r="H98" s="9"/>
    </row>
    <row r="99" spans="1:8">
      <c r="A99" s="4">
        <v>41760</v>
      </c>
      <c r="B99" s="6" t="s">
        <v>12</v>
      </c>
      <c r="C99" s="6" t="s">
        <v>30</v>
      </c>
      <c r="D99" s="7" t="s">
        <v>27</v>
      </c>
      <c r="E99" s="6">
        <v>2851</v>
      </c>
      <c r="F99" s="8">
        <v>848172.5</v>
      </c>
      <c r="G99" s="9"/>
      <c r="H99" s="9"/>
    </row>
    <row r="100" spans="1:8">
      <c r="A100" s="4">
        <v>41579</v>
      </c>
      <c r="B100" s="6" t="s">
        <v>12</v>
      </c>
      <c r="C100" s="6" t="s">
        <v>34</v>
      </c>
      <c r="D100" s="7" t="s">
        <v>27</v>
      </c>
      <c r="E100" s="6">
        <v>2007</v>
      </c>
      <c r="F100" s="8">
        <v>597082.5</v>
      </c>
      <c r="G100" s="9"/>
      <c r="H100" s="9"/>
    </row>
    <row r="101" spans="1:8">
      <c r="A101" s="4">
        <v>41579</v>
      </c>
      <c r="B101" s="6" t="s">
        <v>12</v>
      </c>
      <c r="C101" s="6" t="s">
        <v>30</v>
      </c>
      <c r="D101" s="7" t="s">
        <v>15</v>
      </c>
      <c r="E101" s="6">
        <v>2151</v>
      </c>
      <c r="F101" s="8">
        <v>639922.5</v>
      </c>
      <c r="G101" s="9"/>
      <c r="H101" s="9"/>
    </row>
    <row r="102" spans="1:8">
      <c r="A102" s="4">
        <v>41640</v>
      </c>
      <c r="B102" s="6" t="s">
        <v>9</v>
      </c>
      <c r="C102" s="6" t="s">
        <v>14</v>
      </c>
      <c r="D102" s="7" t="s">
        <v>15</v>
      </c>
      <c r="E102" s="6">
        <v>1618.5</v>
      </c>
      <c r="F102" s="8">
        <v>32370</v>
      </c>
      <c r="G102" s="9"/>
      <c r="H102" s="9"/>
    </row>
    <row r="103" spans="1:8">
      <c r="A103" s="4">
        <v>41640</v>
      </c>
      <c r="B103" s="6" t="s">
        <v>9</v>
      </c>
      <c r="C103" s="6" t="s">
        <v>10</v>
      </c>
      <c r="D103" s="7" t="s">
        <v>19</v>
      </c>
      <c r="E103" s="6">
        <v>1321</v>
      </c>
      <c r="F103" s="8">
        <v>26420</v>
      </c>
      <c r="G103" s="9"/>
      <c r="H103" s="9"/>
    </row>
    <row r="104" spans="1:8">
      <c r="A104" s="4">
        <v>41791</v>
      </c>
      <c r="B104" s="6" t="s">
        <v>33</v>
      </c>
      <c r="C104" s="6" t="s">
        <v>21</v>
      </c>
      <c r="D104" s="7" t="s">
        <v>19</v>
      </c>
      <c r="E104" s="6">
        <v>1899</v>
      </c>
      <c r="F104" s="8">
        <v>37980</v>
      </c>
      <c r="G104" s="9"/>
      <c r="H104" s="9"/>
    </row>
    <row r="105" spans="1:8">
      <c r="A105" s="4">
        <v>41671</v>
      </c>
      <c r="B105" s="6" t="s">
        <v>12</v>
      </c>
      <c r="C105" s="6" t="s">
        <v>14</v>
      </c>
      <c r="D105" s="7" t="s">
        <v>27</v>
      </c>
      <c r="E105" s="6">
        <v>292</v>
      </c>
      <c r="F105" s="8">
        <v>5840</v>
      </c>
      <c r="G105" s="9"/>
      <c r="H105" s="9"/>
    </row>
    <row r="106" spans="1:8">
      <c r="A106" s="4">
        <v>41974</v>
      </c>
      <c r="B106" s="6" t="s">
        <v>12</v>
      </c>
      <c r="C106" s="6" t="s">
        <v>18</v>
      </c>
      <c r="D106" s="7" t="s">
        <v>27</v>
      </c>
      <c r="E106" s="6">
        <v>1817</v>
      </c>
      <c r="F106" s="8">
        <v>36340</v>
      </c>
      <c r="G106" s="9"/>
      <c r="H106" s="9"/>
    </row>
    <row r="107" spans="1:8">
      <c r="A107" s="4">
        <v>41974</v>
      </c>
      <c r="B107" s="6" t="s">
        <v>20</v>
      </c>
      <c r="C107" s="6" t="s">
        <v>14</v>
      </c>
      <c r="D107" s="7" t="s">
        <v>28</v>
      </c>
      <c r="E107" s="6">
        <v>1817</v>
      </c>
      <c r="F107" s="8">
        <v>36340</v>
      </c>
      <c r="G107" s="9"/>
      <c r="H107" s="9"/>
    </row>
    <row r="108" spans="1:8">
      <c r="A108" s="4">
        <v>41791</v>
      </c>
      <c r="B108" s="6" t="s">
        <v>23</v>
      </c>
      <c r="C108" s="6" t="s">
        <v>36</v>
      </c>
      <c r="D108" s="7" t="s">
        <v>28</v>
      </c>
      <c r="E108" s="6">
        <v>1899</v>
      </c>
      <c r="F108" s="8">
        <v>37980</v>
      </c>
      <c r="G108" s="9"/>
      <c r="H108" s="9"/>
    </row>
    <row r="109" spans="1:8">
      <c r="A109" s="4">
        <v>41821</v>
      </c>
      <c r="B109" s="6" t="s">
        <v>33</v>
      </c>
      <c r="C109" s="6" t="s">
        <v>36</v>
      </c>
      <c r="D109" s="7" t="s">
        <v>28</v>
      </c>
      <c r="E109" s="6">
        <v>1375.5</v>
      </c>
      <c r="F109" s="8">
        <v>27234.9</v>
      </c>
      <c r="G109" s="9"/>
      <c r="H109" s="9"/>
    </row>
    <row r="110" spans="1:8">
      <c r="A110" s="4">
        <v>41730</v>
      </c>
      <c r="B110" s="6" t="s">
        <v>17</v>
      </c>
      <c r="C110" s="6" t="s">
        <v>21</v>
      </c>
      <c r="D110" s="7" t="s">
        <v>28</v>
      </c>
      <c r="E110" s="6">
        <v>3864</v>
      </c>
      <c r="F110" s="8">
        <v>76507.2</v>
      </c>
      <c r="G110" s="9"/>
      <c r="H110" s="9"/>
    </row>
    <row r="111" spans="1:8">
      <c r="A111" s="4">
        <v>41913</v>
      </c>
      <c r="B111" s="6" t="s">
        <v>33</v>
      </c>
      <c r="C111" s="6" t="s">
        <v>34</v>
      </c>
      <c r="D111" s="7" t="s">
        <v>16</v>
      </c>
      <c r="E111" s="6">
        <v>1566</v>
      </c>
      <c r="F111" s="8">
        <v>30693.6</v>
      </c>
      <c r="G111" s="9"/>
      <c r="H111" s="9"/>
    </row>
    <row r="112" spans="1:8">
      <c r="A112" s="4">
        <v>41913</v>
      </c>
      <c r="B112" s="6" t="s">
        <v>17</v>
      </c>
      <c r="C112" s="6" t="s">
        <v>34</v>
      </c>
      <c r="D112" s="7" t="s">
        <v>19</v>
      </c>
      <c r="E112" s="6">
        <v>1566</v>
      </c>
      <c r="F112" s="8">
        <v>30693.6</v>
      </c>
      <c r="G112" s="9"/>
      <c r="H112" s="9"/>
    </row>
    <row r="113" spans="1:8">
      <c r="A113" s="4">
        <v>41609</v>
      </c>
      <c r="B113" s="6" t="s">
        <v>17</v>
      </c>
      <c r="C113" s="6" t="s">
        <v>30</v>
      </c>
      <c r="D113" s="7" t="s">
        <v>19</v>
      </c>
      <c r="E113" s="6">
        <v>544</v>
      </c>
      <c r="F113" s="8">
        <v>10662.4</v>
      </c>
      <c r="G113" s="9"/>
      <c r="H113" s="9"/>
    </row>
    <row r="114" spans="1:8">
      <c r="A114" s="4">
        <v>41944</v>
      </c>
      <c r="B114" s="6" t="s">
        <v>23</v>
      </c>
      <c r="C114" s="6" t="s">
        <v>34</v>
      </c>
      <c r="D114" s="7" t="s">
        <v>15</v>
      </c>
      <c r="E114" s="6">
        <v>1236</v>
      </c>
      <c r="F114" s="8">
        <v>24225.6</v>
      </c>
      <c r="G114" s="9"/>
      <c r="H114" s="9"/>
    </row>
    <row r="115" spans="1:8">
      <c r="A115" s="4">
        <v>41944</v>
      </c>
      <c r="B115" s="6" t="s">
        <v>23</v>
      </c>
      <c r="C115" s="6" t="s">
        <v>21</v>
      </c>
      <c r="D115" s="7" t="s">
        <v>13</v>
      </c>
      <c r="E115" s="6">
        <v>941</v>
      </c>
      <c r="F115" s="8">
        <v>18443.6</v>
      </c>
      <c r="G115" s="9"/>
      <c r="H115" s="9"/>
    </row>
    <row r="116" spans="1:8">
      <c r="A116" s="4">
        <v>41730</v>
      </c>
      <c r="B116" s="6" t="s">
        <v>9</v>
      </c>
      <c r="C116" s="6" t="s">
        <v>35</v>
      </c>
      <c r="D116" s="7" t="s">
        <v>15</v>
      </c>
      <c r="E116" s="6">
        <v>2580</v>
      </c>
      <c r="F116" s="8">
        <v>50052</v>
      </c>
      <c r="G116" s="9"/>
      <c r="H116" s="9"/>
    </row>
    <row r="117" spans="1:8">
      <c r="A117" s="4">
        <v>41760</v>
      </c>
      <c r="B117" s="6" t="s">
        <v>9</v>
      </c>
      <c r="C117" s="6" t="s">
        <v>14</v>
      </c>
      <c r="D117" s="7" t="s">
        <v>13</v>
      </c>
      <c r="E117" s="6">
        <v>831</v>
      </c>
      <c r="F117" s="8">
        <v>16121.4</v>
      </c>
      <c r="G117" s="9"/>
      <c r="H117" s="9"/>
    </row>
    <row r="118" spans="1:8">
      <c r="A118" s="4">
        <v>41730</v>
      </c>
      <c r="B118" s="6" t="s">
        <v>17</v>
      </c>
      <c r="C118" s="6" t="s">
        <v>18</v>
      </c>
      <c r="D118" s="7" t="s">
        <v>13</v>
      </c>
      <c r="E118" s="6">
        <v>3850.5</v>
      </c>
      <c r="F118" s="8">
        <v>74699.7</v>
      </c>
      <c r="G118" s="9"/>
      <c r="H118" s="9"/>
    </row>
    <row r="119" spans="1:8">
      <c r="A119" s="4">
        <v>41518</v>
      </c>
      <c r="B119" s="6" t="s">
        <v>17</v>
      </c>
      <c r="C119" s="6" t="s">
        <v>32</v>
      </c>
      <c r="D119" s="7" t="s">
        <v>13</v>
      </c>
      <c r="E119" s="6">
        <v>736</v>
      </c>
      <c r="F119" s="8">
        <v>14131.2</v>
      </c>
      <c r="G119" s="9"/>
      <c r="H119" s="9"/>
    </row>
    <row r="120" spans="1:8">
      <c r="A120" s="4">
        <v>41883</v>
      </c>
      <c r="B120" s="6" t="s">
        <v>12</v>
      </c>
      <c r="C120" s="6" t="s">
        <v>14</v>
      </c>
      <c r="D120" s="7" t="s">
        <v>27</v>
      </c>
      <c r="E120" s="6">
        <v>2074</v>
      </c>
      <c r="F120" s="8">
        <v>39820.8</v>
      </c>
      <c r="G120" s="9"/>
      <c r="H120" s="9"/>
    </row>
    <row r="121" spans="1:8">
      <c r="A121" s="4">
        <v>41883</v>
      </c>
      <c r="B121" s="6" t="s">
        <v>12</v>
      </c>
      <c r="C121" s="6" t="s">
        <v>32</v>
      </c>
      <c r="D121" s="7" t="s">
        <v>27</v>
      </c>
      <c r="E121" s="6">
        <v>1056</v>
      </c>
      <c r="F121" s="8">
        <v>20275.2</v>
      </c>
      <c r="G121" s="9"/>
      <c r="H121" s="9"/>
    </row>
    <row r="122" spans="1:8">
      <c r="A122" s="4">
        <v>41518</v>
      </c>
      <c r="B122" s="6" t="s">
        <v>17</v>
      </c>
      <c r="C122" s="6" t="s">
        <v>14</v>
      </c>
      <c r="D122" s="7" t="s">
        <v>13</v>
      </c>
      <c r="E122" s="6">
        <v>2646</v>
      </c>
      <c r="F122" s="8">
        <v>50803.2</v>
      </c>
      <c r="G122" s="9"/>
      <c r="H122" s="9"/>
    </row>
    <row r="123" spans="1:8">
      <c r="A123" s="4">
        <v>41760</v>
      </c>
      <c r="B123" s="6" t="s">
        <v>9</v>
      </c>
      <c r="C123" s="6" t="s">
        <v>21</v>
      </c>
      <c r="D123" s="7" t="s">
        <v>13</v>
      </c>
      <c r="E123" s="6">
        <v>1563</v>
      </c>
      <c r="F123" s="8">
        <v>29697</v>
      </c>
      <c r="G123" s="9"/>
      <c r="H123" s="9"/>
    </row>
    <row r="124" spans="1:8">
      <c r="A124" s="4">
        <v>41671</v>
      </c>
      <c r="B124" s="6" t="s">
        <v>12</v>
      </c>
      <c r="C124" s="6" t="s">
        <v>36</v>
      </c>
      <c r="D124" s="7" t="s">
        <v>13</v>
      </c>
      <c r="E124" s="6">
        <v>1303</v>
      </c>
      <c r="F124" s="8">
        <v>24757</v>
      </c>
      <c r="G124" s="9"/>
      <c r="H124" s="9"/>
    </row>
    <row r="125" spans="1:8">
      <c r="A125" s="4">
        <v>41548</v>
      </c>
      <c r="B125" s="6" t="s">
        <v>12</v>
      </c>
      <c r="C125" s="6" t="s">
        <v>18</v>
      </c>
      <c r="D125" s="7" t="s">
        <v>13</v>
      </c>
      <c r="E125" s="6">
        <v>1389</v>
      </c>
      <c r="F125" s="8">
        <v>26391</v>
      </c>
      <c r="G125" s="9"/>
      <c r="H125" s="9"/>
    </row>
    <row r="126" spans="1:8">
      <c r="A126" s="4">
        <v>41609</v>
      </c>
      <c r="B126" s="6" t="s">
        <v>12</v>
      </c>
      <c r="C126" s="6" t="s">
        <v>14</v>
      </c>
      <c r="D126" s="7" t="s">
        <v>19</v>
      </c>
      <c r="E126" s="6">
        <v>1802</v>
      </c>
      <c r="F126" s="8">
        <v>34238</v>
      </c>
      <c r="G126" s="9"/>
      <c r="H126" s="9"/>
    </row>
    <row r="127" spans="1:8">
      <c r="A127" s="4">
        <v>41974</v>
      </c>
      <c r="B127" s="6" t="s">
        <v>12</v>
      </c>
      <c r="C127" s="6" t="s">
        <v>34</v>
      </c>
      <c r="D127" s="7" t="s">
        <v>19</v>
      </c>
      <c r="E127" s="6">
        <v>2663</v>
      </c>
      <c r="F127" s="8">
        <v>50597</v>
      </c>
      <c r="G127" s="9"/>
      <c r="H127" s="9"/>
    </row>
    <row r="128" spans="1:8">
      <c r="A128" s="4">
        <v>41852</v>
      </c>
      <c r="B128" s="6" t="s">
        <v>17</v>
      </c>
      <c r="C128" s="6" t="s">
        <v>34</v>
      </c>
      <c r="D128" s="7" t="s">
        <v>19</v>
      </c>
      <c r="E128" s="6">
        <v>2832</v>
      </c>
      <c r="F128" s="8">
        <v>53808</v>
      </c>
      <c r="G128" s="9"/>
      <c r="H128" s="9"/>
    </row>
    <row r="129" spans="1:8">
      <c r="A129" s="4">
        <v>41852</v>
      </c>
      <c r="B129" s="6" t="s">
        <v>17</v>
      </c>
      <c r="C129" s="6" t="s">
        <v>36</v>
      </c>
      <c r="D129" s="7" t="s">
        <v>19</v>
      </c>
      <c r="E129" s="6">
        <v>1579</v>
      </c>
      <c r="F129" s="8">
        <v>30001</v>
      </c>
      <c r="G129" s="9"/>
      <c r="H129" s="9"/>
    </row>
    <row r="130" spans="1:8">
      <c r="A130" s="4">
        <v>41609</v>
      </c>
      <c r="B130" s="6" t="s">
        <v>17</v>
      </c>
      <c r="C130" s="6" t="s">
        <v>36</v>
      </c>
      <c r="D130" s="7" t="s">
        <v>11</v>
      </c>
      <c r="E130" s="6">
        <v>1033</v>
      </c>
      <c r="F130" s="8">
        <v>19627</v>
      </c>
      <c r="G130" s="9"/>
      <c r="H130" s="9"/>
    </row>
    <row r="131" spans="1:8">
      <c r="A131" s="4">
        <v>41548</v>
      </c>
      <c r="B131" s="6" t="s">
        <v>20</v>
      </c>
      <c r="C131" s="6" t="s">
        <v>14</v>
      </c>
      <c r="D131" s="7" t="s">
        <v>11</v>
      </c>
      <c r="E131" s="6">
        <v>1389</v>
      </c>
      <c r="F131" s="8">
        <v>26391</v>
      </c>
      <c r="G131" s="9"/>
      <c r="H131" s="9"/>
    </row>
    <row r="132" spans="1:8">
      <c r="A132" s="4">
        <v>41579</v>
      </c>
      <c r="B132" s="6" t="s">
        <v>20</v>
      </c>
      <c r="C132" s="6" t="s">
        <v>34</v>
      </c>
      <c r="D132" s="7" t="s">
        <v>11</v>
      </c>
      <c r="E132" s="6">
        <v>1265</v>
      </c>
      <c r="F132" s="8">
        <v>24035</v>
      </c>
      <c r="G132" s="9"/>
      <c r="H132" s="9"/>
    </row>
    <row r="133" spans="1:8">
      <c r="A133" s="4">
        <v>41579</v>
      </c>
      <c r="B133" s="6" t="s">
        <v>20</v>
      </c>
      <c r="C133" s="6" t="s">
        <v>35</v>
      </c>
      <c r="D133" s="7" t="s">
        <v>11</v>
      </c>
      <c r="E133" s="6">
        <v>2297</v>
      </c>
      <c r="F133" s="8">
        <v>43643</v>
      </c>
      <c r="G133" s="9"/>
      <c r="H133" s="9"/>
    </row>
    <row r="134" spans="1:8">
      <c r="A134" s="4">
        <v>41974</v>
      </c>
      <c r="B134" s="6" t="s">
        <v>20</v>
      </c>
      <c r="C134" s="6" t="s">
        <v>34</v>
      </c>
      <c r="D134" s="7" t="s">
        <v>11</v>
      </c>
      <c r="E134" s="6">
        <v>2663</v>
      </c>
      <c r="F134" s="8">
        <v>50597</v>
      </c>
      <c r="G134" s="9"/>
      <c r="H134" s="9"/>
    </row>
    <row r="135" spans="1:8">
      <c r="A135" s="4">
        <v>41640</v>
      </c>
      <c r="B135" s="6" t="s">
        <v>9</v>
      </c>
      <c r="C135" s="6" t="s">
        <v>32</v>
      </c>
      <c r="D135" s="7" t="s">
        <v>16</v>
      </c>
      <c r="E135" s="6">
        <v>1117.5</v>
      </c>
      <c r="F135" s="8">
        <v>21009</v>
      </c>
      <c r="G135" s="9"/>
      <c r="H135" s="9"/>
    </row>
    <row r="136" spans="1:8">
      <c r="A136" s="4">
        <v>41579</v>
      </c>
      <c r="B136" s="6" t="s">
        <v>20</v>
      </c>
      <c r="C136" s="6" t="s">
        <v>30</v>
      </c>
      <c r="D136" s="7" t="s">
        <v>16</v>
      </c>
      <c r="E136" s="6">
        <v>1123</v>
      </c>
      <c r="F136" s="8">
        <v>21112.4</v>
      </c>
      <c r="G136" s="9"/>
      <c r="H136" s="9"/>
    </row>
    <row r="137" spans="1:8">
      <c r="A137" s="4">
        <v>41548</v>
      </c>
      <c r="B137" s="6" t="s">
        <v>33</v>
      </c>
      <c r="C137" s="6" t="s">
        <v>21</v>
      </c>
      <c r="D137" s="7" t="s">
        <v>16</v>
      </c>
      <c r="E137" s="6">
        <v>1757</v>
      </c>
      <c r="F137" s="8">
        <v>33031.6</v>
      </c>
      <c r="G137" s="9"/>
      <c r="H137" s="9"/>
    </row>
    <row r="138" spans="1:8">
      <c r="A138" s="4">
        <v>41548</v>
      </c>
      <c r="B138" s="6" t="s">
        <v>12</v>
      </c>
      <c r="C138" s="6" t="s">
        <v>21</v>
      </c>
      <c r="D138" s="7" t="s">
        <v>16</v>
      </c>
      <c r="E138" s="6">
        <v>1757</v>
      </c>
      <c r="F138" s="8">
        <v>33031.6</v>
      </c>
      <c r="G138" s="9"/>
      <c r="H138" s="9"/>
    </row>
    <row r="139" spans="1:8">
      <c r="A139" s="4">
        <v>41852</v>
      </c>
      <c r="B139" s="6" t="s">
        <v>17</v>
      </c>
      <c r="C139" s="6" t="s">
        <v>35</v>
      </c>
      <c r="D139" s="7" t="s">
        <v>16</v>
      </c>
      <c r="E139" s="6">
        <v>1001</v>
      </c>
      <c r="F139" s="8">
        <v>18818.8</v>
      </c>
      <c r="G139" s="9"/>
      <c r="H139" s="9"/>
    </row>
    <row r="140" spans="1:8">
      <c r="A140" s="4">
        <v>41518</v>
      </c>
      <c r="B140" s="6" t="s">
        <v>9</v>
      </c>
      <c r="C140" s="6" t="s">
        <v>25</v>
      </c>
      <c r="D140" s="7" t="s">
        <v>16</v>
      </c>
      <c r="E140" s="6">
        <v>1834</v>
      </c>
      <c r="F140" s="8">
        <v>34112.4</v>
      </c>
      <c r="G140" s="9"/>
      <c r="H140" s="9"/>
    </row>
    <row r="141" spans="1:8">
      <c r="A141" s="4">
        <v>41913</v>
      </c>
      <c r="B141" s="6" t="s">
        <v>33</v>
      </c>
      <c r="C141" s="6" t="s">
        <v>21</v>
      </c>
      <c r="D141" s="7" t="s">
        <v>16</v>
      </c>
      <c r="E141" s="6">
        <v>1976</v>
      </c>
      <c r="F141" s="8">
        <v>36753.6</v>
      </c>
      <c r="G141" s="9"/>
      <c r="H141" s="9"/>
    </row>
    <row r="142" spans="1:8">
      <c r="A142" s="4">
        <v>41883</v>
      </c>
      <c r="B142" s="6" t="s">
        <v>12</v>
      </c>
      <c r="C142" s="6" t="s">
        <v>21</v>
      </c>
      <c r="D142" s="7" t="s">
        <v>16</v>
      </c>
      <c r="E142" s="6">
        <v>1535</v>
      </c>
      <c r="F142" s="8">
        <v>28551</v>
      </c>
      <c r="G142" s="9"/>
      <c r="H142" s="9"/>
    </row>
    <row r="143" spans="1:8">
      <c r="A143" s="4">
        <v>41852</v>
      </c>
      <c r="B143" s="6" t="s">
        <v>17</v>
      </c>
      <c r="C143" s="6" t="s">
        <v>25</v>
      </c>
      <c r="D143" s="7" t="s">
        <v>11</v>
      </c>
      <c r="E143" s="6">
        <v>609</v>
      </c>
      <c r="F143" s="8">
        <v>11327.4</v>
      </c>
      <c r="G143" s="9"/>
      <c r="H143" s="9"/>
    </row>
    <row r="144" spans="1:8">
      <c r="A144" s="4">
        <v>41913</v>
      </c>
      <c r="B144" s="6" t="s">
        <v>17</v>
      </c>
      <c r="C144" s="6" t="s">
        <v>21</v>
      </c>
      <c r="D144" s="7" t="s">
        <v>11</v>
      </c>
      <c r="E144" s="6">
        <v>1976</v>
      </c>
      <c r="F144" s="8">
        <v>36753.6</v>
      </c>
      <c r="G144" s="9"/>
      <c r="H144" s="9"/>
    </row>
    <row r="145" spans="1:8">
      <c r="A145" s="4">
        <v>41609</v>
      </c>
      <c r="B145" s="6" t="s">
        <v>17</v>
      </c>
      <c r="C145" s="6" t="s">
        <v>34</v>
      </c>
      <c r="D145" s="7" t="s">
        <v>11</v>
      </c>
      <c r="E145" s="6">
        <v>1421</v>
      </c>
      <c r="F145" s="8">
        <v>26430.6</v>
      </c>
      <c r="G145" s="9"/>
      <c r="H145" s="9"/>
    </row>
    <row r="146" spans="1:8">
      <c r="A146" s="4">
        <v>41609</v>
      </c>
      <c r="B146" s="6" t="s">
        <v>17</v>
      </c>
      <c r="C146" s="6" t="s">
        <v>35</v>
      </c>
      <c r="D146" s="7" t="s">
        <v>11</v>
      </c>
      <c r="E146" s="6">
        <v>588</v>
      </c>
      <c r="F146" s="8">
        <v>10936.8</v>
      </c>
      <c r="G146" s="9"/>
      <c r="H146" s="9"/>
    </row>
    <row r="147" spans="1:8">
      <c r="A147" s="4">
        <v>41944</v>
      </c>
      <c r="B147" s="6" t="s">
        <v>23</v>
      </c>
      <c r="C147" s="6" t="s">
        <v>18</v>
      </c>
      <c r="D147" s="7" t="s">
        <v>11</v>
      </c>
      <c r="E147" s="6">
        <v>1118</v>
      </c>
      <c r="F147" s="8">
        <v>20794.8</v>
      </c>
      <c r="G147" s="9"/>
      <c r="H147" s="9"/>
    </row>
    <row r="148" spans="1:8">
      <c r="A148" s="4">
        <v>41791</v>
      </c>
      <c r="B148" s="6" t="s">
        <v>33</v>
      </c>
      <c r="C148" s="6" t="s">
        <v>34</v>
      </c>
      <c r="D148" s="7" t="s">
        <v>11</v>
      </c>
      <c r="E148" s="6">
        <v>1282</v>
      </c>
      <c r="F148" s="8">
        <v>23588.8</v>
      </c>
      <c r="G148" s="9"/>
      <c r="H148" s="9"/>
    </row>
    <row r="149" spans="1:8">
      <c r="A149" s="4">
        <v>41791</v>
      </c>
      <c r="B149" s="6" t="s">
        <v>23</v>
      </c>
      <c r="C149" s="6" t="s">
        <v>32</v>
      </c>
      <c r="D149" s="7" t="s">
        <v>16</v>
      </c>
      <c r="E149" s="6">
        <v>1282</v>
      </c>
      <c r="F149" s="8">
        <v>23588.8</v>
      </c>
      <c r="G149" s="9"/>
      <c r="H149" s="9"/>
    </row>
    <row r="150" spans="1:8">
      <c r="A150" s="4">
        <v>41791</v>
      </c>
      <c r="B150" s="6" t="s">
        <v>33</v>
      </c>
      <c r="C150" s="6" t="s">
        <v>14</v>
      </c>
      <c r="D150" s="7" t="s">
        <v>16</v>
      </c>
      <c r="E150" s="6">
        <v>708</v>
      </c>
      <c r="F150" s="8">
        <v>13027.2</v>
      </c>
      <c r="G150" s="9"/>
      <c r="H150" s="9"/>
    </row>
    <row r="151" spans="1:8">
      <c r="A151" s="4">
        <v>41821</v>
      </c>
      <c r="B151" s="6" t="s">
        <v>33</v>
      </c>
      <c r="C151" s="6" t="s">
        <v>35</v>
      </c>
      <c r="D151" s="7" t="s">
        <v>16</v>
      </c>
      <c r="E151" s="6">
        <v>645</v>
      </c>
      <c r="F151" s="8">
        <v>11868</v>
      </c>
      <c r="G151" s="9"/>
      <c r="H151" s="9"/>
    </row>
    <row r="152" spans="1:8">
      <c r="A152" s="4">
        <v>41791</v>
      </c>
      <c r="B152" s="6" t="s">
        <v>12</v>
      </c>
      <c r="C152" s="6" t="s">
        <v>35</v>
      </c>
      <c r="D152" s="7" t="s">
        <v>27</v>
      </c>
      <c r="E152" s="6">
        <v>1366</v>
      </c>
      <c r="F152" s="8">
        <v>25134.4</v>
      </c>
      <c r="G152" s="9"/>
      <c r="H152" s="9"/>
    </row>
    <row r="153" spans="1:8">
      <c r="A153" s="4">
        <v>41883</v>
      </c>
      <c r="B153" s="6" t="s">
        <v>12</v>
      </c>
      <c r="C153" s="6" t="s">
        <v>35</v>
      </c>
      <c r="D153" s="7" t="s">
        <v>15</v>
      </c>
      <c r="E153" s="6">
        <v>1934</v>
      </c>
      <c r="F153" s="8">
        <v>35585.6</v>
      </c>
      <c r="G153" s="9"/>
      <c r="H153" s="9"/>
    </row>
    <row r="154" spans="1:8">
      <c r="A154" s="4">
        <v>41883</v>
      </c>
      <c r="B154" s="6" t="s">
        <v>12</v>
      </c>
      <c r="C154" s="6" t="s">
        <v>30</v>
      </c>
      <c r="D154" s="7" t="s">
        <v>15</v>
      </c>
      <c r="E154" s="6">
        <v>2993</v>
      </c>
      <c r="F154" s="8">
        <v>55071.2</v>
      </c>
      <c r="G154" s="9"/>
      <c r="H154" s="9"/>
    </row>
    <row r="155" spans="1:8">
      <c r="A155" s="4">
        <v>41791</v>
      </c>
      <c r="B155" s="6" t="s">
        <v>23</v>
      </c>
      <c r="C155" s="6" t="s">
        <v>14</v>
      </c>
      <c r="D155" s="7" t="s">
        <v>16</v>
      </c>
      <c r="E155" s="6">
        <v>708</v>
      </c>
      <c r="F155" s="8">
        <v>13027.2</v>
      </c>
      <c r="G155" s="9"/>
      <c r="H155" s="9"/>
    </row>
    <row r="156" spans="1:8">
      <c r="A156" s="4">
        <v>41791</v>
      </c>
      <c r="B156" s="6" t="s">
        <v>23</v>
      </c>
      <c r="C156" s="6" t="s">
        <v>10</v>
      </c>
      <c r="D156" s="7" t="s">
        <v>16</v>
      </c>
      <c r="E156" s="6">
        <v>1366</v>
      </c>
      <c r="F156" s="8">
        <v>25134.4</v>
      </c>
      <c r="G156" s="9"/>
      <c r="H156" s="9"/>
    </row>
    <row r="157" spans="1:8">
      <c r="A157" s="4">
        <v>41944</v>
      </c>
      <c r="B157" s="6" t="s">
        <v>23</v>
      </c>
      <c r="C157" s="6" t="s">
        <v>10</v>
      </c>
      <c r="D157" s="7" t="s">
        <v>16</v>
      </c>
      <c r="E157" s="6">
        <v>1520</v>
      </c>
      <c r="F157" s="8">
        <v>27968</v>
      </c>
      <c r="G157" s="9"/>
      <c r="H157" s="9"/>
    </row>
    <row r="158" spans="1:8">
      <c r="A158" s="4">
        <v>41821</v>
      </c>
      <c r="B158" s="6" t="s">
        <v>20</v>
      </c>
      <c r="C158" s="6" t="s">
        <v>32</v>
      </c>
      <c r="D158" s="7" t="s">
        <v>13</v>
      </c>
      <c r="E158" s="6">
        <v>436.5</v>
      </c>
      <c r="F158" s="8">
        <v>8031.6</v>
      </c>
      <c r="G158" s="9"/>
      <c r="H158" s="9"/>
    </row>
    <row r="159" spans="1:8">
      <c r="A159" s="4">
        <v>41944</v>
      </c>
      <c r="B159" s="6" t="s">
        <v>23</v>
      </c>
      <c r="C159" s="6" t="s">
        <v>30</v>
      </c>
      <c r="D159" s="7" t="s">
        <v>15</v>
      </c>
      <c r="E159" s="6">
        <v>1694</v>
      </c>
      <c r="F159" s="8">
        <v>30830.8</v>
      </c>
      <c r="G159" s="9"/>
      <c r="H159" s="9"/>
    </row>
    <row r="160" spans="1:8">
      <c r="A160" s="4">
        <v>41760</v>
      </c>
      <c r="B160" s="6" t="s">
        <v>9</v>
      </c>
      <c r="C160" s="6" t="s">
        <v>35</v>
      </c>
      <c r="D160" s="7" t="s">
        <v>15</v>
      </c>
      <c r="E160" s="6">
        <v>663</v>
      </c>
      <c r="F160" s="8">
        <v>12066.6</v>
      </c>
      <c r="G160" s="9"/>
      <c r="H160" s="9"/>
    </row>
    <row r="161" spans="1:8">
      <c r="A161" s="4">
        <v>41699</v>
      </c>
      <c r="B161" s="6" t="s">
        <v>12</v>
      </c>
      <c r="C161" s="6" t="s">
        <v>32</v>
      </c>
      <c r="D161" s="7" t="s">
        <v>15</v>
      </c>
      <c r="E161" s="6">
        <v>973</v>
      </c>
      <c r="F161" s="8">
        <v>17708.6</v>
      </c>
      <c r="G161" s="9"/>
      <c r="H161" s="9"/>
    </row>
    <row r="162" spans="1:8">
      <c r="A162" s="4">
        <v>41791</v>
      </c>
      <c r="B162" s="6" t="s">
        <v>12</v>
      </c>
      <c r="C162" s="6" t="s">
        <v>30</v>
      </c>
      <c r="D162" s="7" t="s">
        <v>26</v>
      </c>
      <c r="E162" s="6">
        <v>1038</v>
      </c>
      <c r="F162" s="8">
        <v>18891.6</v>
      </c>
      <c r="G162" s="9"/>
      <c r="H162" s="9"/>
    </row>
    <row r="163" spans="1:8">
      <c r="A163" s="4">
        <v>41579</v>
      </c>
      <c r="B163" s="6" t="s">
        <v>20</v>
      </c>
      <c r="C163" s="6" t="s">
        <v>21</v>
      </c>
      <c r="D163" s="7" t="s">
        <v>26</v>
      </c>
      <c r="E163" s="6">
        <v>2682</v>
      </c>
      <c r="F163" s="8">
        <v>48812.4</v>
      </c>
      <c r="G163" s="9"/>
      <c r="H163" s="9"/>
    </row>
    <row r="164" spans="1:8">
      <c r="A164" s="4">
        <v>41791</v>
      </c>
      <c r="B164" s="6" t="s">
        <v>23</v>
      </c>
      <c r="C164" s="6" t="s">
        <v>30</v>
      </c>
      <c r="D164" s="7" t="s">
        <v>26</v>
      </c>
      <c r="E164" s="6">
        <v>1038</v>
      </c>
      <c r="F164" s="8">
        <v>18891.6</v>
      </c>
      <c r="G164" s="9"/>
      <c r="H164" s="9"/>
    </row>
    <row r="165" spans="1:8">
      <c r="A165" s="4">
        <v>41699</v>
      </c>
      <c r="B165" s="6" t="s">
        <v>12</v>
      </c>
      <c r="C165" s="6" t="s">
        <v>21</v>
      </c>
      <c r="D165" s="7" t="s">
        <v>26</v>
      </c>
      <c r="E165" s="6">
        <v>1954</v>
      </c>
      <c r="F165" s="8">
        <v>35172</v>
      </c>
      <c r="G165" s="9"/>
      <c r="H165" s="9"/>
    </row>
    <row r="166" spans="1:8">
      <c r="A166" s="4">
        <v>41913</v>
      </c>
      <c r="B166" s="6" t="s">
        <v>12</v>
      </c>
      <c r="C166" s="6" t="s">
        <v>35</v>
      </c>
      <c r="D166" s="7" t="s">
        <v>26</v>
      </c>
      <c r="E166" s="6">
        <v>241</v>
      </c>
      <c r="F166" s="8">
        <v>4338</v>
      </c>
      <c r="G166" s="9"/>
      <c r="H166" s="9"/>
    </row>
    <row r="167" spans="1:8">
      <c r="A167" s="4">
        <v>41913</v>
      </c>
      <c r="B167" s="6" t="s">
        <v>17</v>
      </c>
      <c r="C167" s="6" t="s">
        <v>10</v>
      </c>
      <c r="D167" s="7" t="s">
        <v>16</v>
      </c>
      <c r="E167" s="6">
        <v>241</v>
      </c>
      <c r="F167" s="8">
        <v>4338</v>
      </c>
      <c r="G167" s="9"/>
      <c r="H167" s="9"/>
    </row>
    <row r="168" spans="1:8">
      <c r="A168" s="4">
        <v>41760</v>
      </c>
      <c r="B168" s="6" t="s">
        <v>23</v>
      </c>
      <c r="C168" s="6" t="s">
        <v>30</v>
      </c>
      <c r="D168" s="7" t="s">
        <v>16</v>
      </c>
      <c r="E168" s="6">
        <v>2039</v>
      </c>
      <c r="F168" s="8">
        <v>36702</v>
      </c>
      <c r="G168" s="9"/>
      <c r="H168" s="9"/>
    </row>
    <row r="169" spans="1:8">
      <c r="A169" s="4">
        <v>41548</v>
      </c>
      <c r="B169" s="6" t="s">
        <v>33</v>
      </c>
      <c r="C169" s="6" t="s">
        <v>10</v>
      </c>
      <c r="D169" s="7" t="s">
        <v>16</v>
      </c>
      <c r="E169" s="6">
        <v>2992</v>
      </c>
      <c r="F169" s="8">
        <v>53257.6</v>
      </c>
      <c r="G169" s="9"/>
      <c r="H169" s="9"/>
    </row>
    <row r="170" spans="1:8">
      <c r="A170" s="4">
        <v>41699</v>
      </c>
      <c r="B170" s="6" t="s">
        <v>12</v>
      </c>
      <c r="C170" s="6" t="s">
        <v>30</v>
      </c>
      <c r="D170" s="7" t="s">
        <v>16</v>
      </c>
      <c r="E170" s="6">
        <v>1122</v>
      </c>
      <c r="F170" s="8">
        <v>19971.6</v>
      </c>
      <c r="G170" s="9"/>
      <c r="H170" s="9"/>
    </row>
    <row r="171" spans="1:8">
      <c r="A171" s="4">
        <v>41852</v>
      </c>
      <c r="B171" s="6" t="s">
        <v>12</v>
      </c>
      <c r="C171" s="6" t="s">
        <v>18</v>
      </c>
      <c r="D171" s="7" t="s">
        <v>16</v>
      </c>
      <c r="E171" s="6">
        <v>2394</v>
      </c>
      <c r="F171" s="8">
        <v>42613.2</v>
      </c>
      <c r="G171" s="9"/>
      <c r="H171" s="9"/>
    </row>
    <row r="172" spans="1:8">
      <c r="A172" s="4">
        <v>41548</v>
      </c>
      <c r="B172" s="6" t="s">
        <v>12</v>
      </c>
      <c r="C172" s="6" t="s">
        <v>10</v>
      </c>
      <c r="D172" s="7" t="s">
        <v>16</v>
      </c>
      <c r="E172" s="6">
        <v>2992</v>
      </c>
      <c r="F172" s="8">
        <v>53257.6</v>
      </c>
      <c r="G172" s="9"/>
      <c r="H172" s="9"/>
    </row>
    <row r="173" spans="1:8">
      <c r="A173" s="4">
        <v>41518</v>
      </c>
      <c r="B173" s="6" t="s">
        <v>17</v>
      </c>
      <c r="C173" s="6" t="s">
        <v>36</v>
      </c>
      <c r="D173" s="7" t="s">
        <v>16</v>
      </c>
      <c r="E173" s="6">
        <v>2805</v>
      </c>
      <c r="F173" s="8">
        <v>49929</v>
      </c>
      <c r="G173" s="9"/>
      <c r="H173" s="9"/>
    </row>
    <row r="174" spans="1:8">
      <c r="A174" s="4">
        <v>41579</v>
      </c>
      <c r="B174" s="6" t="s">
        <v>20</v>
      </c>
      <c r="C174" s="6" t="s">
        <v>14</v>
      </c>
      <c r="D174" s="7" t="s">
        <v>16</v>
      </c>
      <c r="E174" s="6">
        <v>2935</v>
      </c>
      <c r="F174" s="8">
        <v>52243</v>
      </c>
      <c r="G174" s="9"/>
      <c r="H174" s="9"/>
    </row>
    <row r="175" spans="1:8">
      <c r="A175" s="4">
        <v>41640</v>
      </c>
      <c r="B175" s="6" t="s">
        <v>23</v>
      </c>
      <c r="C175" s="6" t="s">
        <v>25</v>
      </c>
      <c r="D175" s="7" t="s">
        <v>16</v>
      </c>
      <c r="E175" s="6">
        <v>2629</v>
      </c>
      <c r="F175" s="8">
        <v>46796.2</v>
      </c>
      <c r="G175" s="9"/>
      <c r="H175" s="9"/>
    </row>
    <row r="176" spans="1:8">
      <c r="A176" s="4">
        <v>41548</v>
      </c>
      <c r="B176" s="6" t="s">
        <v>33</v>
      </c>
      <c r="C176" s="6" t="s">
        <v>25</v>
      </c>
      <c r="D176" s="7" t="s">
        <v>11</v>
      </c>
      <c r="E176" s="6">
        <v>1715</v>
      </c>
      <c r="F176" s="8">
        <v>30184</v>
      </c>
      <c r="G176" s="9"/>
      <c r="H176" s="9"/>
    </row>
    <row r="177" spans="1:8">
      <c r="A177" s="4">
        <v>41913</v>
      </c>
      <c r="B177" s="6" t="s">
        <v>12</v>
      </c>
      <c r="C177" s="6" t="s">
        <v>25</v>
      </c>
      <c r="D177" s="7" t="s">
        <v>11</v>
      </c>
      <c r="E177" s="6">
        <v>905</v>
      </c>
      <c r="F177" s="8">
        <v>15928</v>
      </c>
      <c r="G177" s="9"/>
      <c r="H177" s="9"/>
    </row>
    <row r="178" spans="1:8">
      <c r="A178" s="4">
        <v>41548</v>
      </c>
      <c r="B178" s="6" t="s">
        <v>12</v>
      </c>
      <c r="C178" s="6" t="s">
        <v>25</v>
      </c>
      <c r="D178" s="7" t="s">
        <v>11</v>
      </c>
      <c r="E178" s="6">
        <v>1715</v>
      </c>
      <c r="F178" s="8">
        <v>30184</v>
      </c>
      <c r="G178" s="9"/>
      <c r="H178" s="9"/>
    </row>
    <row r="179" spans="1:8">
      <c r="A179" s="4">
        <v>41974</v>
      </c>
      <c r="B179" s="6" t="s">
        <v>12</v>
      </c>
      <c r="C179" s="6" t="s">
        <v>30</v>
      </c>
      <c r="D179" s="7" t="s">
        <v>16</v>
      </c>
      <c r="E179" s="6">
        <v>1233</v>
      </c>
      <c r="F179" s="8">
        <v>21700.8</v>
      </c>
      <c r="G179" s="9"/>
      <c r="H179" s="9"/>
    </row>
    <row r="180" spans="1:8">
      <c r="A180" s="4">
        <v>41913</v>
      </c>
      <c r="B180" s="6" t="s">
        <v>17</v>
      </c>
      <c r="C180" s="6" t="s">
        <v>30</v>
      </c>
      <c r="D180" s="7" t="s">
        <v>16</v>
      </c>
      <c r="E180" s="6">
        <v>905</v>
      </c>
      <c r="F180" s="8">
        <v>15928</v>
      </c>
      <c r="G180" s="9"/>
      <c r="H180" s="9"/>
    </row>
    <row r="181" spans="1:8">
      <c r="A181" s="4">
        <v>41974</v>
      </c>
      <c r="B181" s="6" t="s">
        <v>20</v>
      </c>
      <c r="C181" s="6" t="s">
        <v>30</v>
      </c>
      <c r="D181" s="7" t="s">
        <v>16</v>
      </c>
      <c r="E181" s="6">
        <v>1233</v>
      </c>
      <c r="F181" s="8">
        <v>21700.8</v>
      </c>
      <c r="G181" s="9"/>
      <c r="H181" s="9"/>
    </row>
    <row r="182" spans="1:8">
      <c r="A182" s="4">
        <v>41640</v>
      </c>
      <c r="B182" s="6" t="s">
        <v>9</v>
      </c>
      <c r="C182" s="6" t="s">
        <v>36</v>
      </c>
      <c r="D182" s="7" t="s">
        <v>28</v>
      </c>
      <c r="E182" s="6">
        <v>2521.5</v>
      </c>
      <c r="F182" s="8">
        <v>44378.4</v>
      </c>
      <c r="G182" s="9"/>
      <c r="H182" s="9"/>
    </row>
    <row r="183" spans="1:8">
      <c r="A183" s="4">
        <v>41974</v>
      </c>
      <c r="B183" s="6" t="s">
        <v>12</v>
      </c>
      <c r="C183" s="6" t="s">
        <v>35</v>
      </c>
      <c r="D183" s="7" t="s">
        <v>28</v>
      </c>
      <c r="E183" s="6">
        <v>1531</v>
      </c>
      <c r="F183" s="8">
        <v>26945.6</v>
      </c>
      <c r="G183" s="9"/>
      <c r="H183" s="9"/>
    </row>
    <row r="184" spans="1:8">
      <c r="A184" s="4">
        <v>41974</v>
      </c>
      <c r="B184" s="6" t="s">
        <v>20</v>
      </c>
      <c r="C184" s="6" t="s">
        <v>35</v>
      </c>
      <c r="D184" s="7" t="s">
        <v>28</v>
      </c>
      <c r="E184" s="6">
        <v>1531</v>
      </c>
      <c r="F184" s="8">
        <v>26945.6</v>
      </c>
      <c r="G184" s="9"/>
      <c r="H184" s="9"/>
    </row>
    <row r="185" spans="1:8">
      <c r="A185" s="4">
        <v>41518</v>
      </c>
      <c r="B185" s="6" t="s">
        <v>9</v>
      </c>
      <c r="C185" s="6" t="s">
        <v>10</v>
      </c>
      <c r="D185" s="7" t="s">
        <v>26</v>
      </c>
      <c r="E185" s="6">
        <v>442</v>
      </c>
      <c r="F185" s="8">
        <v>7690.8</v>
      </c>
      <c r="G185" s="9"/>
      <c r="H185" s="9"/>
    </row>
    <row r="186" spans="1:8">
      <c r="A186" s="4">
        <v>41821</v>
      </c>
      <c r="B186" s="6" t="s">
        <v>33</v>
      </c>
      <c r="C186" s="6" t="s">
        <v>30</v>
      </c>
      <c r="D186" s="7" t="s">
        <v>26</v>
      </c>
      <c r="E186" s="6">
        <v>2255</v>
      </c>
      <c r="F186" s="8">
        <v>39237</v>
      </c>
      <c r="G186" s="9"/>
      <c r="H186" s="9"/>
    </row>
    <row r="187" spans="1:8">
      <c r="A187" s="4">
        <v>41913</v>
      </c>
      <c r="B187" s="6" t="s">
        <v>33</v>
      </c>
      <c r="C187" s="6" t="s">
        <v>14</v>
      </c>
      <c r="D187" s="7" t="s">
        <v>26</v>
      </c>
      <c r="E187" s="6">
        <v>1249</v>
      </c>
      <c r="F187" s="8">
        <v>21732.6</v>
      </c>
      <c r="G187" s="9"/>
      <c r="H187" s="9"/>
    </row>
    <row r="188" spans="1:8">
      <c r="A188" s="4">
        <v>41671</v>
      </c>
      <c r="B188" s="6" t="s">
        <v>12</v>
      </c>
      <c r="C188" s="6" t="s">
        <v>34</v>
      </c>
      <c r="D188" s="7" t="s">
        <v>26</v>
      </c>
      <c r="E188" s="6">
        <v>2641</v>
      </c>
      <c r="F188" s="8">
        <v>45953.4</v>
      </c>
      <c r="G188" s="9"/>
      <c r="H188" s="9"/>
    </row>
    <row r="189" spans="1:8">
      <c r="A189" s="4">
        <v>41671</v>
      </c>
      <c r="B189" s="6" t="s">
        <v>12</v>
      </c>
      <c r="C189" s="6" t="s">
        <v>35</v>
      </c>
      <c r="D189" s="7" t="s">
        <v>28</v>
      </c>
      <c r="E189" s="6">
        <v>2708</v>
      </c>
      <c r="F189" s="8">
        <v>47119.2</v>
      </c>
      <c r="G189" s="9"/>
      <c r="H189" s="9"/>
    </row>
    <row r="190" spans="1:8">
      <c r="A190" s="4">
        <v>41913</v>
      </c>
      <c r="B190" s="6" t="s">
        <v>12</v>
      </c>
      <c r="C190" s="6" t="s">
        <v>18</v>
      </c>
      <c r="D190" s="7" t="s">
        <v>28</v>
      </c>
      <c r="E190" s="6">
        <v>1249</v>
      </c>
      <c r="F190" s="8">
        <v>21732.6</v>
      </c>
      <c r="G190" s="9"/>
      <c r="H190" s="9"/>
    </row>
    <row r="191" spans="1:8">
      <c r="A191" s="4">
        <v>41730</v>
      </c>
      <c r="B191" s="6" t="s">
        <v>9</v>
      </c>
      <c r="C191" s="6" t="s">
        <v>30</v>
      </c>
      <c r="D191" s="7" t="s">
        <v>28</v>
      </c>
      <c r="E191" s="6">
        <v>2579</v>
      </c>
      <c r="F191" s="8">
        <v>44358.8</v>
      </c>
      <c r="G191" s="9"/>
      <c r="H191" s="9"/>
    </row>
    <row r="192" spans="1:8">
      <c r="A192" s="4">
        <v>41760</v>
      </c>
      <c r="B192" s="6" t="s">
        <v>9</v>
      </c>
      <c r="C192" s="6" t="s">
        <v>34</v>
      </c>
      <c r="D192" s="7" t="s">
        <v>28</v>
      </c>
      <c r="E192" s="6">
        <v>1743</v>
      </c>
      <c r="F192" s="8">
        <v>29979.6</v>
      </c>
      <c r="G192" s="9"/>
      <c r="H192" s="9"/>
    </row>
    <row r="193" spans="1:8">
      <c r="A193" s="4">
        <v>41699</v>
      </c>
      <c r="B193" s="6" t="s">
        <v>12</v>
      </c>
      <c r="C193" s="6" t="s">
        <v>14</v>
      </c>
      <c r="D193" s="7" t="s">
        <v>16</v>
      </c>
      <c r="E193" s="6">
        <v>2428</v>
      </c>
      <c r="F193" s="8">
        <v>41761.6</v>
      </c>
      <c r="G193" s="9"/>
      <c r="H193" s="9"/>
    </row>
    <row r="194" spans="1:8">
      <c r="A194" s="4">
        <v>41671</v>
      </c>
      <c r="B194" s="6" t="s">
        <v>12</v>
      </c>
      <c r="C194" s="6" t="s">
        <v>30</v>
      </c>
      <c r="D194" s="7" t="s">
        <v>16</v>
      </c>
      <c r="E194" s="6">
        <v>260</v>
      </c>
      <c r="F194" s="8">
        <v>4472</v>
      </c>
      <c r="G194" s="9"/>
      <c r="H194" s="9"/>
    </row>
    <row r="195" spans="1:8">
      <c r="A195" s="4">
        <v>41730</v>
      </c>
      <c r="B195" s="6" t="s">
        <v>17</v>
      </c>
      <c r="C195" s="6" t="s">
        <v>34</v>
      </c>
      <c r="D195" s="7" t="s">
        <v>28</v>
      </c>
      <c r="E195" s="6">
        <v>606</v>
      </c>
      <c r="F195" s="8">
        <v>10423.2</v>
      </c>
      <c r="G195" s="9"/>
      <c r="H195" s="9"/>
    </row>
    <row r="196" spans="1:8">
      <c r="A196" s="4">
        <v>41699</v>
      </c>
      <c r="B196" s="6" t="s">
        <v>12</v>
      </c>
      <c r="C196" s="6" t="s">
        <v>10</v>
      </c>
      <c r="D196" s="7" t="s">
        <v>28</v>
      </c>
      <c r="E196" s="6">
        <v>1158</v>
      </c>
      <c r="F196" s="8">
        <v>19686</v>
      </c>
      <c r="G196" s="9"/>
      <c r="H196" s="9"/>
    </row>
    <row r="197" spans="1:8">
      <c r="A197" s="4">
        <v>41548</v>
      </c>
      <c r="B197" s="6" t="s">
        <v>12</v>
      </c>
      <c r="C197" s="6" t="s">
        <v>32</v>
      </c>
      <c r="D197" s="7" t="s">
        <v>28</v>
      </c>
      <c r="E197" s="6">
        <v>267</v>
      </c>
      <c r="F197" s="8">
        <v>4539</v>
      </c>
      <c r="G197" s="9"/>
      <c r="H197" s="9"/>
    </row>
    <row r="198" spans="1:8">
      <c r="A198" s="4">
        <v>41974</v>
      </c>
      <c r="B198" s="6" t="s">
        <v>12</v>
      </c>
      <c r="C198" s="6" t="s">
        <v>36</v>
      </c>
      <c r="D198" s="7" t="s">
        <v>28</v>
      </c>
      <c r="E198" s="6">
        <v>293</v>
      </c>
      <c r="F198" s="8">
        <v>4981</v>
      </c>
      <c r="G198" s="9"/>
      <c r="H198" s="9"/>
    </row>
    <row r="199" spans="1:8">
      <c r="A199" s="4">
        <v>41821</v>
      </c>
      <c r="B199" s="6" t="s">
        <v>20</v>
      </c>
      <c r="C199" s="6" t="s">
        <v>14</v>
      </c>
      <c r="D199" s="7" t="s">
        <v>13</v>
      </c>
      <c r="E199" s="6">
        <v>865.5</v>
      </c>
      <c r="F199" s="8">
        <v>14713.5</v>
      </c>
      <c r="G199" s="9"/>
      <c r="H199" s="9"/>
    </row>
    <row r="200" spans="1:8">
      <c r="A200" s="4">
        <v>41548</v>
      </c>
      <c r="B200" s="6" t="s">
        <v>20</v>
      </c>
      <c r="C200" s="6" t="s">
        <v>32</v>
      </c>
      <c r="D200" s="7" t="s">
        <v>28</v>
      </c>
      <c r="E200" s="6">
        <v>267</v>
      </c>
      <c r="F200" s="8">
        <v>4539</v>
      </c>
      <c r="G200" s="9"/>
      <c r="H200" s="9"/>
    </row>
    <row r="201" spans="1:8">
      <c r="A201" s="4">
        <v>41974</v>
      </c>
      <c r="B201" s="6" t="s">
        <v>20</v>
      </c>
      <c r="C201" s="6" t="s">
        <v>21</v>
      </c>
      <c r="D201" s="7" t="s">
        <v>28</v>
      </c>
      <c r="E201" s="6">
        <v>293</v>
      </c>
      <c r="F201" s="8">
        <v>4981</v>
      </c>
      <c r="G201" s="9"/>
      <c r="H201" s="9"/>
    </row>
    <row r="202" spans="1:8">
      <c r="A202" s="4">
        <v>41883</v>
      </c>
      <c r="B202" s="6" t="s">
        <v>33</v>
      </c>
      <c r="C202" s="6" t="s">
        <v>10</v>
      </c>
      <c r="D202" s="7" t="s">
        <v>24</v>
      </c>
      <c r="E202" s="6">
        <v>2146</v>
      </c>
      <c r="F202" s="8">
        <v>15022</v>
      </c>
      <c r="G202" s="9"/>
      <c r="H202" s="9"/>
    </row>
    <row r="203" spans="1:8">
      <c r="A203" s="4">
        <v>41852</v>
      </c>
      <c r="B203" s="6" t="s">
        <v>12</v>
      </c>
      <c r="C203" s="6" t="s">
        <v>30</v>
      </c>
      <c r="D203" s="7" t="s">
        <v>24</v>
      </c>
      <c r="E203" s="6">
        <v>883</v>
      </c>
      <c r="F203" s="8">
        <v>6181</v>
      </c>
      <c r="G203" s="9"/>
      <c r="H203" s="9"/>
    </row>
    <row r="204" spans="1:8">
      <c r="A204" s="4">
        <v>41913</v>
      </c>
      <c r="B204" s="6" t="s">
        <v>12</v>
      </c>
      <c r="C204" s="6" t="s">
        <v>34</v>
      </c>
      <c r="D204" s="7" t="s">
        <v>24</v>
      </c>
      <c r="E204" s="6">
        <v>1143</v>
      </c>
      <c r="F204" s="8">
        <v>8001</v>
      </c>
      <c r="G204" s="9"/>
      <c r="H204" s="9"/>
    </row>
    <row r="205" spans="1:8">
      <c r="A205" s="4">
        <v>41640</v>
      </c>
      <c r="B205" s="6" t="s">
        <v>17</v>
      </c>
      <c r="C205" s="6" t="s">
        <v>25</v>
      </c>
      <c r="D205" s="7" t="s">
        <v>24</v>
      </c>
      <c r="E205" s="6">
        <v>1493</v>
      </c>
      <c r="F205" s="8">
        <v>10451</v>
      </c>
      <c r="G205" s="9"/>
      <c r="H205" s="9"/>
    </row>
    <row r="206" spans="1:8">
      <c r="A206" s="4">
        <v>41821</v>
      </c>
      <c r="B206" s="6" t="s">
        <v>23</v>
      </c>
      <c r="C206" s="6" t="s">
        <v>10</v>
      </c>
      <c r="D206" s="7" t="s">
        <v>24</v>
      </c>
      <c r="E206" s="6">
        <v>1686</v>
      </c>
      <c r="F206" s="8">
        <v>11802</v>
      </c>
      <c r="G206" s="9"/>
      <c r="H206" s="9"/>
    </row>
    <row r="207" spans="1:8">
      <c r="A207" s="4">
        <v>41913</v>
      </c>
      <c r="B207" s="6" t="s">
        <v>23</v>
      </c>
      <c r="C207" s="6" t="s">
        <v>34</v>
      </c>
      <c r="D207" s="7" t="s">
        <v>24</v>
      </c>
      <c r="E207" s="6">
        <v>1143</v>
      </c>
      <c r="F207" s="8">
        <v>8001</v>
      </c>
      <c r="G207" s="9"/>
      <c r="H207" s="9"/>
    </row>
    <row r="208" spans="1:8">
      <c r="A208" s="4">
        <v>41640</v>
      </c>
      <c r="B208" s="6" t="s">
        <v>12</v>
      </c>
      <c r="C208" s="6" t="s">
        <v>21</v>
      </c>
      <c r="D208" s="7" t="s">
        <v>24</v>
      </c>
      <c r="E208" s="6">
        <v>3945</v>
      </c>
      <c r="F208" s="8">
        <v>27338.85</v>
      </c>
      <c r="G208" s="9"/>
      <c r="H208" s="9"/>
    </row>
    <row r="209" spans="1:8">
      <c r="A209" s="4">
        <v>41760</v>
      </c>
      <c r="B209" s="6" t="s">
        <v>12</v>
      </c>
      <c r="C209" s="6" t="s">
        <v>21</v>
      </c>
      <c r="D209" s="7" t="s">
        <v>24</v>
      </c>
      <c r="E209" s="6">
        <v>1030</v>
      </c>
      <c r="F209" s="8">
        <v>7137.9</v>
      </c>
      <c r="G209" s="9"/>
      <c r="H209" s="9"/>
    </row>
    <row r="210" spans="1:8">
      <c r="A210" s="4">
        <v>41944</v>
      </c>
      <c r="B210" s="6" t="s">
        <v>17</v>
      </c>
      <c r="C210" s="6" t="s">
        <v>21</v>
      </c>
      <c r="D210" s="7" t="s">
        <v>24</v>
      </c>
      <c r="E210" s="6">
        <v>639</v>
      </c>
      <c r="F210" s="8">
        <v>4428.27</v>
      </c>
      <c r="G210" s="9"/>
      <c r="H210" s="9"/>
    </row>
    <row r="211" spans="1:8">
      <c r="A211" s="4">
        <v>41699</v>
      </c>
      <c r="B211" s="6" t="s">
        <v>20</v>
      </c>
      <c r="C211" s="6" t="s">
        <v>18</v>
      </c>
      <c r="D211" s="7" t="s">
        <v>24</v>
      </c>
      <c r="E211" s="6">
        <v>1326</v>
      </c>
      <c r="F211" s="8">
        <v>9189.18</v>
      </c>
      <c r="G211" s="9"/>
      <c r="H211" s="9"/>
    </row>
    <row r="212" spans="1:8">
      <c r="A212" s="4">
        <v>41821</v>
      </c>
      <c r="B212" s="6" t="s">
        <v>9</v>
      </c>
      <c r="C212" s="6" t="s">
        <v>32</v>
      </c>
      <c r="D212" s="7" t="s">
        <v>24</v>
      </c>
      <c r="E212" s="6">
        <v>2529</v>
      </c>
      <c r="F212" s="8">
        <v>17525.97</v>
      </c>
      <c r="G212" s="9"/>
      <c r="H212" s="9"/>
    </row>
    <row r="213" spans="1:8">
      <c r="A213" s="4">
        <v>41852</v>
      </c>
      <c r="B213" s="6" t="s">
        <v>33</v>
      </c>
      <c r="C213" s="6" t="s">
        <v>18</v>
      </c>
      <c r="D213" s="7" t="s">
        <v>24</v>
      </c>
      <c r="E213" s="6">
        <v>1830</v>
      </c>
      <c r="F213" s="8">
        <v>12681.9</v>
      </c>
      <c r="G213" s="9"/>
      <c r="H213" s="9"/>
    </row>
    <row r="214" spans="1:8">
      <c r="A214" s="4">
        <v>41730</v>
      </c>
      <c r="B214" s="6" t="s">
        <v>12</v>
      </c>
      <c r="C214" s="6" t="s">
        <v>34</v>
      </c>
      <c r="D214" s="7" t="s">
        <v>24</v>
      </c>
      <c r="E214" s="6">
        <v>4492.5</v>
      </c>
      <c r="F214" s="8">
        <v>31133.025</v>
      </c>
      <c r="G214" s="9"/>
      <c r="H214" s="9"/>
    </row>
    <row r="215" spans="1:8">
      <c r="A215" s="4">
        <v>41760</v>
      </c>
      <c r="B215" s="6" t="s">
        <v>17</v>
      </c>
      <c r="C215" s="6" t="s">
        <v>25</v>
      </c>
      <c r="D215" s="7" t="s">
        <v>24</v>
      </c>
      <c r="E215" s="6">
        <v>362</v>
      </c>
      <c r="F215" s="8">
        <v>2508.66</v>
      </c>
      <c r="G215" s="9"/>
      <c r="H215" s="9"/>
    </row>
    <row r="216" spans="1:8">
      <c r="A216" s="4">
        <v>41579</v>
      </c>
      <c r="B216" s="6" t="s">
        <v>17</v>
      </c>
      <c r="C216" s="6" t="s">
        <v>14</v>
      </c>
      <c r="D216" s="7" t="s">
        <v>24</v>
      </c>
      <c r="E216" s="6">
        <v>2092</v>
      </c>
      <c r="F216" s="8">
        <v>14497.56</v>
      </c>
      <c r="G216" s="9"/>
      <c r="H216" s="9"/>
    </row>
    <row r="217" spans="1:8">
      <c r="A217" s="4">
        <v>41699</v>
      </c>
      <c r="B217" s="6" t="s">
        <v>20</v>
      </c>
      <c r="C217" s="6" t="s">
        <v>35</v>
      </c>
      <c r="D217" s="7" t="s">
        <v>24</v>
      </c>
      <c r="E217" s="6">
        <v>263</v>
      </c>
      <c r="F217" s="8">
        <v>1822.59</v>
      </c>
      <c r="G217" s="9"/>
      <c r="H217" s="9"/>
    </row>
    <row r="218" spans="1:8">
      <c r="A218" s="4">
        <v>41579</v>
      </c>
      <c r="B218" s="6" t="s">
        <v>9</v>
      </c>
      <c r="C218" s="6" t="s">
        <v>21</v>
      </c>
      <c r="D218" s="7" t="s">
        <v>27</v>
      </c>
      <c r="E218" s="6">
        <v>2145</v>
      </c>
      <c r="F218" s="8">
        <v>14714.7</v>
      </c>
      <c r="G218" s="9"/>
      <c r="H218" s="9"/>
    </row>
    <row r="219" spans="1:8">
      <c r="A219" s="4">
        <v>41609</v>
      </c>
      <c r="B219" s="6" t="s">
        <v>12</v>
      </c>
      <c r="C219" s="6" t="s">
        <v>34</v>
      </c>
      <c r="D219" s="7" t="s">
        <v>27</v>
      </c>
      <c r="E219" s="6">
        <v>2013</v>
      </c>
      <c r="F219" s="8">
        <v>13809.18</v>
      </c>
      <c r="G219" s="9"/>
      <c r="H219" s="9"/>
    </row>
    <row r="220" spans="1:8">
      <c r="A220" s="4">
        <v>41671</v>
      </c>
      <c r="B220" s="6" t="s">
        <v>33</v>
      </c>
      <c r="C220" s="6" t="s">
        <v>35</v>
      </c>
      <c r="D220" s="7" t="s">
        <v>24</v>
      </c>
      <c r="E220" s="6">
        <v>1958</v>
      </c>
      <c r="F220" s="8">
        <v>13294.82</v>
      </c>
      <c r="G220" s="9"/>
      <c r="H220" s="9"/>
    </row>
    <row r="221" spans="1:8">
      <c r="A221" s="4">
        <v>41883</v>
      </c>
      <c r="B221" s="6" t="s">
        <v>33</v>
      </c>
      <c r="C221" s="6" t="s">
        <v>36</v>
      </c>
      <c r="D221" s="7" t="s">
        <v>27</v>
      </c>
      <c r="E221" s="6">
        <v>544</v>
      </c>
      <c r="F221" s="8">
        <v>3693.76</v>
      </c>
      <c r="G221" s="9"/>
      <c r="H221" s="9"/>
    </row>
    <row r="222" spans="1:8">
      <c r="A222" s="4">
        <v>41518</v>
      </c>
      <c r="B222" s="6" t="s">
        <v>12</v>
      </c>
      <c r="C222" s="6" t="s">
        <v>30</v>
      </c>
      <c r="D222" s="7" t="s">
        <v>27</v>
      </c>
      <c r="E222" s="6">
        <v>1760</v>
      </c>
      <c r="F222" s="8">
        <v>11950.4</v>
      </c>
      <c r="G222" s="9"/>
      <c r="H222" s="9"/>
    </row>
    <row r="223" spans="1:8">
      <c r="A223" s="4">
        <v>41548</v>
      </c>
      <c r="B223" s="6" t="s">
        <v>9</v>
      </c>
      <c r="C223" s="6" t="s">
        <v>14</v>
      </c>
      <c r="D223" s="7" t="s">
        <v>27</v>
      </c>
      <c r="E223" s="6">
        <v>2851</v>
      </c>
      <c r="F223" s="8">
        <v>19158.72</v>
      </c>
      <c r="G223" s="9"/>
      <c r="H223" s="9"/>
    </row>
    <row r="224" spans="1:8">
      <c r="A224" s="4">
        <v>41548</v>
      </c>
      <c r="B224" s="6" t="s">
        <v>33</v>
      </c>
      <c r="C224" s="6" t="s">
        <v>18</v>
      </c>
      <c r="D224" s="7" t="s">
        <v>27</v>
      </c>
      <c r="E224" s="6">
        <v>2851</v>
      </c>
      <c r="F224" s="8">
        <v>19158.72</v>
      </c>
      <c r="G224" s="9"/>
      <c r="H224" s="9"/>
    </row>
    <row r="225" spans="1:8">
      <c r="A225" s="4">
        <v>41640</v>
      </c>
      <c r="B225" s="6" t="s">
        <v>12</v>
      </c>
      <c r="C225" s="6" t="s">
        <v>14</v>
      </c>
      <c r="D225" s="7" t="s">
        <v>27</v>
      </c>
      <c r="E225" s="6">
        <v>4251</v>
      </c>
      <c r="F225" s="8">
        <v>28566.72</v>
      </c>
      <c r="G225" s="9"/>
      <c r="H225" s="9"/>
    </row>
    <row r="226" spans="1:8">
      <c r="A226" s="4">
        <v>41548</v>
      </c>
      <c r="B226" s="6" t="s">
        <v>33</v>
      </c>
      <c r="C226" s="6" t="s">
        <v>10</v>
      </c>
      <c r="D226" s="7" t="s">
        <v>27</v>
      </c>
      <c r="E226" s="6">
        <v>1159</v>
      </c>
      <c r="F226" s="8">
        <v>7707.35</v>
      </c>
      <c r="G226" s="9"/>
      <c r="H226" s="9"/>
    </row>
    <row r="227" spans="1:8">
      <c r="A227" s="4">
        <v>41640</v>
      </c>
      <c r="B227" s="6" t="s">
        <v>12</v>
      </c>
      <c r="C227" s="6" t="s">
        <v>35</v>
      </c>
      <c r="D227" s="7" t="s">
        <v>22</v>
      </c>
      <c r="E227" s="6">
        <v>1372</v>
      </c>
      <c r="F227" s="8">
        <v>9123.8</v>
      </c>
      <c r="G227" s="9"/>
      <c r="H227" s="9"/>
    </row>
    <row r="228" spans="1:8">
      <c r="A228" s="4">
        <v>41518</v>
      </c>
      <c r="B228" s="6" t="s">
        <v>12</v>
      </c>
      <c r="C228" s="6" t="s">
        <v>14</v>
      </c>
      <c r="D228" s="7" t="s">
        <v>22</v>
      </c>
      <c r="E228" s="6">
        <v>2349</v>
      </c>
      <c r="F228" s="8">
        <v>15620.85</v>
      </c>
      <c r="G228" s="9"/>
      <c r="H228" s="9"/>
    </row>
    <row r="229" spans="1:8">
      <c r="A229" s="4">
        <v>41913</v>
      </c>
      <c r="B229" s="6" t="s">
        <v>12</v>
      </c>
      <c r="C229" s="6" t="s">
        <v>30</v>
      </c>
      <c r="D229" s="7" t="s">
        <v>22</v>
      </c>
      <c r="E229" s="6">
        <v>2689</v>
      </c>
      <c r="F229" s="8">
        <v>17881.85</v>
      </c>
      <c r="G229" s="9"/>
      <c r="H229" s="9"/>
    </row>
    <row r="230" spans="1:8">
      <c r="A230" s="4">
        <v>41913</v>
      </c>
      <c r="B230" s="6" t="s">
        <v>20</v>
      </c>
      <c r="C230" s="6" t="s">
        <v>30</v>
      </c>
      <c r="D230" s="7" t="s">
        <v>22</v>
      </c>
      <c r="E230" s="6">
        <v>2689</v>
      </c>
      <c r="F230" s="8">
        <v>17881.85</v>
      </c>
      <c r="G230" s="9"/>
      <c r="H230" s="9"/>
    </row>
    <row r="231" spans="1:8">
      <c r="A231" s="4">
        <v>41821</v>
      </c>
      <c r="B231" s="6" t="s">
        <v>23</v>
      </c>
      <c r="C231" s="6" t="s">
        <v>30</v>
      </c>
      <c r="D231" s="7" t="s">
        <v>22</v>
      </c>
      <c r="E231" s="6">
        <v>1683</v>
      </c>
      <c r="F231" s="8">
        <v>11191.95</v>
      </c>
      <c r="G231" s="9"/>
      <c r="H231" s="9"/>
    </row>
    <row r="232" spans="1:8">
      <c r="A232" s="4">
        <v>41548</v>
      </c>
      <c r="B232" s="6" t="s">
        <v>23</v>
      </c>
      <c r="C232" s="6" t="s">
        <v>10</v>
      </c>
      <c r="D232" s="7" t="s">
        <v>27</v>
      </c>
      <c r="E232" s="6">
        <v>1159</v>
      </c>
      <c r="F232" s="8">
        <v>7707.35</v>
      </c>
      <c r="G232" s="9"/>
      <c r="H232" s="9"/>
    </row>
    <row r="233" spans="1:8">
      <c r="A233" s="4">
        <v>41579</v>
      </c>
      <c r="B233" s="6" t="s">
        <v>9</v>
      </c>
      <c r="C233" s="6" t="s">
        <v>10</v>
      </c>
      <c r="D233" s="7" t="s">
        <v>27</v>
      </c>
      <c r="E233" s="6">
        <v>1016</v>
      </c>
      <c r="F233" s="8">
        <v>6756.4</v>
      </c>
      <c r="G233" s="9"/>
      <c r="H233" s="9"/>
    </row>
    <row r="234" spans="1:8">
      <c r="A234" s="4">
        <v>41974</v>
      </c>
      <c r="B234" s="6" t="s">
        <v>9</v>
      </c>
      <c r="C234" s="6" t="s">
        <v>34</v>
      </c>
      <c r="D234" s="7" t="s">
        <v>15</v>
      </c>
      <c r="E234" s="6">
        <v>570</v>
      </c>
      <c r="F234" s="8">
        <v>3790.5</v>
      </c>
      <c r="G234" s="9"/>
      <c r="H234" s="9"/>
    </row>
    <row r="235" spans="1:8">
      <c r="A235" s="4">
        <v>41974</v>
      </c>
      <c r="B235" s="6" t="s">
        <v>9</v>
      </c>
      <c r="C235" s="6" t="s">
        <v>21</v>
      </c>
      <c r="D235" s="7" t="s">
        <v>15</v>
      </c>
      <c r="E235" s="6">
        <v>2487</v>
      </c>
      <c r="F235" s="8">
        <v>16538.55</v>
      </c>
      <c r="G235" s="9"/>
      <c r="H235" s="9"/>
    </row>
    <row r="236" spans="1:8">
      <c r="A236" s="4">
        <v>41760</v>
      </c>
      <c r="B236" s="6" t="s">
        <v>12</v>
      </c>
      <c r="C236" s="6" t="s">
        <v>34</v>
      </c>
      <c r="D236" s="7" t="s">
        <v>27</v>
      </c>
      <c r="E236" s="6">
        <v>2327</v>
      </c>
      <c r="F236" s="8">
        <v>15474.55</v>
      </c>
      <c r="G236" s="9"/>
      <c r="H236" s="9"/>
    </row>
    <row r="237" spans="1:8">
      <c r="A237" s="4">
        <v>41609</v>
      </c>
      <c r="B237" s="6" t="s">
        <v>12</v>
      </c>
      <c r="C237" s="6" t="s">
        <v>21</v>
      </c>
      <c r="D237" s="7" t="s">
        <v>27</v>
      </c>
      <c r="E237" s="6">
        <v>2136</v>
      </c>
      <c r="F237" s="8">
        <v>14204.4</v>
      </c>
      <c r="G237" s="9"/>
      <c r="H237" s="9"/>
    </row>
    <row r="238" spans="1:8">
      <c r="A238" s="4">
        <v>41974</v>
      </c>
      <c r="B238" s="6" t="s">
        <v>20</v>
      </c>
      <c r="C238" s="6" t="s">
        <v>34</v>
      </c>
      <c r="D238" s="7" t="s">
        <v>27</v>
      </c>
      <c r="E238" s="6">
        <v>570</v>
      </c>
      <c r="F238" s="8">
        <v>3790.5</v>
      </c>
      <c r="G238" s="9"/>
      <c r="H238" s="9"/>
    </row>
    <row r="239" spans="1:8">
      <c r="A239" s="4">
        <v>41974</v>
      </c>
      <c r="B239" s="6" t="s">
        <v>20</v>
      </c>
      <c r="C239" s="6" t="s">
        <v>21</v>
      </c>
      <c r="D239" s="7" t="s">
        <v>27</v>
      </c>
      <c r="E239" s="6">
        <v>2487</v>
      </c>
      <c r="F239" s="8">
        <v>16538.55</v>
      </c>
      <c r="G239" s="9"/>
      <c r="H239" s="9"/>
    </row>
    <row r="240" spans="1:8">
      <c r="A240" s="4">
        <v>41579</v>
      </c>
      <c r="B240" s="6" t="s">
        <v>9</v>
      </c>
      <c r="C240" s="6" t="s">
        <v>34</v>
      </c>
      <c r="D240" s="7" t="s">
        <v>11</v>
      </c>
      <c r="E240" s="6">
        <v>263</v>
      </c>
      <c r="F240" s="8">
        <v>1730.54</v>
      </c>
      <c r="G240" s="9"/>
      <c r="H240" s="9"/>
    </row>
    <row r="241" spans="1:8">
      <c r="A241" s="4">
        <v>41548</v>
      </c>
      <c r="B241" s="6" t="s">
        <v>33</v>
      </c>
      <c r="C241" s="6" t="s">
        <v>36</v>
      </c>
      <c r="D241" s="7" t="s">
        <v>13</v>
      </c>
      <c r="E241" s="6">
        <v>1403</v>
      </c>
      <c r="F241" s="8">
        <v>9231.74</v>
      </c>
      <c r="G241" s="9"/>
      <c r="H241" s="9"/>
    </row>
    <row r="242" spans="1:8">
      <c r="A242" s="4">
        <v>41791</v>
      </c>
      <c r="B242" s="6" t="s">
        <v>17</v>
      </c>
      <c r="C242" s="6" t="s">
        <v>30</v>
      </c>
      <c r="D242" s="7" t="s">
        <v>13</v>
      </c>
      <c r="E242" s="6">
        <v>1498</v>
      </c>
      <c r="F242" s="8">
        <v>9856.84</v>
      </c>
      <c r="G242" s="9"/>
      <c r="H242" s="9"/>
    </row>
    <row r="243" spans="1:8">
      <c r="A243" s="4">
        <v>41791</v>
      </c>
      <c r="B243" s="6" t="s">
        <v>20</v>
      </c>
      <c r="C243" s="6" t="s">
        <v>30</v>
      </c>
      <c r="D243" s="7" t="s">
        <v>13</v>
      </c>
      <c r="E243" s="6">
        <v>1498</v>
      </c>
      <c r="F243" s="8">
        <v>9856.84</v>
      </c>
      <c r="G243" s="9"/>
      <c r="H243" s="9"/>
    </row>
    <row r="244" spans="1:8">
      <c r="A244" s="4">
        <v>41548</v>
      </c>
      <c r="B244" s="6" t="s">
        <v>23</v>
      </c>
      <c r="C244" s="6" t="s">
        <v>36</v>
      </c>
      <c r="D244" s="7" t="s">
        <v>13</v>
      </c>
      <c r="E244" s="6">
        <v>1403</v>
      </c>
      <c r="F244" s="8">
        <v>9231.74</v>
      </c>
      <c r="G244" s="9"/>
      <c r="H244" s="9"/>
    </row>
    <row r="245" spans="1:8">
      <c r="A245" s="4">
        <v>41944</v>
      </c>
      <c r="B245" s="6" t="s">
        <v>17</v>
      </c>
      <c r="C245" s="6" t="s">
        <v>30</v>
      </c>
      <c r="D245" s="7" t="s">
        <v>13</v>
      </c>
      <c r="E245" s="6">
        <v>1333</v>
      </c>
      <c r="F245" s="8">
        <v>8771.14</v>
      </c>
      <c r="G245" s="9"/>
      <c r="H245" s="9"/>
    </row>
    <row r="246" spans="1:8">
      <c r="A246" s="4">
        <v>41518</v>
      </c>
      <c r="B246" s="6" t="s">
        <v>12</v>
      </c>
      <c r="C246" s="6" t="s">
        <v>36</v>
      </c>
      <c r="D246" s="7" t="s">
        <v>13</v>
      </c>
      <c r="E246" s="6">
        <v>1031</v>
      </c>
      <c r="F246" s="8">
        <v>6711.81</v>
      </c>
      <c r="G246" s="9"/>
      <c r="H246" s="9"/>
    </row>
    <row r="247" spans="1:8">
      <c r="A247" s="4">
        <v>41791</v>
      </c>
      <c r="B247" s="6" t="s">
        <v>17</v>
      </c>
      <c r="C247" s="6" t="s">
        <v>18</v>
      </c>
      <c r="D247" s="7" t="s">
        <v>15</v>
      </c>
      <c r="E247" s="6">
        <v>1135</v>
      </c>
      <c r="F247" s="8">
        <v>7388.85</v>
      </c>
      <c r="G247" s="9"/>
      <c r="H247" s="9"/>
    </row>
    <row r="248" spans="1:8">
      <c r="A248" s="4">
        <v>41944</v>
      </c>
      <c r="B248" s="6" t="s">
        <v>17</v>
      </c>
      <c r="C248" s="6" t="s">
        <v>32</v>
      </c>
      <c r="D248" s="7" t="s">
        <v>15</v>
      </c>
      <c r="E248" s="6">
        <v>547</v>
      </c>
      <c r="F248" s="8">
        <v>3560.97</v>
      </c>
      <c r="G248" s="9"/>
      <c r="H248" s="9"/>
    </row>
    <row r="249" spans="1:8">
      <c r="A249" s="4">
        <v>41974</v>
      </c>
      <c r="B249" s="6" t="s">
        <v>17</v>
      </c>
      <c r="C249" s="6" t="s">
        <v>18</v>
      </c>
      <c r="D249" s="7" t="s">
        <v>13</v>
      </c>
      <c r="E249" s="6">
        <v>1582</v>
      </c>
      <c r="F249" s="8">
        <v>10298.82</v>
      </c>
      <c r="G249" s="9"/>
      <c r="H249" s="9"/>
    </row>
    <row r="250" spans="1:8">
      <c r="A250" s="4">
        <v>41974</v>
      </c>
      <c r="B250" s="6" t="s">
        <v>20</v>
      </c>
      <c r="C250" s="6" t="s">
        <v>14</v>
      </c>
      <c r="D250" s="7" t="s">
        <v>13</v>
      </c>
      <c r="E250" s="6">
        <v>1582</v>
      </c>
      <c r="F250" s="8">
        <v>10298.82</v>
      </c>
      <c r="G250" s="9"/>
      <c r="H250" s="9"/>
    </row>
    <row r="251" spans="1:8">
      <c r="A251" s="4">
        <v>41791</v>
      </c>
      <c r="B251" s="6" t="s">
        <v>23</v>
      </c>
      <c r="C251" s="6" t="s">
        <v>14</v>
      </c>
      <c r="D251" s="7" t="s">
        <v>15</v>
      </c>
      <c r="E251" s="6">
        <v>1135</v>
      </c>
      <c r="F251" s="8">
        <v>7388.85</v>
      </c>
      <c r="G251" s="9"/>
      <c r="H251" s="9"/>
    </row>
    <row r="252" spans="1:8">
      <c r="A252" s="4">
        <v>41609</v>
      </c>
      <c r="B252" s="6" t="s">
        <v>12</v>
      </c>
      <c r="C252" s="6" t="s">
        <v>10</v>
      </c>
      <c r="D252" s="7" t="s">
        <v>13</v>
      </c>
      <c r="E252" s="6">
        <v>2125</v>
      </c>
      <c r="F252" s="8">
        <v>13833.75</v>
      </c>
      <c r="G252" s="9"/>
      <c r="H252" s="9"/>
    </row>
    <row r="253" spans="1:8">
      <c r="A253" s="4">
        <v>41671</v>
      </c>
      <c r="B253" s="6" t="s">
        <v>33</v>
      </c>
      <c r="C253" s="6" t="s">
        <v>18</v>
      </c>
      <c r="D253" s="7" t="s">
        <v>13</v>
      </c>
      <c r="E253" s="6">
        <v>488</v>
      </c>
      <c r="F253" s="8">
        <v>3142.72</v>
      </c>
      <c r="G253" s="9"/>
      <c r="H253" s="9"/>
    </row>
    <row r="254" spans="1:8">
      <c r="A254" s="4">
        <v>41760</v>
      </c>
      <c r="B254" s="6" t="s">
        <v>12</v>
      </c>
      <c r="C254" s="6" t="s">
        <v>14</v>
      </c>
      <c r="D254" s="7" t="s">
        <v>15</v>
      </c>
      <c r="E254" s="6">
        <v>257</v>
      </c>
      <c r="F254" s="8">
        <v>1655.08</v>
      </c>
      <c r="G254" s="9"/>
      <c r="H254" s="9"/>
    </row>
    <row r="255" spans="1:8">
      <c r="A255" s="4">
        <v>41730</v>
      </c>
      <c r="B255" s="6" t="s">
        <v>12</v>
      </c>
      <c r="C255" s="6" t="s">
        <v>10</v>
      </c>
      <c r="D255" s="7" t="s">
        <v>13</v>
      </c>
      <c r="E255" s="6">
        <v>1259</v>
      </c>
      <c r="F255" s="8">
        <v>8107.96</v>
      </c>
      <c r="G255" s="9"/>
      <c r="H255" s="9"/>
    </row>
    <row r="256" spans="1:8">
      <c r="A256" s="4">
        <v>41760</v>
      </c>
      <c r="B256" s="6" t="s">
        <v>12</v>
      </c>
      <c r="C256" s="6" t="s">
        <v>35</v>
      </c>
      <c r="D256" s="7" t="s">
        <v>13</v>
      </c>
      <c r="E256" s="6">
        <v>1095</v>
      </c>
      <c r="F256" s="8">
        <v>7051.8</v>
      </c>
      <c r="G256" s="9"/>
      <c r="H256" s="9"/>
    </row>
    <row r="257" spans="1:8">
      <c r="A257" s="4">
        <v>41852</v>
      </c>
      <c r="B257" s="6" t="s">
        <v>12</v>
      </c>
      <c r="C257" s="6" t="s">
        <v>32</v>
      </c>
      <c r="D257" s="7" t="s">
        <v>13</v>
      </c>
      <c r="E257" s="6">
        <v>678</v>
      </c>
      <c r="F257" s="8">
        <v>4366.32</v>
      </c>
      <c r="G257" s="9"/>
      <c r="H257" s="9"/>
    </row>
    <row r="258" spans="1:8">
      <c r="A258" s="4">
        <v>41852</v>
      </c>
      <c r="B258" s="6" t="s">
        <v>12</v>
      </c>
      <c r="C258" s="6" t="s">
        <v>35</v>
      </c>
      <c r="D258" s="7" t="s">
        <v>13</v>
      </c>
      <c r="E258" s="6">
        <v>1598</v>
      </c>
      <c r="F258" s="8">
        <v>10291.12</v>
      </c>
      <c r="G258" s="9"/>
      <c r="H258" s="9"/>
    </row>
    <row r="259" spans="1:8">
      <c r="A259" s="4">
        <v>41518</v>
      </c>
      <c r="B259" s="6" t="s">
        <v>12</v>
      </c>
      <c r="C259" s="6" t="s">
        <v>10</v>
      </c>
      <c r="D259" s="7" t="s">
        <v>13</v>
      </c>
      <c r="E259" s="6">
        <v>2409</v>
      </c>
      <c r="F259" s="8">
        <v>15513.96</v>
      </c>
      <c r="G259" s="9"/>
      <c r="H259" s="9"/>
    </row>
    <row r="260" spans="1:8">
      <c r="A260" s="4">
        <v>41609</v>
      </c>
      <c r="B260" s="6" t="s">
        <v>12</v>
      </c>
      <c r="C260" s="6" t="s">
        <v>30</v>
      </c>
      <c r="D260" s="7" t="s">
        <v>16</v>
      </c>
      <c r="E260" s="6">
        <v>1946</v>
      </c>
      <c r="F260" s="8">
        <v>12532.24</v>
      </c>
      <c r="G260" s="9"/>
      <c r="H260" s="9"/>
    </row>
    <row r="261" spans="1:8">
      <c r="A261" s="4">
        <v>41791</v>
      </c>
      <c r="B261" s="6" t="s">
        <v>17</v>
      </c>
      <c r="C261" s="6" t="s">
        <v>32</v>
      </c>
      <c r="D261" s="7" t="s">
        <v>16</v>
      </c>
      <c r="E261" s="6">
        <v>2907</v>
      </c>
      <c r="F261" s="8">
        <v>18721.08</v>
      </c>
      <c r="G261" s="9"/>
      <c r="H261" s="9"/>
    </row>
    <row r="262" spans="1:8">
      <c r="A262" s="4">
        <v>41791</v>
      </c>
      <c r="B262" s="6" t="s">
        <v>17</v>
      </c>
      <c r="C262" s="6" t="s">
        <v>10</v>
      </c>
      <c r="D262" s="7" t="s">
        <v>15</v>
      </c>
      <c r="E262" s="6">
        <v>2338</v>
      </c>
      <c r="F262" s="8">
        <v>15056.72</v>
      </c>
      <c r="G262" s="9"/>
      <c r="H262" s="9"/>
    </row>
    <row r="263" spans="1:8">
      <c r="A263" s="4">
        <v>41791</v>
      </c>
      <c r="B263" s="6" t="s">
        <v>20</v>
      </c>
      <c r="C263" s="6" t="s">
        <v>10</v>
      </c>
      <c r="D263" s="7" t="s">
        <v>15</v>
      </c>
      <c r="E263" s="6">
        <v>2338</v>
      </c>
      <c r="F263" s="8">
        <v>15056.72</v>
      </c>
      <c r="G263" s="9"/>
      <c r="H263" s="9"/>
    </row>
    <row r="264" spans="1:8">
      <c r="A264" s="4">
        <v>41791</v>
      </c>
      <c r="B264" s="6" t="s">
        <v>23</v>
      </c>
      <c r="C264" s="6" t="s">
        <v>32</v>
      </c>
      <c r="D264" s="7" t="s">
        <v>27</v>
      </c>
      <c r="E264" s="6">
        <v>2907</v>
      </c>
      <c r="F264" s="8">
        <v>18721.08</v>
      </c>
      <c r="G264" s="9"/>
      <c r="H264" s="9"/>
    </row>
    <row r="265" spans="1:8">
      <c r="A265" s="4">
        <v>41609</v>
      </c>
      <c r="B265" s="6" t="s">
        <v>33</v>
      </c>
      <c r="C265" s="6" t="s">
        <v>14</v>
      </c>
      <c r="D265" s="7" t="s">
        <v>27</v>
      </c>
      <c r="E265" s="6">
        <v>1611</v>
      </c>
      <c r="F265" s="8">
        <v>10262.07</v>
      </c>
      <c r="G265" s="9"/>
      <c r="H265" s="9"/>
    </row>
    <row r="266" spans="1:8">
      <c r="A266" s="4">
        <v>41821</v>
      </c>
      <c r="B266" s="6" t="s">
        <v>9</v>
      </c>
      <c r="C266" s="6" t="s">
        <v>14</v>
      </c>
      <c r="D266" s="7" t="s">
        <v>27</v>
      </c>
      <c r="E266" s="6">
        <v>819</v>
      </c>
      <c r="F266" s="8">
        <v>5217.03</v>
      </c>
      <c r="G266" s="9"/>
      <c r="H266" s="9"/>
    </row>
    <row r="267" spans="1:8">
      <c r="A267" s="4">
        <v>41974</v>
      </c>
      <c r="B267" s="6" t="s">
        <v>9</v>
      </c>
      <c r="C267" s="6" t="s">
        <v>25</v>
      </c>
      <c r="D267" s="7" t="s">
        <v>27</v>
      </c>
      <c r="E267" s="6">
        <v>521</v>
      </c>
      <c r="F267" s="8">
        <v>3318.77</v>
      </c>
      <c r="G267" s="9"/>
      <c r="H267" s="9"/>
    </row>
    <row r="268" spans="1:8">
      <c r="A268" s="4">
        <v>41913</v>
      </c>
      <c r="B268" s="6" t="s">
        <v>12</v>
      </c>
      <c r="C268" s="6" t="s">
        <v>10</v>
      </c>
      <c r="D268" s="7" t="s">
        <v>15</v>
      </c>
      <c r="E268" s="6">
        <v>360</v>
      </c>
      <c r="F268" s="8">
        <v>2293.2</v>
      </c>
      <c r="G268" s="9"/>
      <c r="H268" s="9"/>
    </row>
    <row r="269" spans="1:8">
      <c r="A269" s="4">
        <v>41913</v>
      </c>
      <c r="B269" s="6" t="s">
        <v>20</v>
      </c>
      <c r="C269" s="6" t="s">
        <v>35</v>
      </c>
      <c r="D269" s="7" t="s">
        <v>26</v>
      </c>
      <c r="E269" s="6">
        <v>360</v>
      </c>
      <c r="F269" s="8">
        <v>2293.2</v>
      </c>
      <c r="G269" s="9"/>
      <c r="H269" s="9"/>
    </row>
    <row r="270" spans="1:8">
      <c r="A270" s="4">
        <v>41974</v>
      </c>
      <c r="B270" s="6" t="s">
        <v>20</v>
      </c>
      <c r="C270" s="6" t="s">
        <v>25</v>
      </c>
      <c r="D270" s="7" t="s">
        <v>11</v>
      </c>
      <c r="E270" s="6">
        <v>521</v>
      </c>
      <c r="F270" s="8">
        <v>3318.77</v>
      </c>
      <c r="G270" s="9"/>
      <c r="H270" s="9"/>
    </row>
    <row r="271" spans="1:8">
      <c r="A271" s="4">
        <v>41883</v>
      </c>
      <c r="B271" s="6" t="s">
        <v>33</v>
      </c>
      <c r="C271" s="6" t="s">
        <v>34</v>
      </c>
      <c r="D271" s="7" t="s">
        <v>11</v>
      </c>
      <c r="E271" s="6">
        <v>2328</v>
      </c>
      <c r="F271" s="8">
        <v>14666.4</v>
      </c>
      <c r="G271" s="9"/>
      <c r="H271" s="9"/>
    </row>
    <row r="272" spans="1:8">
      <c r="A272" s="4">
        <v>41944</v>
      </c>
      <c r="B272" s="6" t="s">
        <v>17</v>
      </c>
      <c r="C272" s="6" t="s">
        <v>35</v>
      </c>
      <c r="D272" s="7" t="s">
        <v>26</v>
      </c>
      <c r="E272" s="6">
        <v>2665</v>
      </c>
      <c r="F272" s="8">
        <v>16789.5</v>
      </c>
      <c r="G272" s="9"/>
      <c r="H272" s="9"/>
    </row>
    <row r="273" spans="1:8">
      <c r="A273" s="4">
        <v>41730</v>
      </c>
      <c r="B273" s="6" t="s">
        <v>12</v>
      </c>
      <c r="C273" s="6" t="s">
        <v>21</v>
      </c>
      <c r="D273" s="7" t="s">
        <v>26</v>
      </c>
      <c r="E273" s="6">
        <v>2532</v>
      </c>
      <c r="F273" s="8">
        <v>15774.36</v>
      </c>
      <c r="G273" s="9"/>
      <c r="H273" s="9"/>
    </row>
    <row r="274" spans="1:8">
      <c r="A274" s="4">
        <v>41699</v>
      </c>
      <c r="B274" s="6" t="s">
        <v>20</v>
      </c>
      <c r="C274" s="6" t="s">
        <v>34</v>
      </c>
      <c r="D274" s="7" t="s">
        <v>28</v>
      </c>
      <c r="E274" s="6">
        <v>1579</v>
      </c>
      <c r="F274" s="8">
        <v>9837.17</v>
      </c>
      <c r="G274" s="9"/>
      <c r="H274" s="9"/>
    </row>
    <row r="275" spans="1:8">
      <c r="A275" s="4">
        <v>41579</v>
      </c>
      <c r="B275" s="6" t="s">
        <v>9</v>
      </c>
      <c r="C275" s="6" t="s">
        <v>25</v>
      </c>
      <c r="D275" s="7" t="s">
        <v>26</v>
      </c>
      <c r="E275" s="6">
        <v>2706</v>
      </c>
      <c r="F275" s="8">
        <v>16858.38</v>
      </c>
      <c r="G275" s="9"/>
      <c r="H275" s="9"/>
    </row>
    <row r="276" spans="1:8">
      <c r="A276" s="4">
        <v>41944</v>
      </c>
      <c r="B276" s="6" t="s">
        <v>17</v>
      </c>
      <c r="C276" s="6" t="s">
        <v>18</v>
      </c>
      <c r="D276" s="7" t="s">
        <v>26</v>
      </c>
      <c r="E276" s="6">
        <v>1808</v>
      </c>
      <c r="F276" s="8">
        <v>11263.84</v>
      </c>
      <c r="G276" s="9"/>
      <c r="H276" s="9"/>
    </row>
    <row r="277" spans="1:8">
      <c r="A277" s="4">
        <v>41518</v>
      </c>
      <c r="B277" s="6" t="s">
        <v>12</v>
      </c>
      <c r="C277" s="6" t="s">
        <v>34</v>
      </c>
      <c r="D277" s="7" t="s">
        <v>22</v>
      </c>
      <c r="E277" s="6">
        <v>380</v>
      </c>
      <c r="F277" s="8">
        <v>2367.4</v>
      </c>
      <c r="G277" s="9"/>
      <c r="H277" s="9"/>
    </row>
    <row r="278" spans="1:8">
      <c r="A278" s="4">
        <v>41883</v>
      </c>
      <c r="B278" s="6" t="s">
        <v>33</v>
      </c>
      <c r="C278" s="6" t="s">
        <v>25</v>
      </c>
      <c r="D278" s="7" t="s">
        <v>22</v>
      </c>
      <c r="E278" s="6">
        <v>2420</v>
      </c>
      <c r="F278" s="8">
        <v>14907.2</v>
      </c>
      <c r="G278" s="9"/>
      <c r="H278" s="9"/>
    </row>
    <row r="279" spans="1:8">
      <c r="A279" s="4">
        <v>41913</v>
      </c>
      <c r="B279" s="6" t="s">
        <v>33</v>
      </c>
      <c r="C279" s="6" t="s">
        <v>18</v>
      </c>
      <c r="D279" s="7" t="s">
        <v>22</v>
      </c>
      <c r="E279" s="6">
        <v>2734</v>
      </c>
      <c r="F279" s="8">
        <v>16841.44</v>
      </c>
      <c r="G279" s="9"/>
      <c r="H279" s="9"/>
    </row>
    <row r="280" spans="1:8">
      <c r="A280" s="4">
        <v>41821</v>
      </c>
      <c r="B280" s="6" t="s">
        <v>23</v>
      </c>
      <c r="C280" s="6" t="s">
        <v>21</v>
      </c>
      <c r="D280" s="7" t="s">
        <v>22</v>
      </c>
      <c r="E280" s="6">
        <v>3421.5</v>
      </c>
      <c r="F280" s="8">
        <v>21076.44</v>
      </c>
      <c r="G280" s="9"/>
      <c r="H280" s="9"/>
    </row>
    <row r="281" spans="1:8">
      <c r="A281" s="4">
        <v>41913</v>
      </c>
      <c r="B281" s="6" t="s">
        <v>23</v>
      </c>
      <c r="C281" s="6" t="s">
        <v>14</v>
      </c>
      <c r="D281" s="7" t="s">
        <v>16</v>
      </c>
      <c r="E281" s="6">
        <v>2734</v>
      </c>
      <c r="F281" s="8">
        <v>16841.44</v>
      </c>
      <c r="G281" s="9"/>
      <c r="H281" s="9"/>
    </row>
    <row r="282" spans="1:8">
      <c r="A282" s="4">
        <v>41699</v>
      </c>
      <c r="B282" s="6" t="s">
        <v>20</v>
      </c>
      <c r="C282" s="6" t="s">
        <v>21</v>
      </c>
      <c r="D282" s="7" t="s">
        <v>15</v>
      </c>
      <c r="E282" s="6">
        <v>1491</v>
      </c>
      <c r="F282" s="8">
        <v>9184.56</v>
      </c>
      <c r="G282" s="9"/>
      <c r="H282" s="9"/>
    </row>
    <row r="283" spans="1:8">
      <c r="A283" s="4">
        <v>41671</v>
      </c>
      <c r="B283" s="6" t="s">
        <v>33</v>
      </c>
      <c r="C283" s="6" t="s">
        <v>34</v>
      </c>
      <c r="D283" s="7" t="s">
        <v>15</v>
      </c>
      <c r="E283" s="6">
        <v>1298</v>
      </c>
      <c r="F283" s="8">
        <v>7904.82</v>
      </c>
      <c r="G283" s="9"/>
      <c r="H283" s="9"/>
    </row>
    <row r="284" spans="1:8">
      <c r="A284" s="4">
        <v>41640</v>
      </c>
      <c r="B284" s="6" t="s">
        <v>12</v>
      </c>
      <c r="C284" s="6" t="s">
        <v>34</v>
      </c>
      <c r="D284" s="7" t="s">
        <v>22</v>
      </c>
      <c r="E284" s="6">
        <v>1438.5</v>
      </c>
      <c r="F284" s="8">
        <v>8760.465</v>
      </c>
      <c r="G284" s="9"/>
      <c r="H284" s="9"/>
    </row>
    <row r="285" spans="1:8">
      <c r="A285" s="4">
        <v>41852</v>
      </c>
      <c r="B285" s="6" t="s">
        <v>12</v>
      </c>
      <c r="C285" s="6" t="s">
        <v>21</v>
      </c>
      <c r="D285" s="7" t="s">
        <v>22</v>
      </c>
      <c r="E285" s="6">
        <v>2696</v>
      </c>
      <c r="F285" s="8">
        <v>16418.64</v>
      </c>
      <c r="G285" s="9"/>
      <c r="H285" s="9"/>
    </row>
    <row r="286" spans="1:8">
      <c r="A286" s="4">
        <v>41791</v>
      </c>
      <c r="B286" s="6" t="s">
        <v>17</v>
      </c>
      <c r="C286" s="6" t="s">
        <v>36</v>
      </c>
      <c r="D286" s="7" t="s">
        <v>22</v>
      </c>
      <c r="E286" s="6">
        <v>1190</v>
      </c>
      <c r="F286" s="8">
        <v>7247.1</v>
      </c>
      <c r="G286" s="9"/>
      <c r="H286" s="9"/>
    </row>
    <row r="287" spans="1:8">
      <c r="A287" s="4">
        <v>41791</v>
      </c>
      <c r="B287" s="6" t="s">
        <v>23</v>
      </c>
      <c r="C287" s="6" t="s">
        <v>36</v>
      </c>
      <c r="D287" s="7" t="s">
        <v>27</v>
      </c>
      <c r="E287" s="6">
        <v>1190</v>
      </c>
      <c r="F287" s="8">
        <v>7247.1</v>
      </c>
      <c r="G287" s="9"/>
      <c r="H287" s="9"/>
    </row>
    <row r="288" spans="1:8">
      <c r="A288" s="4">
        <v>41548</v>
      </c>
      <c r="B288" s="6" t="s">
        <v>9</v>
      </c>
      <c r="C288" s="6" t="s">
        <v>32</v>
      </c>
      <c r="D288" s="7" t="s">
        <v>15</v>
      </c>
      <c r="E288" s="6">
        <v>2996</v>
      </c>
      <c r="F288" s="8">
        <v>18035.92</v>
      </c>
      <c r="G288" s="9"/>
      <c r="H288" s="9"/>
    </row>
    <row r="289" spans="1:8">
      <c r="A289" s="4">
        <v>41974</v>
      </c>
      <c r="B289" s="6" t="s">
        <v>9</v>
      </c>
      <c r="C289" s="6" t="s">
        <v>10</v>
      </c>
      <c r="D289" s="7" t="s">
        <v>15</v>
      </c>
      <c r="E289" s="6">
        <v>280</v>
      </c>
      <c r="F289" s="8">
        <v>1685.6</v>
      </c>
      <c r="G289" s="9"/>
      <c r="H289" s="9"/>
    </row>
    <row r="290" spans="1:8">
      <c r="A290" s="4">
        <v>41671</v>
      </c>
      <c r="B290" s="6" t="s">
        <v>33</v>
      </c>
      <c r="C290" s="6" t="s">
        <v>36</v>
      </c>
      <c r="D290" s="7" t="s">
        <v>15</v>
      </c>
      <c r="E290" s="6">
        <v>293</v>
      </c>
      <c r="F290" s="8">
        <v>1763.86</v>
      </c>
      <c r="G290" s="9"/>
      <c r="H290" s="9"/>
    </row>
    <row r="291" spans="1:8">
      <c r="A291" s="4">
        <v>41548</v>
      </c>
      <c r="B291" s="6" t="s">
        <v>33</v>
      </c>
      <c r="C291" s="6" t="s">
        <v>32</v>
      </c>
      <c r="D291" s="7" t="s">
        <v>27</v>
      </c>
      <c r="E291" s="6">
        <v>2996</v>
      </c>
      <c r="F291" s="8">
        <v>18035.92</v>
      </c>
      <c r="G291" s="9"/>
      <c r="H291" s="9"/>
    </row>
    <row r="292" spans="1:8">
      <c r="A292" s="4">
        <v>41974</v>
      </c>
      <c r="B292" s="6" t="s">
        <v>20</v>
      </c>
      <c r="C292" s="6" t="s">
        <v>10</v>
      </c>
      <c r="D292" s="7" t="s">
        <v>27</v>
      </c>
      <c r="E292" s="6">
        <v>280</v>
      </c>
      <c r="F292" s="8">
        <v>1685.6</v>
      </c>
      <c r="G292" s="9"/>
      <c r="H292" s="9"/>
    </row>
    <row r="293" spans="1:8">
      <c r="A293" s="4">
        <v>41883</v>
      </c>
      <c r="B293" s="6" t="s">
        <v>33</v>
      </c>
      <c r="C293" s="6" t="s">
        <v>14</v>
      </c>
      <c r="D293" s="7" t="s">
        <v>15</v>
      </c>
      <c r="E293" s="6">
        <v>388</v>
      </c>
      <c r="F293" s="8">
        <v>2335.76</v>
      </c>
      <c r="G293" s="9"/>
      <c r="H293" s="9"/>
    </row>
    <row r="294" spans="1:8">
      <c r="A294" s="4">
        <v>41548</v>
      </c>
      <c r="B294" s="6" t="s">
        <v>33</v>
      </c>
      <c r="C294" s="6" t="s">
        <v>30</v>
      </c>
      <c r="D294" s="7" t="s">
        <v>15</v>
      </c>
      <c r="E294" s="6">
        <v>1727</v>
      </c>
      <c r="F294" s="8">
        <v>10396.54</v>
      </c>
      <c r="G294" s="9"/>
      <c r="H294" s="9"/>
    </row>
    <row r="295" spans="1:8">
      <c r="A295" s="4">
        <v>41913</v>
      </c>
      <c r="B295" s="6" t="s">
        <v>12</v>
      </c>
      <c r="C295" s="6" t="s">
        <v>36</v>
      </c>
      <c r="D295" s="7" t="s">
        <v>15</v>
      </c>
      <c r="E295" s="6">
        <v>1731</v>
      </c>
      <c r="F295" s="8">
        <v>10420.62</v>
      </c>
      <c r="G295" s="9"/>
      <c r="H295" s="9"/>
    </row>
    <row r="296" spans="1:8">
      <c r="A296" s="4">
        <v>41699</v>
      </c>
      <c r="B296" s="6" t="s">
        <v>20</v>
      </c>
      <c r="C296" s="6" t="s">
        <v>30</v>
      </c>
      <c r="D296" s="7" t="s">
        <v>15</v>
      </c>
      <c r="E296" s="6">
        <v>2903</v>
      </c>
      <c r="F296" s="8">
        <v>17476.06</v>
      </c>
      <c r="G296" s="9"/>
      <c r="H296" s="9"/>
    </row>
    <row r="297" spans="1:8">
      <c r="A297" s="4">
        <v>41913</v>
      </c>
      <c r="B297" s="6" t="s">
        <v>23</v>
      </c>
      <c r="C297" s="6" t="s">
        <v>21</v>
      </c>
      <c r="D297" s="7" t="s">
        <v>27</v>
      </c>
      <c r="E297" s="6">
        <v>1731</v>
      </c>
      <c r="F297" s="8">
        <v>10420.62</v>
      </c>
      <c r="G297" s="9"/>
      <c r="H297" s="9"/>
    </row>
    <row r="298" spans="1:8">
      <c r="A298" s="4">
        <v>41548</v>
      </c>
      <c r="B298" s="6" t="s">
        <v>23</v>
      </c>
      <c r="C298" s="6" t="s">
        <v>30</v>
      </c>
      <c r="D298" s="7" t="s">
        <v>27</v>
      </c>
      <c r="E298" s="6">
        <v>1727</v>
      </c>
      <c r="F298" s="8">
        <v>10396.54</v>
      </c>
      <c r="G298" s="9"/>
      <c r="H298" s="9"/>
    </row>
    <row r="299" spans="1:8">
      <c r="A299" s="4">
        <v>41730</v>
      </c>
      <c r="B299" s="6" t="s">
        <v>12</v>
      </c>
      <c r="C299" s="6" t="s">
        <v>30</v>
      </c>
      <c r="D299" s="7" t="s">
        <v>27</v>
      </c>
      <c r="E299" s="6">
        <v>2535</v>
      </c>
      <c r="F299" s="8">
        <v>15083.25</v>
      </c>
      <c r="G299" s="9"/>
      <c r="H299" s="9"/>
    </row>
    <row r="300" spans="1:8">
      <c r="A300" s="4">
        <v>41671</v>
      </c>
      <c r="B300" s="6" t="s">
        <v>33</v>
      </c>
      <c r="C300" s="6" t="s">
        <v>30</v>
      </c>
      <c r="D300" s="7" t="s">
        <v>27</v>
      </c>
      <c r="E300" s="6">
        <v>1368</v>
      </c>
      <c r="F300" s="8">
        <v>8139.6</v>
      </c>
      <c r="G300" s="9"/>
      <c r="H300" s="9"/>
    </row>
    <row r="301" spans="1:8">
      <c r="A301" s="4">
        <v>41730</v>
      </c>
      <c r="B301" s="6" t="s">
        <v>12</v>
      </c>
      <c r="C301" s="6" t="s">
        <v>14</v>
      </c>
      <c r="D301" s="7" t="s">
        <v>22</v>
      </c>
      <c r="E301" s="6">
        <v>723</v>
      </c>
      <c r="F301" s="8">
        <v>4301.85</v>
      </c>
      <c r="G301" s="9"/>
      <c r="H301" s="9"/>
    </row>
    <row r="302" spans="1:8">
      <c r="A302" s="4">
        <v>41791</v>
      </c>
      <c r="B302" s="6" t="s">
        <v>9</v>
      </c>
      <c r="C302" s="6" t="s">
        <v>21</v>
      </c>
      <c r="D302" s="7" t="s">
        <v>22</v>
      </c>
      <c r="E302" s="6">
        <v>2178</v>
      </c>
      <c r="F302" s="8">
        <v>32670</v>
      </c>
      <c r="G302" s="9"/>
      <c r="H302" s="9"/>
    </row>
    <row r="303" spans="1:8">
      <c r="A303" s="4">
        <v>41791</v>
      </c>
      <c r="B303" s="6" t="s">
        <v>9</v>
      </c>
      <c r="C303" s="6" t="s">
        <v>35</v>
      </c>
      <c r="D303" s="7" t="s">
        <v>22</v>
      </c>
      <c r="E303" s="6">
        <v>888</v>
      </c>
      <c r="F303" s="8">
        <v>13320</v>
      </c>
      <c r="G303" s="9"/>
      <c r="H303" s="9"/>
    </row>
    <row r="304" spans="1:8">
      <c r="A304" s="4">
        <v>41791</v>
      </c>
      <c r="B304" s="6" t="s">
        <v>9</v>
      </c>
      <c r="C304" s="6" t="s">
        <v>30</v>
      </c>
      <c r="D304" s="7" t="s">
        <v>22</v>
      </c>
      <c r="E304" s="6">
        <v>2470</v>
      </c>
      <c r="F304" s="8">
        <v>37050</v>
      </c>
      <c r="G304" s="9"/>
      <c r="H304" s="9"/>
    </row>
    <row r="305" spans="1:8">
      <c r="A305" s="4">
        <v>41699</v>
      </c>
      <c r="B305" s="6" t="s">
        <v>33</v>
      </c>
      <c r="C305" s="6" t="s">
        <v>35</v>
      </c>
      <c r="D305" s="7" t="s">
        <v>26</v>
      </c>
      <c r="E305" s="6">
        <v>921</v>
      </c>
      <c r="F305" s="8">
        <v>13815</v>
      </c>
      <c r="G305" s="9"/>
      <c r="H305" s="9"/>
    </row>
    <row r="306" spans="1:8">
      <c r="A306" s="4">
        <v>41791</v>
      </c>
      <c r="B306" s="6" t="s">
        <v>33</v>
      </c>
      <c r="C306" s="6" t="s">
        <v>14</v>
      </c>
      <c r="D306" s="7" t="s">
        <v>26</v>
      </c>
      <c r="E306" s="6">
        <v>2518</v>
      </c>
      <c r="F306" s="8">
        <v>30216</v>
      </c>
      <c r="G306" s="9"/>
      <c r="H306" s="9"/>
    </row>
    <row r="307" spans="1:8">
      <c r="A307" s="4">
        <v>41791</v>
      </c>
      <c r="B307" s="6" t="s">
        <v>33</v>
      </c>
      <c r="C307" s="6" t="s">
        <v>35</v>
      </c>
      <c r="D307" s="7" t="s">
        <v>26</v>
      </c>
      <c r="E307" s="6">
        <v>1545</v>
      </c>
      <c r="F307" s="8">
        <v>18540</v>
      </c>
      <c r="G307" s="9"/>
      <c r="H307" s="9"/>
    </row>
    <row r="308" spans="1:8">
      <c r="A308" s="4">
        <v>41791</v>
      </c>
      <c r="B308" s="6" t="s">
        <v>33</v>
      </c>
      <c r="C308" s="6" t="s">
        <v>30</v>
      </c>
      <c r="D308" s="7" t="s">
        <v>26</v>
      </c>
      <c r="E308" s="6">
        <v>2470</v>
      </c>
      <c r="F308" s="8">
        <v>37050</v>
      </c>
      <c r="G308" s="9"/>
      <c r="H308" s="9"/>
    </row>
    <row r="309" spans="1:8">
      <c r="A309" s="4">
        <v>41821</v>
      </c>
      <c r="B309" s="6" t="s">
        <v>33</v>
      </c>
      <c r="C309" s="6" t="s">
        <v>18</v>
      </c>
      <c r="D309" s="7" t="s">
        <v>26</v>
      </c>
      <c r="E309" s="6">
        <v>2665.5</v>
      </c>
      <c r="F309" s="8">
        <v>333187.5</v>
      </c>
      <c r="G309" s="9"/>
      <c r="H309" s="9"/>
    </row>
    <row r="310" spans="1:8">
      <c r="A310" s="4">
        <v>41852</v>
      </c>
      <c r="B310" s="6" t="s">
        <v>33</v>
      </c>
      <c r="C310" s="6" t="s">
        <v>30</v>
      </c>
      <c r="D310" s="7" t="s">
        <v>24</v>
      </c>
      <c r="E310" s="6">
        <v>958</v>
      </c>
      <c r="F310" s="8">
        <v>287400</v>
      </c>
      <c r="G310" s="9"/>
      <c r="H310" s="9"/>
    </row>
    <row r="311" spans="1:8">
      <c r="A311" s="4">
        <v>41548</v>
      </c>
      <c r="B311" s="6" t="s">
        <v>33</v>
      </c>
      <c r="C311" s="6" t="s">
        <v>18</v>
      </c>
      <c r="D311" s="7" t="s">
        <v>26</v>
      </c>
      <c r="E311" s="6">
        <v>345</v>
      </c>
      <c r="F311" s="8">
        <v>43125</v>
      </c>
      <c r="G311" s="9"/>
      <c r="H311" s="9"/>
    </row>
    <row r="312" spans="1:8">
      <c r="A312" s="4">
        <v>41974</v>
      </c>
      <c r="B312" s="6" t="s">
        <v>33</v>
      </c>
      <c r="C312" s="6" t="s">
        <v>32</v>
      </c>
      <c r="D312" s="7" t="s">
        <v>26</v>
      </c>
      <c r="E312" s="6">
        <v>615</v>
      </c>
      <c r="F312" s="8">
        <v>9225</v>
      </c>
      <c r="G312" s="9"/>
      <c r="H312" s="9"/>
    </row>
    <row r="313" spans="1:8">
      <c r="A313" s="4">
        <v>41671</v>
      </c>
      <c r="B313" s="6" t="s">
        <v>17</v>
      </c>
      <c r="C313" s="6" t="s">
        <v>21</v>
      </c>
      <c r="D313" s="7" t="s">
        <v>19</v>
      </c>
      <c r="E313" s="6">
        <v>1804</v>
      </c>
      <c r="F313" s="8">
        <v>225500</v>
      </c>
      <c r="G313" s="9"/>
      <c r="H313" s="9"/>
    </row>
    <row r="314" spans="1:8">
      <c r="A314" s="4">
        <v>41699</v>
      </c>
      <c r="B314" s="6" t="s">
        <v>17</v>
      </c>
      <c r="C314" s="6" t="s">
        <v>35</v>
      </c>
      <c r="D314" s="7" t="s">
        <v>19</v>
      </c>
      <c r="E314" s="6">
        <v>2161</v>
      </c>
      <c r="F314" s="8">
        <v>25932</v>
      </c>
      <c r="G314" s="9"/>
      <c r="H314" s="9"/>
    </row>
    <row r="315" spans="1:8">
      <c r="A315" s="4">
        <v>41791</v>
      </c>
      <c r="B315" s="6" t="s">
        <v>17</v>
      </c>
      <c r="C315" s="6" t="s">
        <v>35</v>
      </c>
      <c r="D315" s="7" t="s">
        <v>11</v>
      </c>
      <c r="E315" s="6">
        <v>1545</v>
      </c>
      <c r="F315" s="8">
        <v>18540</v>
      </c>
      <c r="G315" s="9"/>
      <c r="H315" s="9"/>
    </row>
    <row r="316" spans="1:8">
      <c r="A316" s="4">
        <v>41852</v>
      </c>
      <c r="B316" s="6" t="s">
        <v>17</v>
      </c>
      <c r="C316" s="6" t="s">
        <v>34</v>
      </c>
      <c r="D316" s="7" t="s">
        <v>16</v>
      </c>
      <c r="E316" s="6">
        <v>2821</v>
      </c>
      <c r="F316" s="8">
        <v>352625</v>
      </c>
      <c r="G316" s="9"/>
      <c r="H316" s="9"/>
    </row>
    <row r="317" spans="1:8">
      <c r="A317" s="4">
        <v>41548</v>
      </c>
      <c r="B317" s="6" t="s">
        <v>17</v>
      </c>
      <c r="C317" s="6" t="s">
        <v>14</v>
      </c>
      <c r="D317" s="7" t="s">
        <v>11</v>
      </c>
      <c r="E317" s="6">
        <v>345</v>
      </c>
      <c r="F317" s="8">
        <v>43125</v>
      </c>
      <c r="G317" s="9"/>
      <c r="H317" s="9"/>
    </row>
    <row r="318" spans="1:8">
      <c r="A318" s="4">
        <v>41671</v>
      </c>
      <c r="B318" s="6" t="s">
        <v>20</v>
      </c>
      <c r="C318" s="6" t="s">
        <v>14</v>
      </c>
      <c r="D318" s="7" t="s">
        <v>19</v>
      </c>
      <c r="E318" s="6">
        <v>2001</v>
      </c>
      <c r="F318" s="8">
        <v>600300</v>
      </c>
      <c r="G318" s="9"/>
      <c r="H318" s="9"/>
    </row>
    <row r="319" spans="1:8">
      <c r="A319" s="4">
        <v>41730</v>
      </c>
      <c r="B319" s="6" t="s">
        <v>20</v>
      </c>
      <c r="C319" s="6" t="s">
        <v>35</v>
      </c>
      <c r="D319" s="7" t="s">
        <v>19</v>
      </c>
      <c r="E319" s="6">
        <v>2838</v>
      </c>
      <c r="F319" s="8">
        <v>34056</v>
      </c>
      <c r="G319" s="9"/>
      <c r="H319" s="9"/>
    </row>
    <row r="320" spans="1:8">
      <c r="A320" s="4">
        <v>41791</v>
      </c>
      <c r="B320" s="6" t="s">
        <v>20</v>
      </c>
      <c r="C320" s="6" t="s">
        <v>21</v>
      </c>
      <c r="D320" s="7" t="s">
        <v>19</v>
      </c>
      <c r="E320" s="6">
        <v>2178</v>
      </c>
      <c r="F320" s="8">
        <v>32670</v>
      </c>
      <c r="G320" s="9"/>
      <c r="H320" s="9"/>
    </row>
    <row r="321" spans="1:8">
      <c r="A321" s="4">
        <v>41791</v>
      </c>
      <c r="B321" s="6" t="s">
        <v>20</v>
      </c>
      <c r="C321" s="6" t="s">
        <v>10</v>
      </c>
      <c r="D321" s="7" t="s">
        <v>13</v>
      </c>
      <c r="E321" s="6">
        <v>888</v>
      </c>
      <c r="F321" s="8">
        <v>13320</v>
      </c>
      <c r="G321" s="9"/>
      <c r="H321" s="9"/>
    </row>
    <row r="322" spans="1:8">
      <c r="A322" s="4">
        <v>41883</v>
      </c>
      <c r="B322" s="6" t="s">
        <v>20</v>
      </c>
      <c r="C322" s="6" t="s">
        <v>21</v>
      </c>
      <c r="D322" s="7" t="s">
        <v>19</v>
      </c>
      <c r="E322" s="6">
        <v>2151</v>
      </c>
      <c r="F322" s="8">
        <v>645300</v>
      </c>
      <c r="G322" s="9"/>
      <c r="H322" s="9"/>
    </row>
    <row r="323" spans="1:8">
      <c r="A323" s="4">
        <v>41730</v>
      </c>
      <c r="B323" s="6" t="s">
        <v>23</v>
      </c>
      <c r="C323" s="6" t="s">
        <v>34</v>
      </c>
      <c r="D323" s="7" t="s">
        <v>16</v>
      </c>
      <c r="E323" s="6">
        <v>1953</v>
      </c>
      <c r="F323" s="8">
        <v>23436</v>
      </c>
      <c r="G323" s="9"/>
      <c r="H323" s="9"/>
    </row>
    <row r="324" spans="1:8">
      <c r="A324" s="4">
        <v>41730</v>
      </c>
      <c r="B324" s="6" t="s">
        <v>23</v>
      </c>
      <c r="C324" s="6" t="s">
        <v>10</v>
      </c>
      <c r="D324" s="7" t="s">
        <v>16</v>
      </c>
      <c r="E324" s="6">
        <v>4219.5</v>
      </c>
      <c r="F324" s="8">
        <v>527437.5</v>
      </c>
      <c r="G324" s="9"/>
      <c r="H324" s="9"/>
    </row>
    <row r="325" spans="1:8">
      <c r="A325" s="4">
        <v>41852</v>
      </c>
      <c r="B325" s="6" t="s">
        <v>23</v>
      </c>
      <c r="C325" s="6" t="s">
        <v>34</v>
      </c>
      <c r="D325" s="7" t="s">
        <v>16</v>
      </c>
      <c r="E325" s="6">
        <v>2141</v>
      </c>
      <c r="F325" s="8">
        <v>25692</v>
      </c>
      <c r="G325" s="9"/>
      <c r="H325" s="9"/>
    </row>
    <row r="326" spans="1:8">
      <c r="A326" s="4">
        <v>41974</v>
      </c>
      <c r="B326" s="6" t="s">
        <v>23</v>
      </c>
      <c r="C326" s="6" t="s">
        <v>32</v>
      </c>
      <c r="D326" s="7" t="s">
        <v>26</v>
      </c>
      <c r="E326" s="6">
        <v>615</v>
      </c>
      <c r="F326" s="8">
        <v>9225</v>
      </c>
      <c r="G326" s="9"/>
      <c r="H326" s="9"/>
    </row>
    <row r="327" spans="1:8">
      <c r="A327" s="4">
        <v>41671</v>
      </c>
      <c r="B327" s="6" t="s">
        <v>9</v>
      </c>
      <c r="C327" s="6" t="s">
        <v>32</v>
      </c>
      <c r="D327" s="7" t="s">
        <v>16</v>
      </c>
      <c r="E327" s="6">
        <v>1858</v>
      </c>
      <c r="F327" s="8">
        <v>22073.04</v>
      </c>
      <c r="G327" s="9"/>
      <c r="H327" s="9"/>
    </row>
    <row r="328" spans="1:8">
      <c r="A328" s="4">
        <v>41883</v>
      </c>
      <c r="B328" s="6" t="s">
        <v>9</v>
      </c>
      <c r="C328" s="6" t="s">
        <v>14</v>
      </c>
      <c r="D328" s="7" t="s">
        <v>16</v>
      </c>
      <c r="E328" s="6">
        <v>1445</v>
      </c>
      <c r="F328" s="8">
        <v>17166.6</v>
      </c>
      <c r="G328" s="9"/>
      <c r="H328" s="9"/>
    </row>
    <row r="329" spans="1:8">
      <c r="A329" s="4">
        <v>41518</v>
      </c>
      <c r="B329" s="6" t="s">
        <v>9</v>
      </c>
      <c r="C329" s="6" t="s">
        <v>34</v>
      </c>
      <c r="D329" s="7" t="s">
        <v>16</v>
      </c>
      <c r="E329" s="6">
        <v>330</v>
      </c>
      <c r="F329" s="8">
        <v>40837.5</v>
      </c>
      <c r="G329" s="9"/>
      <c r="H329" s="9"/>
    </row>
    <row r="330" spans="1:8">
      <c r="A330" s="4">
        <v>41883</v>
      </c>
      <c r="B330" s="6" t="s">
        <v>9</v>
      </c>
      <c r="C330" s="6" t="s">
        <v>36</v>
      </c>
      <c r="D330" s="7" t="s">
        <v>16</v>
      </c>
      <c r="E330" s="6">
        <v>2671</v>
      </c>
      <c r="F330" s="8">
        <v>31731.48</v>
      </c>
      <c r="G330" s="9"/>
      <c r="H330" s="9"/>
    </row>
    <row r="331" spans="1:8">
      <c r="A331" s="4">
        <v>41548</v>
      </c>
      <c r="B331" s="6" t="s">
        <v>9</v>
      </c>
      <c r="C331" s="6" t="s">
        <v>10</v>
      </c>
      <c r="D331" s="7" t="s">
        <v>16</v>
      </c>
      <c r="E331" s="6">
        <v>766</v>
      </c>
      <c r="F331" s="8">
        <v>9100.08</v>
      </c>
      <c r="G331" s="9"/>
      <c r="H331" s="9"/>
    </row>
    <row r="332" spans="1:8">
      <c r="A332" s="4">
        <v>41548</v>
      </c>
      <c r="B332" s="6" t="s">
        <v>9</v>
      </c>
      <c r="C332" s="6" t="s">
        <v>30</v>
      </c>
      <c r="D332" s="7" t="s">
        <v>26</v>
      </c>
      <c r="E332" s="6">
        <v>494</v>
      </c>
      <c r="F332" s="8">
        <v>146718</v>
      </c>
      <c r="G332" s="9"/>
      <c r="H332" s="9"/>
    </row>
    <row r="333" spans="1:8">
      <c r="A333" s="4">
        <v>41699</v>
      </c>
      <c r="B333" s="6" t="s">
        <v>33</v>
      </c>
      <c r="C333" s="6" t="s">
        <v>30</v>
      </c>
      <c r="D333" s="7" t="s">
        <v>26</v>
      </c>
      <c r="E333" s="6">
        <v>2214</v>
      </c>
      <c r="F333" s="8">
        <v>32877.9</v>
      </c>
      <c r="G333" s="9"/>
      <c r="H333" s="9"/>
    </row>
    <row r="334" spans="1:8">
      <c r="A334" s="4">
        <v>41730</v>
      </c>
      <c r="B334" s="6" t="s">
        <v>33</v>
      </c>
      <c r="C334" s="6" t="s">
        <v>34</v>
      </c>
      <c r="D334" s="7" t="s">
        <v>24</v>
      </c>
      <c r="E334" s="6">
        <v>2301</v>
      </c>
      <c r="F334" s="8">
        <v>683397</v>
      </c>
      <c r="G334" s="9"/>
      <c r="H334" s="9"/>
    </row>
    <row r="335" spans="1:8">
      <c r="A335" s="4">
        <v>41518</v>
      </c>
      <c r="B335" s="6" t="s">
        <v>33</v>
      </c>
      <c r="C335" s="6" t="s">
        <v>34</v>
      </c>
      <c r="D335" s="7" t="s">
        <v>13</v>
      </c>
      <c r="E335" s="6">
        <v>2498</v>
      </c>
      <c r="F335" s="8">
        <v>741906</v>
      </c>
      <c r="G335" s="9"/>
      <c r="H335" s="9"/>
    </row>
    <row r="336" spans="1:8">
      <c r="A336" s="4">
        <v>41548</v>
      </c>
      <c r="B336" s="6" t="s">
        <v>33</v>
      </c>
      <c r="C336" s="6" t="s">
        <v>34</v>
      </c>
      <c r="D336" s="7" t="s">
        <v>22</v>
      </c>
      <c r="E336" s="6">
        <v>663</v>
      </c>
      <c r="F336" s="8">
        <v>82046.25</v>
      </c>
      <c r="G336" s="9"/>
      <c r="H336" s="9"/>
    </row>
    <row r="337" spans="1:8">
      <c r="A337" s="4">
        <v>41852</v>
      </c>
      <c r="B337" s="6" t="s">
        <v>17</v>
      </c>
      <c r="C337" s="6" t="s">
        <v>14</v>
      </c>
      <c r="D337" s="7" t="s">
        <v>19</v>
      </c>
      <c r="E337" s="6">
        <v>923</v>
      </c>
      <c r="F337" s="8">
        <v>114221.25</v>
      </c>
      <c r="G337" s="9"/>
      <c r="H337" s="9"/>
    </row>
    <row r="338" spans="1:8">
      <c r="A338" s="4">
        <v>41548</v>
      </c>
      <c r="B338" s="6" t="s">
        <v>17</v>
      </c>
      <c r="C338" s="6" t="s">
        <v>32</v>
      </c>
      <c r="D338" s="7" t="s">
        <v>28</v>
      </c>
      <c r="E338" s="6">
        <v>663</v>
      </c>
      <c r="F338" s="8">
        <v>82046.25</v>
      </c>
      <c r="G338" s="9"/>
      <c r="H338" s="9"/>
    </row>
    <row r="339" spans="1:8">
      <c r="A339" s="4">
        <v>41791</v>
      </c>
      <c r="B339" s="6" t="s">
        <v>20</v>
      </c>
      <c r="C339" s="6" t="s">
        <v>32</v>
      </c>
      <c r="D339" s="7" t="s">
        <v>28</v>
      </c>
      <c r="E339" s="6">
        <v>727</v>
      </c>
      <c r="F339" s="8">
        <v>89966.25</v>
      </c>
      <c r="G339" s="9"/>
      <c r="H339" s="9"/>
    </row>
    <row r="340" spans="1:8">
      <c r="A340" s="4">
        <v>41791</v>
      </c>
      <c r="B340" s="6" t="s">
        <v>20</v>
      </c>
      <c r="C340" s="6" t="s">
        <v>36</v>
      </c>
      <c r="D340" s="7" t="s">
        <v>28</v>
      </c>
      <c r="E340" s="6">
        <v>787</v>
      </c>
      <c r="F340" s="8">
        <v>97391.25</v>
      </c>
      <c r="G340" s="9"/>
      <c r="H340" s="9"/>
    </row>
    <row r="341" spans="1:8">
      <c r="A341" s="4">
        <v>41883</v>
      </c>
      <c r="B341" s="6" t="s">
        <v>20</v>
      </c>
      <c r="C341" s="6" t="s">
        <v>10</v>
      </c>
      <c r="D341" s="7" t="s">
        <v>22</v>
      </c>
      <c r="E341" s="6">
        <v>986</v>
      </c>
      <c r="F341" s="8">
        <v>292842</v>
      </c>
      <c r="G341" s="9"/>
      <c r="H341" s="9"/>
    </row>
    <row r="342" spans="1:8">
      <c r="A342" s="4">
        <v>41548</v>
      </c>
      <c r="B342" s="6" t="s">
        <v>20</v>
      </c>
      <c r="C342" s="6" t="s">
        <v>25</v>
      </c>
      <c r="D342" s="7" t="s">
        <v>28</v>
      </c>
      <c r="E342" s="6">
        <v>494</v>
      </c>
      <c r="F342" s="8">
        <v>146718</v>
      </c>
      <c r="G342" s="9"/>
      <c r="H342" s="9"/>
    </row>
    <row r="343" spans="1:8">
      <c r="A343" s="4">
        <v>41944</v>
      </c>
      <c r="B343" s="6" t="s">
        <v>20</v>
      </c>
      <c r="C343" s="6" t="s">
        <v>21</v>
      </c>
      <c r="D343" s="7" t="s">
        <v>28</v>
      </c>
      <c r="E343" s="6">
        <v>1744</v>
      </c>
      <c r="F343" s="8">
        <v>215820</v>
      </c>
      <c r="G343" s="9"/>
      <c r="H343" s="9"/>
    </row>
    <row r="344" spans="1:8">
      <c r="A344" s="4">
        <v>41518</v>
      </c>
      <c r="B344" s="6" t="s">
        <v>23</v>
      </c>
      <c r="C344" s="6" t="s">
        <v>34</v>
      </c>
      <c r="D344" s="7" t="s">
        <v>13</v>
      </c>
      <c r="E344" s="6">
        <v>1989</v>
      </c>
      <c r="F344" s="8">
        <v>23629.32</v>
      </c>
      <c r="G344" s="9"/>
      <c r="H344" s="9"/>
    </row>
    <row r="345" spans="1:8">
      <c r="A345" s="4">
        <v>41579</v>
      </c>
      <c r="B345" s="6" t="s">
        <v>23</v>
      </c>
      <c r="C345" s="6" t="s">
        <v>21</v>
      </c>
      <c r="D345" s="7" t="s">
        <v>28</v>
      </c>
      <c r="E345" s="6">
        <v>321</v>
      </c>
      <c r="F345" s="8">
        <v>4766.85</v>
      </c>
      <c r="G345" s="9"/>
      <c r="H345" s="9"/>
    </row>
    <row r="346" spans="1:8">
      <c r="A346" s="4">
        <v>41730</v>
      </c>
      <c r="B346" s="6" t="s">
        <v>9</v>
      </c>
      <c r="C346" s="6" t="s">
        <v>14</v>
      </c>
      <c r="D346" s="7" t="s">
        <v>28</v>
      </c>
      <c r="E346" s="6">
        <v>742.5</v>
      </c>
      <c r="F346" s="8">
        <v>90956.25</v>
      </c>
      <c r="G346" s="9"/>
      <c r="H346" s="9"/>
    </row>
    <row r="347" spans="1:8">
      <c r="A347" s="4">
        <v>41913</v>
      </c>
      <c r="B347" s="6" t="s">
        <v>9</v>
      </c>
      <c r="C347" s="6" t="s">
        <v>18</v>
      </c>
      <c r="D347" s="7" t="s">
        <v>28</v>
      </c>
      <c r="E347" s="6">
        <v>1295</v>
      </c>
      <c r="F347" s="8">
        <v>15229.2</v>
      </c>
      <c r="G347" s="9"/>
      <c r="H347" s="9"/>
    </row>
    <row r="348" spans="1:8">
      <c r="A348" s="4">
        <v>41548</v>
      </c>
      <c r="B348" s="6" t="s">
        <v>9</v>
      </c>
      <c r="C348" s="6" t="s">
        <v>10</v>
      </c>
      <c r="D348" s="7" t="s">
        <v>28</v>
      </c>
      <c r="E348" s="6">
        <v>214</v>
      </c>
      <c r="F348" s="8">
        <v>62916</v>
      </c>
      <c r="G348" s="9"/>
      <c r="H348" s="9"/>
    </row>
    <row r="349" spans="1:8">
      <c r="A349" s="4">
        <v>41791</v>
      </c>
      <c r="B349" s="6" t="s">
        <v>33</v>
      </c>
      <c r="C349" s="6" t="s">
        <v>34</v>
      </c>
      <c r="D349" s="7" t="s">
        <v>28</v>
      </c>
      <c r="E349" s="6">
        <v>1142</v>
      </c>
      <c r="F349" s="8">
        <v>13429.92</v>
      </c>
      <c r="G349" s="9"/>
      <c r="H349" s="9"/>
    </row>
    <row r="350" spans="1:8">
      <c r="A350" s="4">
        <v>41944</v>
      </c>
      <c r="B350" s="6" t="s">
        <v>33</v>
      </c>
      <c r="C350" s="6" t="s">
        <v>25</v>
      </c>
      <c r="D350" s="7" t="s">
        <v>28</v>
      </c>
      <c r="E350" s="6">
        <v>690</v>
      </c>
      <c r="F350" s="8">
        <v>8114.4</v>
      </c>
      <c r="G350" s="9"/>
      <c r="H350" s="9"/>
    </row>
    <row r="351" spans="1:8">
      <c r="A351" s="4">
        <v>41579</v>
      </c>
      <c r="B351" s="6" t="s">
        <v>33</v>
      </c>
      <c r="C351" s="6" t="s">
        <v>25</v>
      </c>
      <c r="D351" s="7" t="s">
        <v>28</v>
      </c>
      <c r="E351" s="6">
        <v>1660</v>
      </c>
      <c r="F351" s="8">
        <v>203350</v>
      </c>
      <c r="G351" s="9"/>
      <c r="H351" s="9"/>
    </row>
    <row r="352" spans="1:8">
      <c r="A352" s="4">
        <v>41548</v>
      </c>
      <c r="B352" s="6" t="s">
        <v>17</v>
      </c>
      <c r="C352" s="6" t="s">
        <v>10</v>
      </c>
      <c r="D352" s="7" t="s">
        <v>28</v>
      </c>
      <c r="E352" s="6">
        <v>809</v>
      </c>
      <c r="F352" s="8">
        <v>99102.5</v>
      </c>
      <c r="G352" s="9"/>
      <c r="H352" s="9"/>
    </row>
    <row r="353" spans="1:8">
      <c r="A353" s="4">
        <v>41548</v>
      </c>
      <c r="B353" s="6" t="s">
        <v>17</v>
      </c>
      <c r="C353" s="6" t="s">
        <v>30</v>
      </c>
      <c r="D353" s="7" t="s">
        <v>28</v>
      </c>
      <c r="E353" s="6">
        <v>2145</v>
      </c>
      <c r="F353" s="8">
        <v>262762.5</v>
      </c>
      <c r="G353" s="9"/>
      <c r="H353" s="9"/>
    </row>
    <row r="354" spans="1:8">
      <c r="A354" s="4">
        <v>41974</v>
      </c>
      <c r="B354" s="6" t="s">
        <v>17</v>
      </c>
      <c r="C354" s="6" t="s">
        <v>36</v>
      </c>
      <c r="D354" s="7" t="s">
        <v>28</v>
      </c>
      <c r="E354" s="6">
        <v>1055</v>
      </c>
      <c r="F354" s="8">
        <v>12406.8</v>
      </c>
      <c r="G354" s="9"/>
      <c r="H354" s="9"/>
    </row>
    <row r="355" spans="1:8">
      <c r="A355" s="4">
        <v>41974</v>
      </c>
      <c r="B355" s="6" t="s">
        <v>17</v>
      </c>
      <c r="C355" s="6" t="s">
        <v>30</v>
      </c>
      <c r="D355" s="7" t="s">
        <v>19</v>
      </c>
      <c r="E355" s="6">
        <v>1084</v>
      </c>
      <c r="F355" s="8">
        <v>12747.84</v>
      </c>
      <c r="G355" s="9"/>
      <c r="H355" s="9"/>
    </row>
    <row r="356" spans="1:8">
      <c r="A356" s="4">
        <v>41791</v>
      </c>
      <c r="B356" s="6" t="s">
        <v>20</v>
      </c>
      <c r="C356" s="6" t="s">
        <v>30</v>
      </c>
      <c r="D356" s="7" t="s">
        <v>19</v>
      </c>
      <c r="E356" s="6">
        <v>662</v>
      </c>
      <c r="F356" s="8">
        <v>81095</v>
      </c>
      <c r="G356" s="9"/>
      <c r="H356" s="9"/>
    </row>
    <row r="357" spans="1:8">
      <c r="A357" s="4">
        <v>41548</v>
      </c>
      <c r="B357" s="6" t="s">
        <v>20</v>
      </c>
      <c r="C357" s="6" t="s">
        <v>35</v>
      </c>
      <c r="D357" s="7" t="s">
        <v>19</v>
      </c>
      <c r="E357" s="6">
        <v>214</v>
      </c>
      <c r="F357" s="8">
        <v>62916</v>
      </c>
      <c r="G357" s="9"/>
      <c r="H357" s="9"/>
    </row>
    <row r="358" spans="1:8">
      <c r="A358" s="4">
        <v>41974</v>
      </c>
      <c r="B358" s="6" t="s">
        <v>20</v>
      </c>
      <c r="C358" s="6" t="s">
        <v>18</v>
      </c>
      <c r="D358" s="7" t="s">
        <v>16</v>
      </c>
      <c r="E358" s="6">
        <v>2729</v>
      </c>
      <c r="F358" s="8">
        <v>334302.5</v>
      </c>
      <c r="G358" s="9"/>
      <c r="H358" s="9"/>
    </row>
    <row r="359" spans="1:8">
      <c r="A359" s="4">
        <v>41699</v>
      </c>
      <c r="B359" s="6" t="s">
        <v>23</v>
      </c>
      <c r="C359" s="6" t="s">
        <v>35</v>
      </c>
      <c r="D359" s="7" t="s">
        <v>22</v>
      </c>
      <c r="E359" s="6">
        <v>259</v>
      </c>
      <c r="F359" s="8">
        <v>76146</v>
      </c>
      <c r="G359" s="9"/>
      <c r="H359" s="9"/>
    </row>
    <row r="360" spans="1:8">
      <c r="A360" s="4">
        <v>41699</v>
      </c>
      <c r="B360" s="6" t="s">
        <v>23</v>
      </c>
      <c r="C360" s="6" t="s">
        <v>30</v>
      </c>
      <c r="D360" s="7" t="s">
        <v>22</v>
      </c>
      <c r="E360" s="6">
        <v>1101</v>
      </c>
      <c r="F360" s="8">
        <v>323694</v>
      </c>
      <c r="G360" s="9"/>
      <c r="H360" s="9"/>
    </row>
    <row r="361" spans="1:8">
      <c r="A361" s="4">
        <v>41760</v>
      </c>
      <c r="B361" s="6" t="s">
        <v>23</v>
      </c>
      <c r="C361" s="6" t="s">
        <v>10</v>
      </c>
      <c r="D361" s="7" t="s">
        <v>16</v>
      </c>
      <c r="E361" s="6">
        <v>2276</v>
      </c>
      <c r="F361" s="8">
        <v>278810</v>
      </c>
      <c r="G361" s="9"/>
      <c r="H361" s="9"/>
    </row>
    <row r="362" spans="1:8">
      <c r="A362" s="4">
        <v>41974</v>
      </c>
      <c r="B362" s="6" t="s">
        <v>23</v>
      </c>
      <c r="C362" s="6" t="s">
        <v>14</v>
      </c>
      <c r="D362" s="7" t="s">
        <v>16</v>
      </c>
      <c r="E362" s="6">
        <v>1916</v>
      </c>
      <c r="F362" s="8">
        <v>563304</v>
      </c>
      <c r="G362" s="9"/>
      <c r="H362" s="9"/>
    </row>
    <row r="363" spans="1:8">
      <c r="A363" s="4">
        <v>41730</v>
      </c>
      <c r="B363" s="6" t="s">
        <v>9</v>
      </c>
      <c r="C363" s="6" t="s">
        <v>36</v>
      </c>
      <c r="D363" s="7" t="s">
        <v>16</v>
      </c>
      <c r="E363" s="6">
        <v>4243.5</v>
      </c>
      <c r="F363" s="8">
        <v>514524.375</v>
      </c>
      <c r="G363" s="9"/>
      <c r="H363" s="9"/>
    </row>
    <row r="364" spans="1:8">
      <c r="A364" s="4">
        <v>41791</v>
      </c>
      <c r="B364" s="6" t="s">
        <v>9</v>
      </c>
      <c r="C364" s="6" t="s">
        <v>10</v>
      </c>
      <c r="D364" s="7" t="s">
        <v>16</v>
      </c>
      <c r="E364" s="6">
        <v>689</v>
      </c>
      <c r="F364" s="8">
        <v>200499</v>
      </c>
      <c r="G364" s="9"/>
      <c r="H364" s="9"/>
    </row>
    <row r="365" spans="1:8">
      <c r="A365" s="4">
        <v>41883</v>
      </c>
      <c r="B365" s="6" t="s">
        <v>9</v>
      </c>
      <c r="C365" s="6" t="s">
        <v>32</v>
      </c>
      <c r="D365" s="7" t="s">
        <v>16</v>
      </c>
      <c r="E365" s="6">
        <v>1947</v>
      </c>
      <c r="F365" s="8">
        <v>22663.08</v>
      </c>
      <c r="G365" s="9"/>
      <c r="H365" s="9"/>
    </row>
    <row r="366" spans="1:8">
      <c r="A366" s="4">
        <v>41609</v>
      </c>
      <c r="B366" s="6" t="s">
        <v>9</v>
      </c>
      <c r="C366" s="6" t="s">
        <v>14</v>
      </c>
      <c r="D366" s="7" t="s">
        <v>13</v>
      </c>
      <c r="E366" s="6">
        <v>908</v>
      </c>
      <c r="F366" s="8">
        <v>10569.12</v>
      </c>
      <c r="G366" s="9"/>
      <c r="H366" s="9"/>
    </row>
    <row r="367" spans="1:8">
      <c r="A367" s="4">
        <v>41791</v>
      </c>
      <c r="B367" s="6" t="s">
        <v>33</v>
      </c>
      <c r="C367" s="6" t="s">
        <v>36</v>
      </c>
      <c r="D367" s="7" t="s">
        <v>27</v>
      </c>
      <c r="E367" s="6">
        <v>1901</v>
      </c>
      <c r="F367" s="8">
        <v>22127.64</v>
      </c>
      <c r="G367" s="9"/>
      <c r="H367" s="9"/>
    </row>
    <row r="368" spans="1:8">
      <c r="A368" s="4">
        <v>41974</v>
      </c>
      <c r="B368" s="6" t="s">
        <v>33</v>
      </c>
      <c r="C368" s="6" t="s">
        <v>36</v>
      </c>
      <c r="D368" s="7" t="s">
        <v>19</v>
      </c>
      <c r="E368" s="6">
        <v>1287</v>
      </c>
      <c r="F368" s="8">
        <v>156048.75</v>
      </c>
      <c r="G368" s="9"/>
      <c r="H368" s="9"/>
    </row>
    <row r="369" spans="1:8">
      <c r="A369" s="4">
        <v>41974</v>
      </c>
      <c r="B369" s="6" t="s">
        <v>33</v>
      </c>
      <c r="C369" s="6" t="s">
        <v>35</v>
      </c>
      <c r="D369" s="7" t="s">
        <v>27</v>
      </c>
      <c r="E369" s="6">
        <v>1706</v>
      </c>
      <c r="F369" s="8">
        <v>206852.5</v>
      </c>
      <c r="G369" s="9"/>
      <c r="H369" s="9"/>
    </row>
    <row r="370" spans="1:8">
      <c r="A370" s="4">
        <v>41913</v>
      </c>
      <c r="B370" s="6" t="s">
        <v>17</v>
      </c>
      <c r="C370" s="6" t="s">
        <v>14</v>
      </c>
      <c r="D370" s="7" t="s">
        <v>27</v>
      </c>
      <c r="E370" s="6">
        <v>2009</v>
      </c>
      <c r="F370" s="8">
        <v>243591.25</v>
      </c>
      <c r="G370" s="9"/>
      <c r="H370" s="9"/>
    </row>
    <row r="371" spans="1:8">
      <c r="A371" s="4">
        <v>41671</v>
      </c>
      <c r="B371" s="6" t="s">
        <v>20</v>
      </c>
      <c r="C371" s="6" t="s">
        <v>32</v>
      </c>
      <c r="D371" s="7" t="s">
        <v>27</v>
      </c>
      <c r="E371" s="6">
        <v>2844</v>
      </c>
      <c r="F371" s="8">
        <v>827604</v>
      </c>
      <c r="G371" s="9"/>
      <c r="H371" s="9"/>
    </row>
    <row r="372" spans="1:8">
      <c r="A372" s="4">
        <v>41730</v>
      </c>
      <c r="B372" s="6" t="s">
        <v>20</v>
      </c>
      <c r="C372" s="6" t="s">
        <v>30</v>
      </c>
      <c r="D372" s="7" t="s">
        <v>19</v>
      </c>
      <c r="E372" s="6">
        <v>1916</v>
      </c>
      <c r="F372" s="8">
        <v>22302.24</v>
      </c>
      <c r="G372" s="9"/>
      <c r="H372" s="9"/>
    </row>
    <row r="373" spans="1:8">
      <c r="A373" s="4">
        <v>41791</v>
      </c>
      <c r="B373" s="6" t="s">
        <v>20</v>
      </c>
      <c r="C373" s="6" t="s">
        <v>35</v>
      </c>
      <c r="D373" s="7" t="s">
        <v>19</v>
      </c>
      <c r="E373" s="6">
        <v>1570</v>
      </c>
      <c r="F373" s="8">
        <v>190362.5</v>
      </c>
      <c r="G373" s="9"/>
      <c r="H373" s="9"/>
    </row>
    <row r="374" spans="1:8">
      <c r="A374" s="4">
        <v>41852</v>
      </c>
      <c r="B374" s="6" t="s">
        <v>20</v>
      </c>
      <c r="C374" s="6" t="s">
        <v>14</v>
      </c>
      <c r="D374" s="7" t="s">
        <v>27</v>
      </c>
      <c r="E374" s="6">
        <v>1874</v>
      </c>
      <c r="F374" s="8">
        <v>545334</v>
      </c>
      <c r="G374" s="9"/>
      <c r="H374" s="9"/>
    </row>
    <row r="375" spans="1:8">
      <c r="A375" s="4">
        <v>41548</v>
      </c>
      <c r="B375" s="6" t="s">
        <v>20</v>
      </c>
      <c r="C375" s="6" t="s">
        <v>35</v>
      </c>
      <c r="D375" s="7" t="s">
        <v>16</v>
      </c>
      <c r="E375" s="6">
        <v>1945</v>
      </c>
      <c r="F375" s="8">
        <v>28299.75</v>
      </c>
      <c r="G375" s="9"/>
      <c r="H375" s="9"/>
    </row>
    <row r="376" spans="1:8">
      <c r="A376" s="4">
        <v>41640</v>
      </c>
      <c r="B376" s="6" t="s">
        <v>20</v>
      </c>
      <c r="C376" s="6" t="s">
        <v>35</v>
      </c>
      <c r="D376" s="7" t="s">
        <v>16</v>
      </c>
      <c r="E376" s="6">
        <v>2479</v>
      </c>
      <c r="F376" s="8">
        <v>28855.56</v>
      </c>
      <c r="G376" s="9"/>
      <c r="H376" s="9"/>
    </row>
    <row r="377" spans="1:8">
      <c r="A377" s="4">
        <v>41913</v>
      </c>
      <c r="B377" s="6" t="s">
        <v>33</v>
      </c>
      <c r="C377" s="6" t="s">
        <v>30</v>
      </c>
      <c r="D377" s="7" t="s">
        <v>16</v>
      </c>
      <c r="E377" s="6">
        <v>2031</v>
      </c>
      <c r="F377" s="8">
        <v>29246.4</v>
      </c>
      <c r="G377" s="9"/>
      <c r="H377" s="9"/>
    </row>
    <row r="378" spans="1:8">
      <c r="A378" s="4">
        <v>41913</v>
      </c>
      <c r="B378" s="6" t="s">
        <v>9</v>
      </c>
      <c r="C378" s="6" t="s">
        <v>35</v>
      </c>
      <c r="D378" s="7" t="s">
        <v>16</v>
      </c>
      <c r="E378" s="6">
        <v>2021</v>
      </c>
      <c r="F378" s="8">
        <v>582048</v>
      </c>
      <c r="G378" s="9"/>
      <c r="H378" s="9"/>
    </row>
    <row r="379" spans="1:8">
      <c r="A379" s="4">
        <v>41699</v>
      </c>
      <c r="B379" s="6" t="s">
        <v>33</v>
      </c>
      <c r="C379" s="6" t="s">
        <v>14</v>
      </c>
      <c r="D379" s="7" t="s">
        <v>27</v>
      </c>
      <c r="E379" s="6">
        <v>1967</v>
      </c>
      <c r="F379" s="8">
        <v>28324.8</v>
      </c>
      <c r="G379" s="9"/>
      <c r="H379" s="9"/>
    </row>
    <row r="380" spans="1:8">
      <c r="A380" s="4">
        <v>41852</v>
      </c>
      <c r="B380" s="6" t="s">
        <v>33</v>
      </c>
      <c r="C380" s="6" t="s">
        <v>35</v>
      </c>
      <c r="D380" s="7" t="s">
        <v>27</v>
      </c>
      <c r="E380" s="6">
        <v>1859</v>
      </c>
      <c r="F380" s="8">
        <v>535392</v>
      </c>
      <c r="G380" s="9"/>
      <c r="H380" s="9"/>
    </row>
    <row r="381" spans="1:8">
      <c r="A381" s="4">
        <v>41913</v>
      </c>
      <c r="B381" s="6" t="s">
        <v>33</v>
      </c>
      <c r="C381" s="6" t="s">
        <v>10</v>
      </c>
      <c r="D381" s="7" t="s">
        <v>22</v>
      </c>
      <c r="E381" s="6">
        <v>2021</v>
      </c>
      <c r="F381" s="8">
        <v>582048</v>
      </c>
      <c r="G381" s="9"/>
      <c r="H381" s="9"/>
    </row>
    <row r="382" spans="1:8">
      <c r="A382" s="4">
        <v>41974</v>
      </c>
      <c r="B382" s="6" t="s">
        <v>33</v>
      </c>
      <c r="C382" s="6" t="s">
        <v>30</v>
      </c>
      <c r="D382" s="7" t="s">
        <v>28</v>
      </c>
      <c r="E382" s="6">
        <v>1138</v>
      </c>
      <c r="F382" s="8">
        <v>136560</v>
      </c>
      <c r="G382" s="9"/>
      <c r="H382" s="9"/>
    </row>
    <row r="383" spans="1:8">
      <c r="A383" s="4">
        <v>41699</v>
      </c>
      <c r="B383" s="6" t="s">
        <v>17</v>
      </c>
      <c r="C383" s="6" t="s">
        <v>34</v>
      </c>
      <c r="D383" s="7" t="s">
        <v>28</v>
      </c>
      <c r="E383" s="6">
        <v>1465</v>
      </c>
      <c r="F383" s="8">
        <v>16876.8</v>
      </c>
      <c r="G383" s="9"/>
      <c r="H383" s="9"/>
    </row>
    <row r="384" spans="1:8">
      <c r="A384" s="4">
        <v>41760</v>
      </c>
      <c r="B384" s="6" t="s">
        <v>20</v>
      </c>
      <c r="C384" s="6" t="s">
        <v>36</v>
      </c>
      <c r="D384" s="7" t="s">
        <v>19</v>
      </c>
      <c r="E384" s="6">
        <v>866</v>
      </c>
      <c r="F384" s="8">
        <v>9976.32</v>
      </c>
      <c r="G384" s="9"/>
      <c r="H384" s="9"/>
    </row>
    <row r="385" spans="1:8">
      <c r="A385" s="4">
        <v>41548</v>
      </c>
      <c r="B385" s="6" t="s">
        <v>20</v>
      </c>
      <c r="C385" s="6" t="s">
        <v>30</v>
      </c>
      <c r="D385" s="7" t="s">
        <v>19</v>
      </c>
      <c r="E385" s="6">
        <v>1514</v>
      </c>
      <c r="F385" s="8">
        <v>21801.6</v>
      </c>
      <c r="G385" s="9"/>
      <c r="H385" s="9"/>
    </row>
    <row r="386" spans="1:8">
      <c r="A386" s="4">
        <v>41730</v>
      </c>
      <c r="B386" s="6" t="s">
        <v>23</v>
      </c>
      <c r="C386" s="6" t="s">
        <v>25</v>
      </c>
      <c r="D386" s="7" t="s">
        <v>16</v>
      </c>
      <c r="E386" s="6">
        <v>1074</v>
      </c>
      <c r="F386" s="8">
        <v>128880</v>
      </c>
      <c r="G386" s="9"/>
      <c r="H386" s="9"/>
    </row>
    <row r="387" spans="1:8">
      <c r="A387" s="4">
        <v>41548</v>
      </c>
      <c r="B387" s="6" t="s">
        <v>23</v>
      </c>
      <c r="C387" s="6" t="s">
        <v>34</v>
      </c>
      <c r="D387" s="7" t="s">
        <v>16</v>
      </c>
      <c r="E387" s="6">
        <v>671</v>
      </c>
      <c r="F387" s="8">
        <v>9662.4</v>
      </c>
      <c r="G387" s="9"/>
      <c r="H387" s="9"/>
    </row>
    <row r="388" spans="1:8">
      <c r="A388" s="4">
        <v>41974</v>
      </c>
      <c r="B388" s="6" t="s">
        <v>17</v>
      </c>
      <c r="C388" s="6" t="s">
        <v>18</v>
      </c>
      <c r="D388" s="7" t="s">
        <v>22</v>
      </c>
      <c r="E388" s="6">
        <v>2431</v>
      </c>
      <c r="F388" s="8">
        <v>27713.4</v>
      </c>
      <c r="G388" s="9"/>
      <c r="H388" s="9"/>
    </row>
    <row r="389" spans="1:8">
      <c r="A389" s="4">
        <v>41852</v>
      </c>
      <c r="B389" s="6" t="s">
        <v>23</v>
      </c>
      <c r="C389" s="6" t="s">
        <v>25</v>
      </c>
      <c r="D389" s="7" t="s">
        <v>22</v>
      </c>
      <c r="E389" s="6">
        <v>1123</v>
      </c>
      <c r="F389" s="8">
        <v>12802.2</v>
      </c>
      <c r="G389" s="9"/>
      <c r="H389" s="9"/>
    </row>
    <row r="390" spans="1:8">
      <c r="A390" s="4">
        <v>41671</v>
      </c>
      <c r="B390" s="6" t="s">
        <v>9</v>
      </c>
      <c r="C390" s="6" t="s">
        <v>21</v>
      </c>
      <c r="D390" s="7" t="s">
        <v>22</v>
      </c>
      <c r="E390" s="6">
        <v>1865</v>
      </c>
      <c r="F390" s="8">
        <v>21261</v>
      </c>
      <c r="G390" s="9"/>
      <c r="H390" s="9"/>
    </row>
    <row r="391" spans="1:8">
      <c r="A391" s="4">
        <v>41671</v>
      </c>
      <c r="B391" s="6" t="s">
        <v>9</v>
      </c>
      <c r="C391" s="6" t="s">
        <v>10</v>
      </c>
      <c r="D391" s="7" t="s">
        <v>22</v>
      </c>
      <c r="E391" s="6">
        <v>1116</v>
      </c>
      <c r="F391" s="8">
        <v>12722.4</v>
      </c>
      <c r="G391" s="9"/>
      <c r="H391" s="9"/>
    </row>
    <row r="392" spans="1:8">
      <c r="A392" s="4">
        <v>41791</v>
      </c>
      <c r="B392" s="6" t="s">
        <v>9</v>
      </c>
      <c r="C392" s="6" t="s">
        <v>34</v>
      </c>
      <c r="D392" s="7" t="s">
        <v>16</v>
      </c>
      <c r="E392" s="6">
        <v>991</v>
      </c>
      <c r="F392" s="8">
        <v>282435</v>
      </c>
      <c r="G392" s="9"/>
      <c r="H392" s="9"/>
    </row>
    <row r="393" spans="1:8">
      <c r="A393" s="4">
        <v>41944</v>
      </c>
      <c r="B393" s="6" t="s">
        <v>9</v>
      </c>
      <c r="C393" s="6" t="s">
        <v>25</v>
      </c>
      <c r="D393" s="7" t="s">
        <v>16</v>
      </c>
      <c r="E393" s="6">
        <v>2791</v>
      </c>
      <c r="F393" s="8">
        <v>39771.75</v>
      </c>
      <c r="G393" s="9"/>
      <c r="H393" s="9"/>
    </row>
    <row r="394" spans="1:8">
      <c r="A394" s="4">
        <v>41821</v>
      </c>
      <c r="B394" s="6" t="s">
        <v>33</v>
      </c>
      <c r="C394" s="6" t="s">
        <v>34</v>
      </c>
      <c r="D394" s="7" t="s">
        <v>16</v>
      </c>
      <c r="E394" s="6">
        <v>3627</v>
      </c>
      <c r="F394" s="8">
        <v>430706.25</v>
      </c>
      <c r="G394" s="9"/>
      <c r="H394" s="9"/>
    </row>
    <row r="395" spans="1:8">
      <c r="A395" s="4">
        <v>41944</v>
      </c>
      <c r="B395" s="6" t="s">
        <v>33</v>
      </c>
      <c r="C395" s="6" t="s">
        <v>10</v>
      </c>
      <c r="D395" s="7" t="s">
        <v>16</v>
      </c>
      <c r="E395" s="6">
        <v>2342</v>
      </c>
      <c r="F395" s="8">
        <v>26698.8</v>
      </c>
      <c r="G395" s="9"/>
      <c r="H395" s="9"/>
    </row>
    <row r="396" spans="1:8">
      <c r="A396" s="4">
        <v>41609</v>
      </c>
      <c r="B396" s="6" t="s">
        <v>33</v>
      </c>
      <c r="C396" s="6" t="s">
        <v>30</v>
      </c>
      <c r="D396" s="7" t="s">
        <v>19</v>
      </c>
      <c r="E396" s="6">
        <v>1100</v>
      </c>
      <c r="F396" s="8">
        <v>313500</v>
      </c>
      <c r="G396" s="9"/>
      <c r="H396" s="9"/>
    </row>
    <row r="397" spans="1:8">
      <c r="A397" s="4">
        <v>41640</v>
      </c>
      <c r="B397" s="6" t="s">
        <v>17</v>
      </c>
      <c r="C397" s="6" t="s">
        <v>34</v>
      </c>
      <c r="D397" s="7" t="s">
        <v>16</v>
      </c>
      <c r="E397" s="6">
        <v>555</v>
      </c>
      <c r="F397" s="8">
        <v>7908.75</v>
      </c>
      <c r="G397" s="9"/>
      <c r="H397" s="9"/>
    </row>
    <row r="398" spans="1:8">
      <c r="A398" s="4">
        <v>41640</v>
      </c>
      <c r="B398" s="6" t="s">
        <v>17</v>
      </c>
      <c r="C398" s="6" t="s">
        <v>30</v>
      </c>
      <c r="D398" s="7" t="s">
        <v>22</v>
      </c>
      <c r="E398" s="6">
        <v>2861</v>
      </c>
      <c r="F398" s="8">
        <v>40769.25</v>
      </c>
      <c r="G398" s="9"/>
      <c r="H398" s="9"/>
    </row>
    <row r="399" spans="1:8">
      <c r="A399" s="4">
        <v>41671</v>
      </c>
      <c r="B399" s="6" t="s">
        <v>17</v>
      </c>
      <c r="C399" s="6" t="s">
        <v>10</v>
      </c>
      <c r="D399" s="7" t="s">
        <v>16</v>
      </c>
      <c r="E399" s="6">
        <v>807</v>
      </c>
      <c r="F399" s="8">
        <v>95831.25</v>
      </c>
      <c r="G399" s="9"/>
      <c r="H399" s="9"/>
    </row>
    <row r="400" spans="1:8">
      <c r="A400" s="4">
        <v>41913</v>
      </c>
      <c r="B400" s="6" t="s">
        <v>17</v>
      </c>
      <c r="C400" s="6" t="s">
        <v>34</v>
      </c>
      <c r="D400" s="7" t="s">
        <v>16</v>
      </c>
      <c r="E400" s="6">
        <v>861</v>
      </c>
      <c r="F400" s="8">
        <v>102243.75</v>
      </c>
      <c r="G400" s="9"/>
      <c r="H400" s="9"/>
    </row>
    <row r="401" spans="1:8">
      <c r="A401" s="4">
        <v>41548</v>
      </c>
      <c r="B401" s="6" t="s">
        <v>17</v>
      </c>
      <c r="C401" s="6" t="s">
        <v>21</v>
      </c>
      <c r="D401" s="7" t="s">
        <v>16</v>
      </c>
      <c r="E401" s="6">
        <v>704</v>
      </c>
      <c r="F401" s="8">
        <v>83600</v>
      </c>
      <c r="G401" s="9"/>
      <c r="H401" s="9"/>
    </row>
    <row r="402" spans="1:8">
      <c r="A402" s="4">
        <v>41974</v>
      </c>
      <c r="B402" s="6" t="s">
        <v>17</v>
      </c>
      <c r="C402" s="6" t="s">
        <v>10</v>
      </c>
      <c r="D402" s="7" t="s">
        <v>16</v>
      </c>
      <c r="E402" s="6">
        <v>1250</v>
      </c>
      <c r="F402" s="8">
        <v>356250</v>
      </c>
      <c r="G402" s="9"/>
      <c r="H402" s="9"/>
    </row>
    <row r="403" spans="1:8">
      <c r="A403" s="4">
        <v>41974</v>
      </c>
      <c r="B403" s="6" t="s">
        <v>23</v>
      </c>
      <c r="C403" s="6" t="s">
        <v>35</v>
      </c>
      <c r="D403" s="7" t="s">
        <v>22</v>
      </c>
      <c r="E403" s="6">
        <v>1250</v>
      </c>
      <c r="F403" s="8">
        <v>356250</v>
      </c>
      <c r="G403" s="9"/>
      <c r="H403" s="9"/>
    </row>
    <row r="404" spans="1:8">
      <c r="A404" s="4">
        <v>41791</v>
      </c>
      <c r="B404" s="6" t="s">
        <v>9</v>
      </c>
      <c r="C404" s="6" t="s">
        <v>18</v>
      </c>
      <c r="D404" s="7" t="s">
        <v>16</v>
      </c>
      <c r="E404" s="6">
        <v>2844</v>
      </c>
      <c r="F404" s="8">
        <v>40100.4</v>
      </c>
      <c r="G404" s="9"/>
      <c r="H404" s="9"/>
    </row>
    <row r="405" spans="1:8">
      <c r="A405" s="4">
        <v>41883</v>
      </c>
      <c r="B405" s="6" t="s">
        <v>9</v>
      </c>
      <c r="C405" s="6" t="s">
        <v>30</v>
      </c>
      <c r="D405" s="7" t="s">
        <v>16</v>
      </c>
      <c r="E405" s="6">
        <v>562</v>
      </c>
      <c r="F405" s="8">
        <v>6339.36</v>
      </c>
      <c r="G405" s="9"/>
      <c r="H405" s="9"/>
    </row>
    <row r="406" spans="1:8">
      <c r="A406" s="4">
        <v>41548</v>
      </c>
      <c r="B406" s="6" t="s">
        <v>9</v>
      </c>
      <c r="C406" s="6" t="s">
        <v>14</v>
      </c>
      <c r="D406" s="7" t="s">
        <v>28</v>
      </c>
      <c r="E406" s="6">
        <v>2299</v>
      </c>
      <c r="F406" s="8">
        <v>25932.72</v>
      </c>
      <c r="G406" s="9"/>
      <c r="H406" s="9"/>
    </row>
    <row r="407" spans="1:8">
      <c r="A407" s="4">
        <v>41944</v>
      </c>
      <c r="B407" s="6" t="s">
        <v>9</v>
      </c>
      <c r="C407" s="6" t="s">
        <v>34</v>
      </c>
      <c r="D407" s="7" t="s">
        <v>28</v>
      </c>
      <c r="E407" s="6">
        <v>2030</v>
      </c>
      <c r="F407" s="8">
        <v>28623</v>
      </c>
      <c r="G407" s="9"/>
      <c r="H407" s="9"/>
    </row>
    <row r="408" spans="1:8">
      <c r="A408" s="4">
        <v>41609</v>
      </c>
      <c r="B408" s="6" t="s">
        <v>9</v>
      </c>
      <c r="C408" s="6" t="s">
        <v>35</v>
      </c>
      <c r="D408" s="7" t="s">
        <v>28</v>
      </c>
      <c r="E408" s="6">
        <v>887</v>
      </c>
      <c r="F408" s="8">
        <v>104222.5</v>
      </c>
      <c r="G408" s="9"/>
      <c r="H408" s="9"/>
    </row>
    <row r="409" spans="1:8">
      <c r="A409" s="4">
        <v>41944</v>
      </c>
      <c r="B409" s="6" t="s">
        <v>33</v>
      </c>
      <c r="C409" s="6" t="s">
        <v>34</v>
      </c>
      <c r="D409" s="7" t="s">
        <v>28</v>
      </c>
      <c r="E409" s="6">
        <v>2723</v>
      </c>
      <c r="F409" s="8">
        <v>30715.44</v>
      </c>
      <c r="G409" s="9"/>
      <c r="H409" s="9"/>
    </row>
    <row r="410" spans="1:8">
      <c r="A410" s="4">
        <v>41671</v>
      </c>
      <c r="B410" s="6" t="s">
        <v>17</v>
      </c>
      <c r="C410" s="6" t="s">
        <v>14</v>
      </c>
      <c r="D410" s="7" t="s">
        <v>28</v>
      </c>
      <c r="E410" s="6">
        <v>952</v>
      </c>
      <c r="F410" s="8">
        <v>111860</v>
      </c>
      <c r="G410" s="9"/>
      <c r="H410" s="9"/>
    </row>
    <row r="411" spans="1:8">
      <c r="A411" s="4">
        <v>41671</v>
      </c>
      <c r="B411" s="6" t="s">
        <v>17</v>
      </c>
      <c r="C411" s="6" t="s">
        <v>32</v>
      </c>
      <c r="D411" s="7" t="s">
        <v>28</v>
      </c>
      <c r="E411" s="6">
        <v>2755</v>
      </c>
      <c r="F411" s="8">
        <v>323712.5</v>
      </c>
      <c r="G411" s="9"/>
      <c r="H411" s="9"/>
    </row>
    <row r="412" spans="1:8">
      <c r="A412" s="4">
        <v>41760</v>
      </c>
      <c r="B412" s="6" t="s">
        <v>17</v>
      </c>
      <c r="C412" s="6" t="s">
        <v>10</v>
      </c>
      <c r="D412" s="7" t="s">
        <v>28</v>
      </c>
      <c r="E412" s="6">
        <v>1530</v>
      </c>
      <c r="F412" s="8">
        <v>21573</v>
      </c>
      <c r="G412" s="9"/>
      <c r="H412" s="9"/>
    </row>
    <row r="413" spans="1:8">
      <c r="A413" s="4">
        <v>41548</v>
      </c>
      <c r="B413" s="6" t="s">
        <v>17</v>
      </c>
      <c r="C413" s="6" t="s">
        <v>36</v>
      </c>
      <c r="D413" s="7" t="s">
        <v>28</v>
      </c>
      <c r="E413" s="6">
        <v>1221</v>
      </c>
      <c r="F413" s="8">
        <v>344322</v>
      </c>
      <c r="G413" s="9"/>
      <c r="H413" s="9"/>
    </row>
    <row r="414" spans="1:8">
      <c r="A414" s="4">
        <v>41791</v>
      </c>
      <c r="B414" s="6" t="s">
        <v>20</v>
      </c>
      <c r="C414" s="6" t="s">
        <v>14</v>
      </c>
      <c r="D414" s="7" t="s">
        <v>28</v>
      </c>
      <c r="E414" s="6">
        <v>2844</v>
      </c>
      <c r="F414" s="8">
        <v>40100.4</v>
      </c>
      <c r="G414" s="9"/>
      <c r="H414" s="9"/>
    </row>
    <row r="415" spans="1:8">
      <c r="A415" s="4">
        <v>41548</v>
      </c>
      <c r="B415" s="6" t="s">
        <v>20</v>
      </c>
      <c r="C415" s="6" t="s">
        <v>21</v>
      </c>
      <c r="D415" s="7" t="s">
        <v>28</v>
      </c>
      <c r="E415" s="6">
        <v>1221</v>
      </c>
      <c r="F415" s="8">
        <v>344322</v>
      </c>
      <c r="G415" s="9"/>
      <c r="H415" s="9"/>
    </row>
    <row r="416" spans="1:8">
      <c r="A416" s="4">
        <v>41609</v>
      </c>
      <c r="B416" s="6" t="s">
        <v>20</v>
      </c>
      <c r="C416" s="6" t="s">
        <v>14</v>
      </c>
      <c r="D416" s="7" t="s">
        <v>28</v>
      </c>
      <c r="E416" s="6">
        <v>2436</v>
      </c>
      <c r="F416" s="8">
        <v>686952</v>
      </c>
      <c r="G416" s="9"/>
      <c r="H416" s="9"/>
    </row>
    <row r="417" spans="1:8">
      <c r="A417" s="4">
        <v>41640</v>
      </c>
      <c r="B417" s="6" t="s">
        <v>23</v>
      </c>
      <c r="C417" s="6" t="s">
        <v>36</v>
      </c>
      <c r="D417" s="7" t="s">
        <v>28</v>
      </c>
      <c r="E417" s="6">
        <v>1987.5</v>
      </c>
      <c r="F417" s="8">
        <v>233531.25</v>
      </c>
      <c r="G417" s="9"/>
      <c r="H417" s="9"/>
    </row>
    <row r="418" spans="1:8">
      <c r="A418" s="4">
        <v>41913</v>
      </c>
      <c r="B418" s="6" t="s">
        <v>20</v>
      </c>
      <c r="C418" s="6" t="s">
        <v>32</v>
      </c>
      <c r="D418" s="7" t="s">
        <v>28</v>
      </c>
      <c r="E418" s="6">
        <v>1153</v>
      </c>
      <c r="F418" s="8">
        <v>16257.3</v>
      </c>
      <c r="G418" s="9"/>
      <c r="H418" s="9"/>
    </row>
    <row r="419" spans="1:8">
      <c r="A419" s="4">
        <v>41671</v>
      </c>
      <c r="B419" s="6" t="s">
        <v>9</v>
      </c>
      <c r="C419" s="6" t="s">
        <v>30</v>
      </c>
      <c r="D419" s="7" t="s">
        <v>24</v>
      </c>
      <c r="E419" s="6">
        <v>727</v>
      </c>
      <c r="F419" s="8">
        <v>8113.32</v>
      </c>
      <c r="G419" s="9"/>
      <c r="H419" s="9"/>
    </row>
    <row r="420" spans="1:8">
      <c r="A420" s="4">
        <v>41852</v>
      </c>
      <c r="B420" s="6" t="s">
        <v>9</v>
      </c>
      <c r="C420" s="6" t="s">
        <v>14</v>
      </c>
      <c r="D420" s="7" t="s">
        <v>24</v>
      </c>
      <c r="E420" s="6">
        <v>1884</v>
      </c>
      <c r="F420" s="8">
        <v>21025.44</v>
      </c>
      <c r="G420" s="9"/>
      <c r="H420" s="9"/>
    </row>
    <row r="421" spans="1:8">
      <c r="A421" s="4">
        <v>41640</v>
      </c>
      <c r="B421" s="6" t="s">
        <v>33</v>
      </c>
      <c r="C421" s="6" t="s">
        <v>30</v>
      </c>
      <c r="D421" s="7" t="s">
        <v>24</v>
      </c>
      <c r="E421" s="6">
        <v>2340</v>
      </c>
      <c r="F421" s="8">
        <v>26114.4</v>
      </c>
      <c r="G421" s="9"/>
      <c r="H421" s="9"/>
    </row>
    <row r="422" spans="1:8">
      <c r="A422" s="4">
        <v>41944</v>
      </c>
      <c r="B422" s="6" t="s">
        <v>33</v>
      </c>
      <c r="C422" s="6" t="s">
        <v>21</v>
      </c>
      <c r="D422" s="7" t="s">
        <v>22</v>
      </c>
      <c r="E422" s="6">
        <v>2342</v>
      </c>
      <c r="F422" s="8">
        <v>26136.72</v>
      </c>
      <c r="G422" s="9"/>
      <c r="H422" s="9"/>
    </row>
    <row r="423" spans="1:8">
      <c r="A423" s="4">
        <v>41760</v>
      </c>
      <c r="B423" s="6" t="s">
        <v>17</v>
      </c>
      <c r="C423" s="6" t="s">
        <v>18</v>
      </c>
      <c r="D423" s="7" t="s">
        <v>27</v>
      </c>
      <c r="E423" s="6">
        <v>1262</v>
      </c>
      <c r="F423" s="8">
        <v>17604.9</v>
      </c>
      <c r="G423" s="9"/>
      <c r="H423" s="9"/>
    </row>
    <row r="424" spans="1:8">
      <c r="A424" s="4">
        <v>41730</v>
      </c>
      <c r="B424" s="6" t="s">
        <v>20</v>
      </c>
      <c r="C424" s="6" t="s">
        <v>36</v>
      </c>
      <c r="D424" s="7" t="s">
        <v>13</v>
      </c>
      <c r="E424" s="6">
        <v>1738.5</v>
      </c>
      <c r="F424" s="8">
        <v>19401.66</v>
      </c>
      <c r="G424" s="9"/>
      <c r="H424" s="9"/>
    </row>
    <row r="425" spans="1:8">
      <c r="A425" s="4">
        <v>41518</v>
      </c>
      <c r="B425" s="6" t="s">
        <v>20</v>
      </c>
      <c r="C425" s="6" t="s">
        <v>10</v>
      </c>
      <c r="D425" s="7" t="s">
        <v>13</v>
      </c>
      <c r="E425" s="6">
        <v>2215</v>
      </c>
      <c r="F425" s="8">
        <v>24719.4</v>
      </c>
      <c r="G425" s="9"/>
      <c r="H425" s="9"/>
    </row>
    <row r="426" spans="1:8">
      <c r="A426" s="4">
        <v>41791</v>
      </c>
      <c r="B426" s="6" t="s">
        <v>9</v>
      </c>
      <c r="C426" s="6" t="s">
        <v>36</v>
      </c>
      <c r="D426" s="7" t="s">
        <v>28</v>
      </c>
      <c r="E426" s="6">
        <v>448</v>
      </c>
      <c r="F426" s="8">
        <v>124992</v>
      </c>
      <c r="G426" s="9"/>
      <c r="H426" s="9"/>
    </row>
    <row r="427" spans="1:8">
      <c r="A427" s="4">
        <v>41913</v>
      </c>
      <c r="B427" s="6" t="s">
        <v>9</v>
      </c>
      <c r="C427" s="6" t="s">
        <v>36</v>
      </c>
      <c r="D427" s="7" t="s">
        <v>28</v>
      </c>
      <c r="E427" s="6">
        <v>2181</v>
      </c>
      <c r="F427" s="8">
        <v>608499</v>
      </c>
      <c r="G427" s="9"/>
      <c r="H427" s="9"/>
    </row>
    <row r="428" spans="1:8">
      <c r="A428" s="4">
        <v>41913</v>
      </c>
      <c r="B428" s="6" t="s">
        <v>33</v>
      </c>
      <c r="C428" s="6" t="s">
        <v>21</v>
      </c>
      <c r="D428" s="7" t="s">
        <v>28</v>
      </c>
      <c r="E428" s="6">
        <v>2181</v>
      </c>
      <c r="F428" s="8">
        <v>608499</v>
      </c>
      <c r="G428" s="9"/>
      <c r="H428" s="9"/>
    </row>
    <row r="429" spans="1:8">
      <c r="A429" s="4">
        <v>41579</v>
      </c>
      <c r="B429" s="6" t="s">
        <v>33</v>
      </c>
      <c r="C429" s="6" t="s">
        <v>10</v>
      </c>
      <c r="D429" s="7" t="s">
        <v>28</v>
      </c>
      <c r="E429" s="6">
        <v>2500</v>
      </c>
      <c r="F429" s="8">
        <v>290625</v>
      </c>
      <c r="G429" s="9"/>
      <c r="H429" s="9"/>
    </row>
    <row r="430" spans="1:8">
      <c r="A430" s="4">
        <v>41821</v>
      </c>
      <c r="B430" s="6" t="s">
        <v>17</v>
      </c>
      <c r="C430" s="6" t="s">
        <v>21</v>
      </c>
      <c r="D430" s="7" t="s">
        <v>19</v>
      </c>
      <c r="E430" s="6">
        <v>1659</v>
      </c>
      <c r="F430" s="8">
        <v>462861</v>
      </c>
      <c r="G430" s="9"/>
      <c r="H430" s="9"/>
    </row>
    <row r="431" spans="1:8">
      <c r="A431" s="4">
        <v>41883</v>
      </c>
      <c r="B431" s="6" t="s">
        <v>17</v>
      </c>
      <c r="C431" s="6" t="s">
        <v>10</v>
      </c>
      <c r="D431" s="7" t="s">
        <v>24</v>
      </c>
      <c r="E431" s="6">
        <v>2087</v>
      </c>
      <c r="F431" s="8">
        <v>242613.75</v>
      </c>
      <c r="G431" s="9"/>
      <c r="H431" s="9"/>
    </row>
    <row r="432" spans="1:8">
      <c r="A432" s="4">
        <v>41974</v>
      </c>
      <c r="B432" s="6" t="s">
        <v>17</v>
      </c>
      <c r="C432" s="6" t="s">
        <v>32</v>
      </c>
      <c r="D432" s="7" t="s">
        <v>28</v>
      </c>
      <c r="E432" s="6">
        <v>1372</v>
      </c>
      <c r="F432" s="8">
        <v>382788</v>
      </c>
      <c r="G432" s="9"/>
      <c r="H432" s="9"/>
    </row>
    <row r="433" spans="1:8">
      <c r="A433" s="4">
        <v>41640</v>
      </c>
      <c r="B433" s="6" t="s">
        <v>20</v>
      </c>
      <c r="C433" s="6" t="s">
        <v>18</v>
      </c>
      <c r="D433" s="7" t="s">
        <v>28</v>
      </c>
      <c r="E433" s="6">
        <v>3244.5</v>
      </c>
      <c r="F433" s="8">
        <v>36208.62</v>
      </c>
      <c r="G433" s="9"/>
      <c r="H433" s="9"/>
    </row>
    <row r="434" spans="1:8">
      <c r="A434" s="4">
        <v>41671</v>
      </c>
      <c r="B434" s="6" t="s">
        <v>20</v>
      </c>
      <c r="C434" s="6" t="s">
        <v>21</v>
      </c>
      <c r="D434" s="7" t="s">
        <v>13</v>
      </c>
      <c r="E434" s="6">
        <v>959</v>
      </c>
      <c r="F434" s="8">
        <v>267561</v>
      </c>
      <c r="G434" s="9"/>
      <c r="H434" s="9"/>
    </row>
    <row r="435" spans="1:8">
      <c r="A435" s="4">
        <v>41671</v>
      </c>
      <c r="B435" s="6" t="s">
        <v>20</v>
      </c>
      <c r="C435" s="6" t="s">
        <v>30</v>
      </c>
      <c r="D435" s="7" t="s">
        <v>13</v>
      </c>
      <c r="E435" s="6">
        <v>2747</v>
      </c>
      <c r="F435" s="8">
        <v>766413</v>
      </c>
      <c r="G435" s="9"/>
      <c r="H435" s="9"/>
    </row>
    <row r="436" spans="1:8">
      <c r="A436" s="4">
        <v>41760</v>
      </c>
      <c r="B436" s="6" t="s">
        <v>23</v>
      </c>
      <c r="C436" s="6" t="s">
        <v>14</v>
      </c>
      <c r="D436" s="7" t="s">
        <v>27</v>
      </c>
      <c r="E436" s="6">
        <v>1645</v>
      </c>
      <c r="F436" s="8">
        <v>191231.25</v>
      </c>
      <c r="G436" s="9"/>
      <c r="H436" s="9"/>
    </row>
    <row r="437" spans="1:8">
      <c r="A437" s="4">
        <v>41518</v>
      </c>
      <c r="B437" s="6" t="s">
        <v>23</v>
      </c>
      <c r="C437" s="6" t="s">
        <v>10</v>
      </c>
      <c r="D437" s="7" t="s">
        <v>26</v>
      </c>
      <c r="E437" s="6">
        <v>994</v>
      </c>
      <c r="F437" s="8">
        <v>115552.5</v>
      </c>
      <c r="G437" s="9"/>
      <c r="H437" s="9"/>
    </row>
    <row r="438" spans="1:8">
      <c r="A438" s="4">
        <v>41974</v>
      </c>
      <c r="B438" s="6" t="s">
        <v>23</v>
      </c>
      <c r="C438" s="6" t="s">
        <v>34</v>
      </c>
      <c r="D438" s="7" t="s">
        <v>19</v>
      </c>
      <c r="E438" s="6">
        <v>1372</v>
      </c>
      <c r="F438" s="8">
        <v>382788</v>
      </c>
      <c r="G438" s="9"/>
      <c r="H438" s="9"/>
    </row>
    <row r="439" spans="1:8">
      <c r="A439" s="4">
        <v>41852</v>
      </c>
      <c r="B439" s="6" t="s">
        <v>9</v>
      </c>
      <c r="C439" s="6" t="s">
        <v>30</v>
      </c>
      <c r="D439" s="7" t="s">
        <v>13</v>
      </c>
      <c r="E439" s="6">
        <v>1540</v>
      </c>
      <c r="F439" s="8">
        <v>177100</v>
      </c>
      <c r="G439" s="9"/>
      <c r="H439" s="9"/>
    </row>
    <row r="440" spans="1:8">
      <c r="A440" s="4">
        <v>41944</v>
      </c>
      <c r="B440" s="6" t="s">
        <v>9</v>
      </c>
      <c r="C440" s="6" t="s">
        <v>21</v>
      </c>
      <c r="D440" s="7" t="s">
        <v>11</v>
      </c>
      <c r="E440" s="6">
        <v>490</v>
      </c>
      <c r="F440" s="8">
        <v>6762</v>
      </c>
      <c r="G440" s="9"/>
      <c r="H440" s="9"/>
    </row>
    <row r="441" spans="1:8">
      <c r="A441" s="4">
        <v>41699</v>
      </c>
      <c r="B441" s="6" t="s">
        <v>33</v>
      </c>
      <c r="C441" s="6" t="s">
        <v>21</v>
      </c>
      <c r="D441" s="7" t="s">
        <v>27</v>
      </c>
      <c r="E441" s="6">
        <v>2501</v>
      </c>
      <c r="F441" s="8">
        <v>34513.8</v>
      </c>
      <c r="G441" s="9"/>
      <c r="H441" s="9"/>
    </row>
    <row r="442" spans="1:8">
      <c r="A442" s="4">
        <v>41852</v>
      </c>
      <c r="B442" s="6" t="s">
        <v>33</v>
      </c>
      <c r="C442" s="6" t="s">
        <v>21</v>
      </c>
      <c r="D442" s="7" t="s">
        <v>27</v>
      </c>
      <c r="E442" s="6">
        <v>1562</v>
      </c>
      <c r="F442" s="8">
        <v>431112</v>
      </c>
      <c r="G442" s="9"/>
      <c r="H442" s="9"/>
    </row>
    <row r="443" spans="1:8">
      <c r="A443" s="4">
        <v>41518</v>
      </c>
      <c r="B443" s="6" t="s">
        <v>33</v>
      </c>
      <c r="C443" s="6" t="s">
        <v>14</v>
      </c>
      <c r="D443" s="7" t="s">
        <v>19</v>
      </c>
      <c r="E443" s="6">
        <v>1283</v>
      </c>
      <c r="F443" s="8">
        <v>354108</v>
      </c>
      <c r="G443" s="9"/>
      <c r="H443" s="9"/>
    </row>
    <row r="444" spans="1:8">
      <c r="A444" s="4">
        <v>41974</v>
      </c>
      <c r="B444" s="6" t="s">
        <v>33</v>
      </c>
      <c r="C444" s="6" t="s">
        <v>35</v>
      </c>
      <c r="D444" s="7" t="s">
        <v>19</v>
      </c>
      <c r="E444" s="6">
        <v>711</v>
      </c>
      <c r="F444" s="8">
        <v>9811.8</v>
      </c>
      <c r="G444" s="9"/>
      <c r="H444" s="9"/>
    </row>
    <row r="445" spans="1:8">
      <c r="A445" s="4">
        <v>41699</v>
      </c>
      <c r="B445" s="6" t="s">
        <v>17</v>
      </c>
      <c r="C445" s="6" t="s">
        <v>14</v>
      </c>
      <c r="D445" s="7" t="s">
        <v>19</v>
      </c>
      <c r="E445" s="6">
        <v>598</v>
      </c>
      <c r="F445" s="8">
        <v>6601.92</v>
      </c>
      <c r="G445" s="9"/>
      <c r="H445" s="9"/>
    </row>
    <row r="446" spans="1:8">
      <c r="A446" s="4">
        <v>41579</v>
      </c>
      <c r="B446" s="6" t="s">
        <v>17</v>
      </c>
      <c r="C446" s="6" t="s">
        <v>21</v>
      </c>
      <c r="D446" s="7" t="s">
        <v>11</v>
      </c>
      <c r="E446" s="6">
        <v>386</v>
      </c>
      <c r="F446" s="8">
        <v>106536</v>
      </c>
      <c r="G446" s="9"/>
      <c r="H446" s="9"/>
    </row>
    <row r="447" spans="1:8">
      <c r="A447" s="4">
        <v>41974</v>
      </c>
      <c r="B447" s="6" t="s">
        <v>17</v>
      </c>
      <c r="C447" s="6" t="s">
        <v>30</v>
      </c>
      <c r="D447" s="7" t="s">
        <v>11</v>
      </c>
      <c r="E447" s="6">
        <v>635</v>
      </c>
      <c r="F447" s="8">
        <v>175260</v>
      </c>
      <c r="G447" s="9"/>
      <c r="H447" s="9"/>
    </row>
    <row r="448" spans="1:8">
      <c r="A448" s="4">
        <v>41883</v>
      </c>
      <c r="B448" s="6" t="s">
        <v>20</v>
      </c>
      <c r="C448" s="6" t="s">
        <v>14</v>
      </c>
      <c r="D448" s="7" t="s">
        <v>24</v>
      </c>
      <c r="E448" s="6">
        <v>2134</v>
      </c>
      <c r="F448" s="8">
        <v>588984</v>
      </c>
      <c r="G448" s="9"/>
      <c r="H448" s="9"/>
    </row>
    <row r="449" spans="1:8">
      <c r="A449" s="4">
        <v>41609</v>
      </c>
      <c r="B449" s="6" t="s">
        <v>20</v>
      </c>
      <c r="C449" s="6" t="s">
        <v>34</v>
      </c>
      <c r="D449" s="7" t="s">
        <v>27</v>
      </c>
      <c r="E449" s="6">
        <v>808</v>
      </c>
      <c r="F449" s="8">
        <v>223008</v>
      </c>
      <c r="G449" s="9"/>
      <c r="H449" s="9"/>
    </row>
    <row r="450" spans="1:8">
      <c r="A450" s="4">
        <v>41791</v>
      </c>
      <c r="B450" s="6" t="s">
        <v>23</v>
      </c>
      <c r="C450" s="6" t="s">
        <v>25</v>
      </c>
      <c r="D450" s="7" t="s">
        <v>27</v>
      </c>
      <c r="E450" s="6">
        <v>2460</v>
      </c>
      <c r="F450" s="8">
        <v>678960</v>
      </c>
      <c r="G450" s="9"/>
      <c r="H450" s="9"/>
    </row>
    <row r="451" spans="1:8">
      <c r="A451" s="4">
        <v>41974</v>
      </c>
      <c r="B451" s="6" t="s">
        <v>23</v>
      </c>
      <c r="C451" s="6" t="s">
        <v>10</v>
      </c>
      <c r="D451" s="7" t="s">
        <v>19</v>
      </c>
      <c r="E451" s="6">
        <v>711</v>
      </c>
      <c r="F451" s="8">
        <v>9811.8</v>
      </c>
      <c r="G451" s="9"/>
      <c r="H451" s="9"/>
    </row>
    <row r="452" spans="1:8">
      <c r="A452" s="4">
        <v>41609</v>
      </c>
      <c r="B452" s="6" t="s">
        <v>23</v>
      </c>
      <c r="C452" s="6" t="s">
        <v>25</v>
      </c>
      <c r="D452" s="7" t="s">
        <v>19</v>
      </c>
      <c r="E452" s="6">
        <v>1375</v>
      </c>
      <c r="F452" s="8">
        <v>15180</v>
      </c>
      <c r="G452" s="9"/>
      <c r="H452" s="9"/>
    </row>
    <row r="453" spans="1:8">
      <c r="A453" s="4">
        <v>41974</v>
      </c>
      <c r="B453" s="6" t="s">
        <v>23</v>
      </c>
      <c r="C453" s="6" t="s">
        <v>30</v>
      </c>
      <c r="D453" s="7" t="s">
        <v>19</v>
      </c>
      <c r="E453" s="6">
        <v>635</v>
      </c>
      <c r="F453" s="8">
        <v>175260</v>
      </c>
      <c r="G453" s="9"/>
      <c r="H453" s="9"/>
    </row>
    <row r="454" spans="1:8">
      <c r="A454" s="4">
        <v>41791</v>
      </c>
      <c r="B454" s="6" t="s">
        <v>9</v>
      </c>
      <c r="C454" s="6" t="s">
        <v>18</v>
      </c>
      <c r="D454" s="7" t="s">
        <v>19</v>
      </c>
      <c r="E454" s="6">
        <v>1094</v>
      </c>
      <c r="F454" s="8">
        <v>298662</v>
      </c>
      <c r="G454" s="9"/>
      <c r="H454" s="9"/>
    </row>
    <row r="455" spans="1:8">
      <c r="A455" s="4">
        <v>41548</v>
      </c>
      <c r="B455" s="6" t="s">
        <v>9</v>
      </c>
      <c r="C455" s="6" t="s">
        <v>30</v>
      </c>
      <c r="D455" s="7" t="s">
        <v>28</v>
      </c>
      <c r="E455" s="6">
        <v>367</v>
      </c>
      <c r="F455" s="8">
        <v>4007.64</v>
      </c>
      <c r="G455" s="9"/>
      <c r="H455" s="9"/>
    </row>
    <row r="456" spans="1:8">
      <c r="A456" s="4">
        <v>41730</v>
      </c>
      <c r="B456" s="6" t="s">
        <v>33</v>
      </c>
      <c r="C456" s="6" t="s">
        <v>18</v>
      </c>
      <c r="D456" s="7" t="s">
        <v>28</v>
      </c>
      <c r="E456" s="6">
        <v>3802.5</v>
      </c>
      <c r="F456" s="8">
        <v>1038082.5</v>
      </c>
      <c r="G456" s="9"/>
      <c r="H456" s="9"/>
    </row>
    <row r="457" spans="1:8">
      <c r="A457" s="4">
        <v>41518</v>
      </c>
      <c r="B457" s="6" t="s">
        <v>33</v>
      </c>
      <c r="C457" s="6" t="s">
        <v>21</v>
      </c>
      <c r="D457" s="7" t="s">
        <v>26</v>
      </c>
      <c r="E457" s="6">
        <v>322</v>
      </c>
      <c r="F457" s="8">
        <v>87906</v>
      </c>
      <c r="G457" s="9"/>
      <c r="H457" s="9"/>
    </row>
    <row r="458" spans="1:8">
      <c r="A458" s="4">
        <v>41944</v>
      </c>
      <c r="B458" s="6" t="s">
        <v>33</v>
      </c>
      <c r="C458" s="6" t="s">
        <v>14</v>
      </c>
      <c r="D458" s="7" t="s">
        <v>27</v>
      </c>
      <c r="E458" s="6">
        <v>2321</v>
      </c>
      <c r="F458" s="8">
        <v>25345.32</v>
      </c>
      <c r="G458" s="9"/>
      <c r="H458" s="9"/>
    </row>
    <row r="459" spans="1:8">
      <c r="A459" s="4">
        <v>41579</v>
      </c>
      <c r="B459" s="6" t="s">
        <v>33</v>
      </c>
      <c r="C459" s="6" t="s">
        <v>36</v>
      </c>
      <c r="D459" s="7" t="s">
        <v>19</v>
      </c>
      <c r="E459" s="6">
        <v>1857</v>
      </c>
      <c r="F459" s="8">
        <v>211233.75</v>
      </c>
      <c r="G459" s="9"/>
      <c r="H459" s="9"/>
    </row>
    <row r="460" spans="1:8">
      <c r="A460" s="4">
        <v>41974</v>
      </c>
      <c r="B460" s="6" t="s">
        <v>33</v>
      </c>
      <c r="C460" s="6" t="s">
        <v>34</v>
      </c>
      <c r="D460" s="7" t="s">
        <v>19</v>
      </c>
      <c r="E460" s="6">
        <v>2797</v>
      </c>
      <c r="F460" s="8">
        <v>318158.75</v>
      </c>
      <c r="G460" s="9"/>
      <c r="H460" s="9"/>
    </row>
    <row r="461" spans="1:8">
      <c r="A461" s="4">
        <v>41609</v>
      </c>
      <c r="B461" s="6" t="s">
        <v>33</v>
      </c>
      <c r="C461" s="6" t="s">
        <v>35</v>
      </c>
      <c r="D461" s="7" t="s">
        <v>28</v>
      </c>
      <c r="E461" s="6">
        <v>334</v>
      </c>
      <c r="F461" s="8">
        <v>91182</v>
      </c>
      <c r="G461" s="9"/>
      <c r="H461" s="9"/>
    </row>
    <row r="462" spans="1:8">
      <c r="A462" s="4">
        <v>41760</v>
      </c>
      <c r="B462" s="6" t="s">
        <v>17</v>
      </c>
      <c r="C462" s="6" t="s">
        <v>30</v>
      </c>
      <c r="D462" s="7" t="s">
        <v>28</v>
      </c>
      <c r="E462" s="6">
        <v>245</v>
      </c>
      <c r="F462" s="8">
        <v>3344.25</v>
      </c>
      <c r="G462" s="9"/>
      <c r="H462" s="9"/>
    </row>
    <row r="463" spans="1:8">
      <c r="A463" s="4">
        <v>41821</v>
      </c>
      <c r="B463" s="6" t="s">
        <v>17</v>
      </c>
      <c r="C463" s="6" t="s">
        <v>14</v>
      </c>
      <c r="D463" s="7" t="s">
        <v>11</v>
      </c>
      <c r="E463" s="6">
        <v>3793.5</v>
      </c>
      <c r="F463" s="8">
        <v>1035625.5</v>
      </c>
      <c r="G463" s="9"/>
      <c r="H463" s="9"/>
    </row>
    <row r="464" spans="1:8">
      <c r="A464" s="4">
        <v>41883</v>
      </c>
      <c r="B464" s="6" t="s">
        <v>17</v>
      </c>
      <c r="C464" s="6" t="s">
        <v>14</v>
      </c>
      <c r="D464" s="7" t="s">
        <v>11</v>
      </c>
      <c r="E464" s="6">
        <v>567</v>
      </c>
      <c r="F464" s="8">
        <v>64496.25</v>
      </c>
      <c r="G464" s="9"/>
      <c r="H464" s="9"/>
    </row>
    <row r="465" spans="1:8">
      <c r="A465" s="4">
        <v>41883</v>
      </c>
      <c r="B465" s="6" t="s">
        <v>17</v>
      </c>
      <c r="C465" s="6" t="s">
        <v>30</v>
      </c>
      <c r="D465" s="7" t="s">
        <v>24</v>
      </c>
      <c r="E465" s="6">
        <v>2110</v>
      </c>
      <c r="F465" s="8">
        <v>240012.5</v>
      </c>
      <c r="G465" s="9"/>
      <c r="H465" s="9"/>
    </row>
    <row r="466" spans="1:8">
      <c r="A466" s="4">
        <v>41640</v>
      </c>
      <c r="B466" s="6" t="s">
        <v>20</v>
      </c>
      <c r="C466" s="6" t="s">
        <v>34</v>
      </c>
      <c r="D466" s="7" t="s">
        <v>24</v>
      </c>
      <c r="E466" s="6">
        <v>1956</v>
      </c>
      <c r="F466" s="8">
        <v>21359.52</v>
      </c>
      <c r="G466" s="9"/>
      <c r="H466" s="9"/>
    </row>
    <row r="467" spans="1:8">
      <c r="A467" s="4">
        <v>41671</v>
      </c>
      <c r="B467" s="6" t="s">
        <v>20</v>
      </c>
      <c r="C467" s="6" t="s">
        <v>35</v>
      </c>
      <c r="D467" s="7" t="s">
        <v>19</v>
      </c>
      <c r="E467" s="6">
        <v>2659</v>
      </c>
      <c r="F467" s="8">
        <v>725907</v>
      </c>
      <c r="G467" s="9"/>
      <c r="H467" s="9"/>
    </row>
    <row r="468" spans="1:8">
      <c r="A468" s="4">
        <v>41760</v>
      </c>
      <c r="B468" s="6" t="s">
        <v>20</v>
      </c>
      <c r="C468" s="6" t="s">
        <v>35</v>
      </c>
      <c r="D468" s="7" t="s">
        <v>19</v>
      </c>
      <c r="E468" s="6">
        <v>880</v>
      </c>
      <c r="F468" s="8">
        <v>9609.6</v>
      </c>
      <c r="G468" s="9"/>
      <c r="H468" s="9"/>
    </row>
    <row r="469" spans="1:8">
      <c r="A469" s="4">
        <v>41883</v>
      </c>
      <c r="B469" s="6" t="s">
        <v>20</v>
      </c>
      <c r="C469" s="6" t="s">
        <v>34</v>
      </c>
      <c r="D469" s="7" t="s">
        <v>24</v>
      </c>
      <c r="E469" s="6">
        <v>1867</v>
      </c>
      <c r="F469" s="8">
        <v>509691</v>
      </c>
      <c r="G469" s="9"/>
      <c r="H469" s="9"/>
    </row>
    <row r="470" spans="1:8">
      <c r="A470" s="4">
        <v>41518</v>
      </c>
      <c r="B470" s="6" t="s">
        <v>20</v>
      </c>
      <c r="C470" s="6" t="s">
        <v>36</v>
      </c>
      <c r="D470" s="7" t="s">
        <v>24</v>
      </c>
      <c r="E470" s="6">
        <v>2234</v>
      </c>
      <c r="F470" s="8">
        <v>24395.28</v>
      </c>
      <c r="G470" s="9"/>
      <c r="H470" s="9"/>
    </row>
    <row r="471" spans="1:8">
      <c r="A471" s="4">
        <v>41913</v>
      </c>
      <c r="B471" s="6" t="s">
        <v>20</v>
      </c>
      <c r="C471" s="6" t="s">
        <v>36</v>
      </c>
      <c r="D471" s="7" t="s">
        <v>28</v>
      </c>
      <c r="E471" s="6">
        <v>1227</v>
      </c>
      <c r="F471" s="8">
        <v>16748.55</v>
      </c>
      <c r="G471" s="9"/>
      <c r="H471" s="9"/>
    </row>
    <row r="472" spans="1:8">
      <c r="A472" s="4">
        <v>41944</v>
      </c>
      <c r="B472" s="6" t="s">
        <v>20</v>
      </c>
      <c r="C472" s="6" t="s">
        <v>30</v>
      </c>
      <c r="D472" s="7" t="s">
        <v>28</v>
      </c>
      <c r="E472" s="6">
        <v>877</v>
      </c>
      <c r="F472" s="8">
        <v>99758.75</v>
      </c>
      <c r="G472" s="9"/>
      <c r="H472" s="9"/>
    </row>
    <row r="473" spans="1:8">
      <c r="A473" s="4">
        <v>41579</v>
      </c>
      <c r="B473" s="6" t="s">
        <v>23</v>
      </c>
      <c r="C473" s="6" t="s">
        <v>35</v>
      </c>
      <c r="D473" s="7" t="s">
        <v>24</v>
      </c>
      <c r="E473" s="6">
        <v>970</v>
      </c>
      <c r="F473" s="8">
        <v>13240.5</v>
      </c>
      <c r="G473" s="9"/>
      <c r="H473" s="9"/>
    </row>
    <row r="474" spans="1:8">
      <c r="A474" s="4">
        <v>41883</v>
      </c>
      <c r="B474" s="6" t="s">
        <v>9</v>
      </c>
      <c r="C474" s="6" t="s">
        <v>35</v>
      </c>
      <c r="D474" s="7" t="s">
        <v>24</v>
      </c>
      <c r="E474" s="6">
        <v>1580</v>
      </c>
      <c r="F474" s="8">
        <v>17253.6</v>
      </c>
      <c r="G474" s="9"/>
      <c r="H474" s="9"/>
    </row>
    <row r="475" spans="1:8">
      <c r="A475" s="4">
        <v>41699</v>
      </c>
      <c r="B475" s="6" t="s">
        <v>17</v>
      </c>
      <c r="C475" s="6" t="s">
        <v>21</v>
      </c>
      <c r="D475" s="7" t="s">
        <v>11</v>
      </c>
      <c r="E475" s="6">
        <v>1967</v>
      </c>
      <c r="F475" s="8">
        <v>21479.64</v>
      </c>
      <c r="G475" s="9"/>
      <c r="H475" s="9"/>
    </row>
    <row r="476" spans="1:8">
      <c r="A476" s="4">
        <v>41730</v>
      </c>
      <c r="B476" s="6" t="s">
        <v>17</v>
      </c>
      <c r="C476" s="6" t="s">
        <v>30</v>
      </c>
      <c r="D476" s="7" t="s">
        <v>11</v>
      </c>
      <c r="E476" s="6">
        <v>2628</v>
      </c>
      <c r="F476" s="8">
        <v>35872.2</v>
      </c>
      <c r="G476" s="9"/>
      <c r="H476" s="9"/>
    </row>
    <row r="477" spans="1:8">
      <c r="A477" s="4">
        <v>41821</v>
      </c>
      <c r="B477" s="6" t="s">
        <v>23</v>
      </c>
      <c r="C477" s="6" t="s">
        <v>18</v>
      </c>
      <c r="D477" s="7" t="s">
        <v>28</v>
      </c>
      <c r="E477" s="6">
        <v>1630.5</v>
      </c>
      <c r="F477" s="8">
        <v>22256.325</v>
      </c>
      <c r="G477" s="9"/>
      <c r="H477" s="9"/>
    </row>
    <row r="478" spans="1:8">
      <c r="A478" s="4">
        <v>41609</v>
      </c>
      <c r="B478" s="6" t="s">
        <v>23</v>
      </c>
      <c r="C478" s="6" t="s">
        <v>21</v>
      </c>
      <c r="D478" s="7" t="s">
        <v>28</v>
      </c>
      <c r="E478" s="6">
        <v>306</v>
      </c>
      <c r="F478" s="8">
        <v>3341.52</v>
      </c>
      <c r="G478" s="9"/>
      <c r="H478" s="9"/>
    </row>
    <row r="479" spans="1:8">
      <c r="A479" s="4">
        <v>41548</v>
      </c>
      <c r="B479" s="6" t="s">
        <v>9</v>
      </c>
      <c r="C479" s="6" t="s">
        <v>34</v>
      </c>
      <c r="D479" s="7" t="s">
        <v>13</v>
      </c>
      <c r="E479" s="6">
        <v>386</v>
      </c>
      <c r="F479" s="8">
        <v>4168.8</v>
      </c>
      <c r="G479" s="9"/>
      <c r="H479" s="9"/>
    </row>
    <row r="480" spans="1:8">
      <c r="A480" s="4">
        <v>41730</v>
      </c>
      <c r="B480" s="6" t="s">
        <v>9</v>
      </c>
      <c r="C480" s="6" t="s">
        <v>34</v>
      </c>
      <c r="D480" s="7" t="s">
        <v>13</v>
      </c>
      <c r="E480" s="6">
        <v>3445.5</v>
      </c>
      <c r="F480" s="8">
        <v>387618.75</v>
      </c>
      <c r="G480" s="9"/>
      <c r="H480" s="9"/>
    </row>
    <row r="481" spans="1:8">
      <c r="A481" s="4">
        <v>41609</v>
      </c>
      <c r="B481" s="6" t="s">
        <v>9</v>
      </c>
      <c r="C481" s="6" t="s">
        <v>21</v>
      </c>
      <c r="D481" s="7" t="s">
        <v>24</v>
      </c>
      <c r="E481" s="6">
        <v>1482</v>
      </c>
      <c r="F481" s="8">
        <v>166725</v>
      </c>
      <c r="G481" s="9"/>
      <c r="H481" s="9"/>
    </row>
    <row r="482" spans="1:8">
      <c r="A482" s="4">
        <v>41579</v>
      </c>
      <c r="B482" s="6" t="s">
        <v>33</v>
      </c>
      <c r="C482" s="6" t="s">
        <v>34</v>
      </c>
      <c r="D482" s="7" t="s">
        <v>24</v>
      </c>
      <c r="E482" s="6">
        <v>1804</v>
      </c>
      <c r="F482" s="8">
        <v>202950</v>
      </c>
      <c r="G482" s="9"/>
      <c r="H482" s="9"/>
    </row>
    <row r="483" spans="1:8">
      <c r="A483" s="4">
        <v>41974</v>
      </c>
      <c r="B483" s="6" t="s">
        <v>33</v>
      </c>
      <c r="C483" s="6" t="s">
        <v>36</v>
      </c>
      <c r="D483" s="7" t="s">
        <v>24</v>
      </c>
      <c r="E483" s="6">
        <v>2072</v>
      </c>
      <c r="F483" s="8">
        <v>27972</v>
      </c>
      <c r="G483" s="9"/>
      <c r="H483" s="9"/>
    </row>
    <row r="484" spans="1:8">
      <c r="A484" s="4">
        <v>41640</v>
      </c>
      <c r="B484" s="6" t="s">
        <v>17</v>
      </c>
      <c r="C484" s="6" t="s">
        <v>35</v>
      </c>
      <c r="D484" s="7" t="s">
        <v>24</v>
      </c>
      <c r="E484" s="6">
        <v>681</v>
      </c>
      <c r="F484" s="8">
        <v>9193.5</v>
      </c>
      <c r="G484" s="9"/>
      <c r="H484" s="9"/>
    </row>
    <row r="485" spans="1:8">
      <c r="A485" s="4">
        <v>41730</v>
      </c>
      <c r="B485" s="6" t="s">
        <v>17</v>
      </c>
      <c r="C485" s="6" t="s">
        <v>35</v>
      </c>
      <c r="D485" s="7" t="s">
        <v>15</v>
      </c>
      <c r="E485" s="6">
        <v>510</v>
      </c>
      <c r="F485" s="8">
        <v>6885</v>
      </c>
      <c r="G485" s="9"/>
      <c r="H485" s="9"/>
    </row>
    <row r="486" spans="1:8">
      <c r="A486" s="4">
        <v>41760</v>
      </c>
      <c r="B486" s="6" t="s">
        <v>17</v>
      </c>
      <c r="C486" s="6" t="s">
        <v>34</v>
      </c>
      <c r="D486" s="7" t="s">
        <v>15</v>
      </c>
      <c r="E486" s="6">
        <v>790</v>
      </c>
      <c r="F486" s="8">
        <v>10665</v>
      </c>
      <c r="G486" s="9"/>
      <c r="H486" s="9"/>
    </row>
    <row r="487" spans="1:8">
      <c r="A487" s="4">
        <v>41883</v>
      </c>
      <c r="B487" s="6" t="s">
        <v>17</v>
      </c>
      <c r="C487" s="6" t="s">
        <v>32</v>
      </c>
      <c r="D487" s="7" t="s">
        <v>19</v>
      </c>
      <c r="E487" s="6">
        <v>1596</v>
      </c>
      <c r="F487" s="8">
        <v>179550</v>
      </c>
      <c r="G487" s="9"/>
      <c r="H487" s="9"/>
    </row>
    <row r="488" spans="1:8">
      <c r="A488" s="4">
        <v>41548</v>
      </c>
      <c r="B488" s="6" t="s">
        <v>17</v>
      </c>
      <c r="C488" s="6" t="s">
        <v>32</v>
      </c>
      <c r="D488" s="7" t="s">
        <v>19</v>
      </c>
      <c r="E488" s="6">
        <v>2294</v>
      </c>
      <c r="F488" s="8">
        <v>619380</v>
      </c>
      <c r="G488" s="9"/>
      <c r="H488" s="9"/>
    </row>
    <row r="489" spans="1:8">
      <c r="A489" s="4">
        <v>41609</v>
      </c>
      <c r="B489" s="6" t="s">
        <v>17</v>
      </c>
      <c r="C489" s="6" t="s">
        <v>18</v>
      </c>
      <c r="D489" s="7" t="s">
        <v>19</v>
      </c>
      <c r="E489" s="6">
        <v>1916</v>
      </c>
      <c r="F489" s="8">
        <v>215550</v>
      </c>
      <c r="G489" s="9"/>
      <c r="H489" s="9"/>
    </row>
    <row r="490" spans="1:8">
      <c r="A490" s="4">
        <v>41974</v>
      </c>
      <c r="B490" s="6" t="s">
        <v>17</v>
      </c>
      <c r="C490" s="6" t="s">
        <v>21</v>
      </c>
      <c r="D490" s="7" t="s">
        <v>19</v>
      </c>
      <c r="E490" s="6">
        <v>853</v>
      </c>
      <c r="F490" s="8">
        <v>230310</v>
      </c>
      <c r="G490" s="9"/>
      <c r="H490" s="9"/>
    </row>
    <row r="491" spans="1:8">
      <c r="A491" s="4">
        <v>41760</v>
      </c>
      <c r="B491" s="6" t="s">
        <v>20</v>
      </c>
      <c r="C491" s="6" t="s">
        <v>30</v>
      </c>
      <c r="D491" s="7" t="s">
        <v>22</v>
      </c>
      <c r="E491" s="6">
        <v>341</v>
      </c>
      <c r="F491" s="8">
        <v>38362.5</v>
      </c>
      <c r="G491" s="9"/>
      <c r="H491" s="9"/>
    </row>
    <row r="492" spans="1:8">
      <c r="A492" s="4">
        <v>41821</v>
      </c>
      <c r="B492" s="6" t="s">
        <v>20</v>
      </c>
      <c r="C492" s="6" t="s">
        <v>30</v>
      </c>
      <c r="D492" s="7" t="s">
        <v>22</v>
      </c>
      <c r="E492" s="6">
        <v>641</v>
      </c>
      <c r="F492" s="8">
        <v>8653.5</v>
      </c>
      <c r="G492" s="9"/>
      <c r="H492" s="9"/>
    </row>
    <row r="493" spans="1:8">
      <c r="A493" s="4">
        <v>41883</v>
      </c>
      <c r="B493" s="6" t="s">
        <v>20</v>
      </c>
      <c r="C493" s="6" t="s">
        <v>25</v>
      </c>
      <c r="D493" s="7" t="s">
        <v>22</v>
      </c>
      <c r="E493" s="6">
        <v>432</v>
      </c>
      <c r="F493" s="8">
        <v>116640</v>
      </c>
      <c r="G493" s="9"/>
      <c r="H493" s="9"/>
    </row>
    <row r="494" spans="1:8">
      <c r="A494" s="4">
        <v>41548</v>
      </c>
      <c r="B494" s="6" t="s">
        <v>20</v>
      </c>
      <c r="C494" s="6" t="s">
        <v>34</v>
      </c>
      <c r="D494" s="7" t="s">
        <v>15</v>
      </c>
      <c r="E494" s="6">
        <v>2294</v>
      </c>
      <c r="F494" s="8">
        <v>619380</v>
      </c>
      <c r="G494" s="9"/>
      <c r="H494" s="9"/>
    </row>
    <row r="495" spans="1:8">
      <c r="A495" s="4">
        <v>41548</v>
      </c>
      <c r="B495" s="6" t="s">
        <v>20</v>
      </c>
      <c r="C495" s="6" t="s">
        <v>21</v>
      </c>
      <c r="D495" s="7" t="s">
        <v>16</v>
      </c>
      <c r="E495" s="6">
        <v>2167</v>
      </c>
      <c r="F495" s="8">
        <v>29254.5</v>
      </c>
      <c r="G495" s="9"/>
      <c r="H495" s="9"/>
    </row>
    <row r="496" spans="1:8">
      <c r="A496" s="4">
        <v>41944</v>
      </c>
      <c r="B496" s="6" t="s">
        <v>20</v>
      </c>
      <c r="C496" s="6" t="s">
        <v>14</v>
      </c>
      <c r="D496" s="7" t="s">
        <v>22</v>
      </c>
      <c r="E496" s="6">
        <v>2529</v>
      </c>
      <c r="F496" s="8">
        <v>284512.5</v>
      </c>
      <c r="G496" s="9"/>
      <c r="H496" s="9"/>
    </row>
    <row r="497" spans="1:8">
      <c r="A497" s="4">
        <v>41640</v>
      </c>
      <c r="B497" s="6" t="s">
        <v>23</v>
      </c>
      <c r="C497" s="6" t="s">
        <v>34</v>
      </c>
      <c r="D497" s="7" t="s">
        <v>22</v>
      </c>
      <c r="E497" s="6">
        <v>579</v>
      </c>
      <c r="F497" s="8">
        <v>65137.5</v>
      </c>
      <c r="G497" s="9"/>
      <c r="H497" s="9"/>
    </row>
    <row r="498" spans="1:8">
      <c r="A498" s="4">
        <v>41699</v>
      </c>
      <c r="B498" s="6" t="s">
        <v>23</v>
      </c>
      <c r="C498" s="6" t="s">
        <v>34</v>
      </c>
      <c r="D498" s="7" t="s">
        <v>22</v>
      </c>
      <c r="E498" s="6">
        <v>2993</v>
      </c>
      <c r="F498" s="8">
        <v>808110</v>
      </c>
      <c r="G498" s="9"/>
      <c r="H498" s="9"/>
    </row>
    <row r="499" spans="1:8">
      <c r="A499" s="4">
        <v>41730</v>
      </c>
      <c r="B499" s="6" t="s">
        <v>23</v>
      </c>
      <c r="C499" s="6" t="s">
        <v>14</v>
      </c>
      <c r="D499" s="7" t="s">
        <v>22</v>
      </c>
      <c r="E499" s="6">
        <v>3520.5</v>
      </c>
      <c r="F499" s="8">
        <v>38021.4</v>
      </c>
      <c r="G499" s="9"/>
      <c r="H499" s="9"/>
    </row>
    <row r="500" spans="1:8">
      <c r="A500" s="4">
        <v>41852</v>
      </c>
      <c r="B500" s="6" t="s">
        <v>23</v>
      </c>
      <c r="C500" s="6" t="s">
        <v>35</v>
      </c>
      <c r="D500" s="7" t="s">
        <v>15</v>
      </c>
      <c r="E500" s="6">
        <v>2574</v>
      </c>
      <c r="F500" s="8">
        <v>27799.2</v>
      </c>
      <c r="G500" s="9"/>
      <c r="H500" s="9"/>
    </row>
    <row r="501" spans="1:8">
      <c r="A501" s="4">
        <v>41974</v>
      </c>
      <c r="B501" s="6" t="s">
        <v>23</v>
      </c>
      <c r="C501" s="6" t="s">
        <v>21</v>
      </c>
      <c r="D501" s="7" t="s">
        <v>15</v>
      </c>
      <c r="E501" s="6">
        <v>2072</v>
      </c>
      <c r="F501" s="8">
        <v>27972</v>
      </c>
      <c r="G501" s="9"/>
      <c r="H501" s="9"/>
    </row>
    <row r="502" spans="1:8">
      <c r="A502" s="4">
        <v>41974</v>
      </c>
      <c r="B502" s="6" t="s">
        <v>23</v>
      </c>
      <c r="C502" s="6" t="s">
        <v>21</v>
      </c>
      <c r="D502" s="7" t="s">
        <v>15</v>
      </c>
      <c r="E502" s="6">
        <v>853</v>
      </c>
      <c r="F502" s="8">
        <v>230310</v>
      </c>
      <c r="G502" s="9"/>
      <c r="H502" s="9"/>
    </row>
    <row r="503" spans="1:8">
      <c r="A503" s="4">
        <v>41548</v>
      </c>
      <c r="B503" s="6" t="s">
        <v>9</v>
      </c>
      <c r="C503" s="6" t="s">
        <v>36</v>
      </c>
      <c r="D503" s="7" t="s">
        <v>16</v>
      </c>
      <c r="E503" s="6">
        <v>1198</v>
      </c>
      <c r="F503" s="8">
        <v>12794.64</v>
      </c>
      <c r="G503" s="9"/>
      <c r="H503" s="9"/>
    </row>
    <row r="504" spans="1:8">
      <c r="A504" s="4">
        <v>41640</v>
      </c>
      <c r="B504" s="6" t="s">
        <v>17</v>
      </c>
      <c r="C504" s="6" t="s">
        <v>14</v>
      </c>
      <c r="D504" s="7" t="s">
        <v>16</v>
      </c>
      <c r="E504" s="6">
        <v>384</v>
      </c>
      <c r="F504" s="8">
        <v>5126.4</v>
      </c>
      <c r="G504" s="9"/>
      <c r="H504" s="9"/>
    </row>
    <row r="505" spans="1:8">
      <c r="A505" s="4">
        <v>41913</v>
      </c>
      <c r="B505" s="6" t="s">
        <v>17</v>
      </c>
      <c r="C505" s="6" t="s">
        <v>35</v>
      </c>
      <c r="D505" s="7" t="s">
        <v>15</v>
      </c>
      <c r="E505" s="6">
        <v>472</v>
      </c>
      <c r="F505" s="8">
        <v>5040.96</v>
      </c>
      <c r="G505" s="9"/>
      <c r="H505" s="9"/>
    </row>
    <row r="506" spans="1:8">
      <c r="A506" s="4">
        <v>41518</v>
      </c>
      <c r="B506" s="6" t="s">
        <v>20</v>
      </c>
      <c r="C506" s="6" t="s">
        <v>25</v>
      </c>
      <c r="D506" s="7" t="s">
        <v>15</v>
      </c>
      <c r="E506" s="6">
        <v>1005</v>
      </c>
      <c r="F506" s="8">
        <v>10733.4</v>
      </c>
      <c r="G506" s="9"/>
      <c r="H506" s="9"/>
    </row>
    <row r="507" spans="1:8">
      <c r="A507" s="4">
        <v>41821</v>
      </c>
      <c r="B507" s="6" t="s">
        <v>23</v>
      </c>
      <c r="C507" s="6" t="s">
        <v>34</v>
      </c>
      <c r="D507" s="7" t="s">
        <v>22</v>
      </c>
      <c r="E507" s="6">
        <v>3199.5</v>
      </c>
      <c r="F507" s="8">
        <v>42713.325</v>
      </c>
      <c r="G507" s="9"/>
      <c r="H507" s="9"/>
    </row>
    <row r="508" spans="1:8">
      <c r="A508" s="4">
        <v>41913</v>
      </c>
      <c r="B508" s="6" t="s">
        <v>23</v>
      </c>
      <c r="C508" s="6" t="s">
        <v>10</v>
      </c>
      <c r="D508" s="7" t="s">
        <v>22</v>
      </c>
      <c r="E508" s="6">
        <v>472</v>
      </c>
      <c r="F508" s="8">
        <v>5040.96</v>
      </c>
      <c r="G508" s="9"/>
      <c r="H508" s="9"/>
    </row>
    <row r="509" spans="1:8">
      <c r="A509" s="4">
        <v>41671</v>
      </c>
      <c r="B509" s="6" t="s">
        <v>9</v>
      </c>
      <c r="C509" s="6" t="s">
        <v>18</v>
      </c>
      <c r="D509" s="7" t="s">
        <v>19</v>
      </c>
      <c r="E509" s="6">
        <v>1937</v>
      </c>
      <c r="F509" s="8">
        <v>20687.16</v>
      </c>
      <c r="G509" s="9"/>
      <c r="H509" s="9"/>
    </row>
    <row r="510" spans="1:8">
      <c r="A510" s="4">
        <v>41821</v>
      </c>
      <c r="B510" s="6" t="s">
        <v>9</v>
      </c>
      <c r="C510" s="6" t="s">
        <v>35</v>
      </c>
      <c r="D510" s="7" t="s">
        <v>19</v>
      </c>
      <c r="E510" s="6">
        <v>2811</v>
      </c>
      <c r="F510" s="8">
        <v>750537</v>
      </c>
      <c r="G510" s="9"/>
      <c r="H510" s="9"/>
    </row>
    <row r="511" spans="1:8">
      <c r="A511" s="4">
        <v>41913</v>
      </c>
      <c r="B511" s="6" t="s">
        <v>9</v>
      </c>
      <c r="C511" s="6" t="s">
        <v>21</v>
      </c>
      <c r="D511" s="7" t="s">
        <v>22</v>
      </c>
      <c r="E511" s="6">
        <v>2441</v>
      </c>
      <c r="F511" s="8">
        <v>271561.25</v>
      </c>
      <c r="G511" s="9"/>
      <c r="H511" s="9"/>
    </row>
    <row r="512" spans="1:8">
      <c r="A512" s="4">
        <v>41579</v>
      </c>
      <c r="B512" s="6" t="s">
        <v>9</v>
      </c>
      <c r="C512" s="6" t="s">
        <v>14</v>
      </c>
      <c r="D512" s="7" t="s">
        <v>15</v>
      </c>
      <c r="E512" s="6">
        <v>1560</v>
      </c>
      <c r="F512" s="8">
        <v>20826</v>
      </c>
      <c r="G512" s="9"/>
      <c r="H512" s="9"/>
    </row>
    <row r="513" spans="1:8">
      <c r="A513" s="4">
        <v>41974</v>
      </c>
      <c r="B513" s="6" t="s">
        <v>33</v>
      </c>
      <c r="C513" s="6" t="s">
        <v>25</v>
      </c>
      <c r="D513" s="7" t="s">
        <v>15</v>
      </c>
      <c r="E513" s="6">
        <v>2157</v>
      </c>
      <c r="F513" s="8">
        <v>28795.95</v>
      </c>
      <c r="G513" s="9"/>
      <c r="H513" s="9"/>
    </row>
    <row r="514" spans="1:8">
      <c r="A514" s="4">
        <v>41518</v>
      </c>
      <c r="B514" s="6" t="s">
        <v>17</v>
      </c>
      <c r="C514" s="6" t="s">
        <v>30</v>
      </c>
      <c r="D514" s="7" t="s">
        <v>22</v>
      </c>
      <c r="E514" s="6">
        <v>655</v>
      </c>
      <c r="F514" s="8">
        <v>8744.25</v>
      </c>
      <c r="G514" s="9"/>
      <c r="H514" s="9"/>
    </row>
    <row r="515" spans="1:8">
      <c r="A515" s="4">
        <v>41640</v>
      </c>
      <c r="B515" s="6" t="s">
        <v>20</v>
      </c>
      <c r="C515" s="6" t="s">
        <v>21</v>
      </c>
      <c r="D515" s="7" t="s">
        <v>26</v>
      </c>
      <c r="E515" s="6">
        <v>1734</v>
      </c>
      <c r="F515" s="8">
        <v>18519.12</v>
      </c>
      <c r="G515" s="9"/>
      <c r="H515" s="9"/>
    </row>
    <row r="516" spans="1:8">
      <c r="A516" s="4">
        <v>41640</v>
      </c>
      <c r="B516" s="6" t="s">
        <v>20</v>
      </c>
      <c r="C516" s="6" t="s">
        <v>30</v>
      </c>
      <c r="D516" s="7" t="s">
        <v>22</v>
      </c>
      <c r="E516" s="6">
        <v>554</v>
      </c>
      <c r="F516" s="8">
        <v>61632.5</v>
      </c>
      <c r="G516" s="9"/>
      <c r="H516" s="9"/>
    </row>
    <row r="517" spans="1:8">
      <c r="A517" s="4">
        <v>41640</v>
      </c>
      <c r="B517" s="6" t="s">
        <v>23</v>
      </c>
      <c r="C517" s="6" t="s">
        <v>35</v>
      </c>
      <c r="D517" s="7" t="s">
        <v>22</v>
      </c>
      <c r="E517" s="6">
        <v>3165</v>
      </c>
      <c r="F517" s="8">
        <v>352106.25</v>
      </c>
      <c r="G517" s="9"/>
      <c r="H517" s="9"/>
    </row>
    <row r="518" spans="1:8">
      <c r="A518" s="4">
        <v>41760</v>
      </c>
      <c r="B518" s="6" t="s">
        <v>23</v>
      </c>
      <c r="C518" s="6" t="s">
        <v>21</v>
      </c>
      <c r="D518" s="7" t="s">
        <v>27</v>
      </c>
      <c r="E518" s="6">
        <v>1433</v>
      </c>
      <c r="F518" s="8">
        <v>159421.25</v>
      </c>
      <c r="G518" s="9"/>
      <c r="H518" s="9"/>
    </row>
    <row r="519" spans="1:8">
      <c r="A519" s="4">
        <v>41518</v>
      </c>
      <c r="B519" s="6" t="s">
        <v>23</v>
      </c>
      <c r="C519" s="6" t="s">
        <v>30</v>
      </c>
      <c r="D519" s="7" t="s">
        <v>27</v>
      </c>
      <c r="E519" s="6">
        <v>947</v>
      </c>
      <c r="F519" s="8">
        <v>105353.75</v>
      </c>
      <c r="G519" s="9"/>
      <c r="H519" s="9"/>
    </row>
    <row r="520" spans="1:8">
      <c r="A520" s="4">
        <v>41974</v>
      </c>
      <c r="B520" s="6" t="s">
        <v>23</v>
      </c>
      <c r="C520" s="6" t="s">
        <v>30</v>
      </c>
      <c r="D520" s="7" t="s">
        <v>26</v>
      </c>
      <c r="E520" s="6">
        <v>2157</v>
      </c>
      <c r="F520" s="8">
        <v>28795.95</v>
      </c>
      <c r="G520" s="9"/>
      <c r="H520" s="9"/>
    </row>
    <row r="521" spans="1:8">
      <c r="A521" s="4">
        <v>41518</v>
      </c>
      <c r="B521" s="6" t="s">
        <v>9</v>
      </c>
      <c r="C521" s="6" t="s">
        <v>14</v>
      </c>
      <c r="D521" s="7" t="s">
        <v>26</v>
      </c>
      <c r="E521" s="6">
        <v>2416</v>
      </c>
      <c r="F521" s="8">
        <v>265760</v>
      </c>
      <c r="G521" s="9"/>
      <c r="H521" s="9"/>
    </row>
    <row r="522" spans="1:8">
      <c r="A522" s="4">
        <v>41913</v>
      </c>
      <c r="B522" s="6" t="s">
        <v>9</v>
      </c>
      <c r="C522" s="6" t="s">
        <v>30</v>
      </c>
      <c r="D522" s="7" t="s">
        <v>26</v>
      </c>
      <c r="E522" s="6">
        <v>2156</v>
      </c>
      <c r="F522" s="8">
        <v>237160</v>
      </c>
      <c r="G522" s="9"/>
      <c r="H522" s="9"/>
    </row>
    <row r="523" spans="1:8">
      <c r="A523" s="4">
        <v>41944</v>
      </c>
      <c r="B523" s="6" t="s">
        <v>9</v>
      </c>
      <c r="C523" s="6" t="s">
        <v>14</v>
      </c>
      <c r="D523" s="7" t="s">
        <v>26</v>
      </c>
      <c r="E523" s="6">
        <v>2689</v>
      </c>
      <c r="F523" s="8">
        <v>35494.8</v>
      </c>
      <c r="G523" s="9"/>
      <c r="H523" s="9"/>
    </row>
    <row r="524" spans="1:8">
      <c r="A524" s="4">
        <v>41699</v>
      </c>
      <c r="B524" s="6" t="s">
        <v>33</v>
      </c>
      <c r="C524" s="6" t="s">
        <v>34</v>
      </c>
      <c r="D524" s="7" t="s">
        <v>27</v>
      </c>
      <c r="E524" s="6">
        <v>677</v>
      </c>
      <c r="F524" s="8">
        <v>8936.4</v>
      </c>
      <c r="G524" s="9"/>
      <c r="H524" s="9"/>
    </row>
    <row r="525" spans="1:8">
      <c r="A525" s="4">
        <v>41730</v>
      </c>
      <c r="B525" s="6" t="s">
        <v>33</v>
      </c>
      <c r="C525" s="6" t="s">
        <v>21</v>
      </c>
      <c r="D525" s="7" t="s">
        <v>27</v>
      </c>
      <c r="E525" s="6">
        <v>1773</v>
      </c>
      <c r="F525" s="8">
        <v>468072</v>
      </c>
      <c r="G525" s="9"/>
      <c r="H525" s="9"/>
    </row>
    <row r="526" spans="1:8">
      <c r="A526" s="4">
        <v>41609</v>
      </c>
      <c r="B526" s="6" t="s">
        <v>33</v>
      </c>
      <c r="C526" s="6" t="s">
        <v>36</v>
      </c>
      <c r="D526" s="7" t="s">
        <v>27</v>
      </c>
      <c r="E526" s="6">
        <v>1186</v>
      </c>
      <c r="F526" s="8">
        <v>313104</v>
      </c>
      <c r="G526" s="9"/>
      <c r="H526" s="9"/>
    </row>
    <row r="527" spans="1:8">
      <c r="A527" s="4">
        <v>41760</v>
      </c>
      <c r="B527" s="6" t="s">
        <v>20</v>
      </c>
      <c r="C527" s="6" t="s">
        <v>18</v>
      </c>
      <c r="D527" s="7" t="s">
        <v>27</v>
      </c>
      <c r="E527" s="6">
        <v>2109</v>
      </c>
      <c r="F527" s="8">
        <v>22271.04</v>
      </c>
      <c r="G527" s="9"/>
      <c r="H527" s="9"/>
    </row>
    <row r="528" spans="1:8">
      <c r="A528" s="4">
        <v>41821</v>
      </c>
      <c r="B528" s="6" t="s">
        <v>20</v>
      </c>
      <c r="C528" s="6" t="s">
        <v>21</v>
      </c>
      <c r="D528" s="7" t="s">
        <v>24</v>
      </c>
      <c r="E528" s="6">
        <v>3874.5</v>
      </c>
      <c r="F528" s="8">
        <v>51143.4</v>
      </c>
      <c r="G528" s="9"/>
      <c r="H528" s="9"/>
    </row>
    <row r="529" spans="1:8">
      <c r="A529" s="4">
        <v>41944</v>
      </c>
      <c r="B529" s="6" t="s">
        <v>20</v>
      </c>
      <c r="C529" s="6" t="s">
        <v>32</v>
      </c>
      <c r="D529" s="7" t="s">
        <v>13</v>
      </c>
      <c r="E529" s="6">
        <v>2387</v>
      </c>
      <c r="F529" s="8">
        <v>262570</v>
      </c>
      <c r="G529" s="9"/>
      <c r="H529" s="9"/>
    </row>
    <row r="530" spans="1:8">
      <c r="A530" s="4">
        <v>41579</v>
      </c>
      <c r="B530" s="6" t="s">
        <v>23</v>
      </c>
      <c r="C530" s="6" t="s">
        <v>32</v>
      </c>
      <c r="D530" s="7" t="s">
        <v>13</v>
      </c>
      <c r="E530" s="6">
        <v>2548</v>
      </c>
      <c r="F530" s="8">
        <v>33633.6</v>
      </c>
      <c r="G530" s="9"/>
      <c r="H530" s="9"/>
    </row>
    <row r="531" spans="1:8">
      <c r="A531" s="4">
        <v>41760</v>
      </c>
      <c r="B531" s="6" t="s">
        <v>33</v>
      </c>
      <c r="C531" s="6" t="s">
        <v>25</v>
      </c>
      <c r="D531" s="7" t="s">
        <v>13</v>
      </c>
      <c r="E531" s="6">
        <v>2661</v>
      </c>
      <c r="F531" s="8">
        <v>28100.16</v>
      </c>
      <c r="G531" s="9"/>
      <c r="H531" s="9"/>
    </row>
    <row r="532" spans="1:8">
      <c r="A532" s="4">
        <v>41518</v>
      </c>
      <c r="B532" s="6" t="s">
        <v>23</v>
      </c>
      <c r="C532" s="6" t="s">
        <v>18</v>
      </c>
      <c r="D532" s="7" t="s">
        <v>13</v>
      </c>
      <c r="E532" s="6">
        <v>2761</v>
      </c>
      <c r="F532" s="8">
        <v>29156.16</v>
      </c>
      <c r="G532" s="9"/>
      <c r="H532" s="9"/>
    </row>
    <row r="533" spans="1:8">
      <c r="A533" s="4">
        <v>41791</v>
      </c>
      <c r="B533" s="6" t="s">
        <v>9</v>
      </c>
      <c r="C533" s="6" t="s">
        <v>32</v>
      </c>
      <c r="D533" s="7" t="s">
        <v>13</v>
      </c>
      <c r="E533" s="6">
        <v>2567</v>
      </c>
      <c r="F533" s="8">
        <v>33499.35</v>
      </c>
      <c r="G533" s="9"/>
      <c r="H533" s="9"/>
    </row>
    <row r="534" spans="1:8">
      <c r="A534" s="4">
        <v>41791</v>
      </c>
      <c r="B534" s="6" t="s">
        <v>20</v>
      </c>
      <c r="C534" s="6" t="s">
        <v>32</v>
      </c>
      <c r="D534" s="7" t="s">
        <v>13</v>
      </c>
      <c r="E534" s="6">
        <v>2567</v>
      </c>
      <c r="F534" s="8">
        <v>33499.35</v>
      </c>
      <c r="G534" s="9"/>
      <c r="H534" s="9"/>
    </row>
    <row r="535" spans="1:8">
      <c r="A535" s="4">
        <v>41791</v>
      </c>
      <c r="B535" s="6" t="s">
        <v>33</v>
      </c>
      <c r="C535" s="6" t="s">
        <v>25</v>
      </c>
      <c r="D535" s="7" t="s">
        <v>13</v>
      </c>
      <c r="E535" s="6">
        <v>604</v>
      </c>
      <c r="F535" s="8">
        <v>6305.76</v>
      </c>
      <c r="G535" s="9"/>
      <c r="H535" s="9"/>
    </row>
    <row r="536" spans="1:8">
      <c r="A536" s="4">
        <v>41640</v>
      </c>
      <c r="B536" s="6" t="s">
        <v>17</v>
      </c>
      <c r="C536" s="6" t="s">
        <v>21</v>
      </c>
      <c r="D536" s="7" t="s">
        <v>13</v>
      </c>
      <c r="E536" s="6">
        <v>3997.5</v>
      </c>
      <c r="F536" s="8">
        <v>52167.375</v>
      </c>
      <c r="G536" s="9"/>
      <c r="H536" s="9"/>
    </row>
    <row r="537" spans="1:8">
      <c r="A537" s="4">
        <v>41791</v>
      </c>
      <c r="B537" s="6" t="s">
        <v>17</v>
      </c>
      <c r="C537" s="6" t="s">
        <v>25</v>
      </c>
      <c r="D537" s="7" t="s">
        <v>11</v>
      </c>
      <c r="E537" s="6">
        <v>604</v>
      </c>
      <c r="F537" s="8">
        <v>6305.76</v>
      </c>
      <c r="G537" s="9"/>
      <c r="H537" s="9"/>
    </row>
    <row r="538" spans="1:8">
      <c r="A538" s="4">
        <v>41518</v>
      </c>
      <c r="B538" s="6" t="s">
        <v>17</v>
      </c>
      <c r="C538" s="6" t="s">
        <v>10</v>
      </c>
      <c r="D538" s="7" t="s">
        <v>11</v>
      </c>
      <c r="E538" s="6">
        <v>660</v>
      </c>
      <c r="F538" s="8">
        <v>8613</v>
      </c>
      <c r="G538" s="9"/>
      <c r="H538" s="9"/>
    </row>
    <row r="539" spans="1:8">
      <c r="A539" s="4">
        <v>41913</v>
      </c>
      <c r="B539" s="6" t="s">
        <v>17</v>
      </c>
      <c r="C539" s="6" t="s">
        <v>25</v>
      </c>
      <c r="D539" s="7" t="s">
        <v>11</v>
      </c>
      <c r="E539" s="6">
        <v>410</v>
      </c>
      <c r="F539" s="8">
        <v>4280.4</v>
      </c>
      <c r="G539" s="9"/>
      <c r="H539" s="9"/>
    </row>
    <row r="540" spans="1:8">
      <c r="A540" s="4">
        <v>41579</v>
      </c>
      <c r="B540" s="6" t="s">
        <v>17</v>
      </c>
      <c r="C540" s="6" t="s">
        <v>25</v>
      </c>
      <c r="D540" s="7" t="s">
        <v>11</v>
      </c>
      <c r="E540" s="6">
        <v>2605</v>
      </c>
      <c r="F540" s="8">
        <v>679905</v>
      </c>
      <c r="G540" s="9"/>
      <c r="H540" s="9"/>
    </row>
    <row r="541" spans="1:8">
      <c r="A541" s="4">
        <v>41974</v>
      </c>
      <c r="B541" s="6" t="s">
        <v>17</v>
      </c>
      <c r="C541" s="6" t="s">
        <v>10</v>
      </c>
      <c r="D541" s="7" t="s">
        <v>11</v>
      </c>
      <c r="E541" s="6">
        <v>1013</v>
      </c>
      <c r="F541" s="8">
        <v>10575.72</v>
      </c>
      <c r="G541" s="9"/>
      <c r="H541" s="9"/>
    </row>
    <row r="542" spans="1:8">
      <c r="A542" s="4">
        <v>41791</v>
      </c>
      <c r="B542" s="6" t="s">
        <v>20</v>
      </c>
      <c r="C542" s="6" t="s">
        <v>18</v>
      </c>
      <c r="D542" s="7" t="s">
        <v>11</v>
      </c>
      <c r="E542" s="6">
        <v>1583</v>
      </c>
      <c r="F542" s="8">
        <v>172151.25</v>
      </c>
      <c r="G542" s="9"/>
      <c r="H542" s="9"/>
    </row>
    <row r="543" spans="1:8">
      <c r="A543" s="4">
        <v>41913</v>
      </c>
      <c r="B543" s="6" t="s">
        <v>20</v>
      </c>
      <c r="C543" s="6" t="s">
        <v>14</v>
      </c>
      <c r="D543" s="7" t="s">
        <v>11</v>
      </c>
      <c r="E543" s="6">
        <v>1565</v>
      </c>
      <c r="F543" s="8">
        <v>20423.25</v>
      </c>
      <c r="G543" s="9"/>
      <c r="H543" s="9"/>
    </row>
    <row r="544" spans="1:8">
      <c r="A544" s="4">
        <v>41640</v>
      </c>
      <c r="B544" s="6" t="s">
        <v>23</v>
      </c>
      <c r="C544" s="6" t="s">
        <v>14</v>
      </c>
      <c r="D544" s="7" t="s">
        <v>13</v>
      </c>
      <c r="E544" s="6">
        <v>1659</v>
      </c>
      <c r="F544" s="8">
        <v>180416.25</v>
      </c>
      <c r="G544" s="9"/>
      <c r="H544" s="9"/>
    </row>
    <row r="545" spans="1:8">
      <c r="A545" s="4">
        <v>41913</v>
      </c>
      <c r="B545" s="6" t="s">
        <v>23</v>
      </c>
      <c r="C545" s="6" t="s">
        <v>25</v>
      </c>
      <c r="D545" s="7" t="s">
        <v>13</v>
      </c>
      <c r="E545" s="6">
        <v>410</v>
      </c>
      <c r="F545" s="8">
        <v>4280.4</v>
      </c>
      <c r="G545" s="9"/>
      <c r="H545" s="9"/>
    </row>
    <row r="546" spans="1:8">
      <c r="A546" s="4">
        <v>41609</v>
      </c>
      <c r="B546" s="6" t="s">
        <v>23</v>
      </c>
      <c r="C546" s="6" t="s">
        <v>10</v>
      </c>
      <c r="D546" s="7" t="s">
        <v>27</v>
      </c>
      <c r="E546" s="6">
        <v>1770</v>
      </c>
      <c r="F546" s="8">
        <v>18478.8</v>
      </c>
      <c r="G546" s="9"/>
      <c r="H546" s="9"/>
    </row>
    <row r="547" spans="1:8">
      <c r="A547" s="4">
        <v>41913</v>
      </c>
      <c r="B547" s="6" t="s">
        <v>23</v>
      </c>
      <c r="C547" s="6" t="s">
        <v>21</v>
      </c>
      <c r="D547" s="7" t="s">
        <v>28</v>
      </c>
      <c r="E547" s="6">
        <v>1393</v>
      </c>
      <c r="F547" s="8">
        <v>14375.76</v>
      </c>
      <c r="G547" s="9"/>
      <c r="H547" s="9"/>
    </row>
    <row r="548" spans="1:8">
      <c r="A548" s="4">
        <v>41609</v>
      </c>
      <c r="B548" s="6" t="s">
        <v>23</v>
      </c>
      <c r="C548" s="6" t="s">
        <v>34</v>
      </c>
      <c r="D548" s="7" t="s">
        <v>27</v>
      </c>
      <c r="E548" s="6">
        <v>2015</v>
      </c>
      <c r="F548" s="8">
        <v>20794.8</v>
      </c>
      <c r="G548" s="9"/>
      <c r="H548" s="9"/>
    </row>
    <row r="549" spans="1:8">
      <c r="A549" s="4">
        <v>41821</v>
      </c>
      <c r="B549" s="6" t="s">
        <v>9</v>
      </c>
      <c r="C549" s="6" t="s">
        <v>25</v>
      </c>
      <c r="D549" s="7" t="s">
        <v>27</v>
      </c>
      <c r="E549" s="6">
        <v>801</v>
      </c>
      <c r="F549" s="8">
        <v>206658</v>
      </c>
      <c r="G549" s="9"/>
      <c r="H549" s="9"/>
    </row>
    <row r="550" spans="1:8">
      <c r="A550" s="4">
        <v>41518</v>
      </c>
      <c r="B550" s="6" t="s">
        <v>9</v>
      </c>
      <c r="C550" s="6" t="s">
        <v>21</v>
      </c>
      <c r="D550" s="7" t="s">
        <v>16</v>
      </c>
      <c r="E550" s="6">
        <v>1023</v>
      </c>
      <c r="F550" s="8">
        <v>109972.5</v>
      </c>
      <c r="G550" s="9"/>
      <c r="H550" s="9"/>
    </row>
    <row r="551" spans="1:8">
      <c r="A551" s="4">
        <v>41913</v>
      </c>
      <c r="B551" s="6" t="s">
        <v>9</v>
      </c>
      <c r="C551" s="6" t="s">
        <v>14</v>
      </c>
      <c r="D551" s="7" t="s">
        <v>16</v>
      </c>
      <c r="E551" s="6">
        <v>1496</v>
      </c>
      <c r="F551" s="8">
        <v>385968</v>
      </c>
      <c r="G551" s="9"/>
      <c r="H551" s="9"/>
    </row>
    <row r="552" spans="1:8">
      <c r="A552" s="4">
        <v>41913</v>
      </c>
      <c r="B552" s="6" t="s">
        <v>9</v>
      </c>
      <c r="C552" s="6" t="s">
        <v>34</v>
      </c>
      <c r="D552" s="7" t="s">
        <v>26</v>
      </c>
      <c r="E552" s="6">
        <v>1010</v>
      </c>
      <c r="F552" s="8">
        <v>260580</v>
      </c>
      <c r="G552" s="9"/>
      <c r="H552" s="9"/>
    </row>
    <row r="553" spans="1:8">
      <c r="A553" s="4">
        <v>41944</v>
      </c>
      <c r="B553" s="6" t="s">
        <v>9</v>
      </c>
      <c r="C553" s="6" t="s">
        <v>10</v>
      </c>
      <c r="D553" s="7" t="s">
        <v>22</v>
      </c>
      <c r="E553" s="6">
        <v>1513</v>
      </c>
      <c r="F553" s="8">
        <v>19517.7</v>
      </c>
      <c r="G553" s="9"/>
      <c r="H553" s="9"/>
    </row>
    <row r="554" spans="1:8">
      <c r="A554" s="4">
        <v>41974</v>
      </c>
      <c r="B554" s="6" t="s">
        <v>9</v>
      </c>
      <c r="C554" s="6" t="s">
        <v>14</v>
      </c>
      <c r="D554" s="7" t="s">
        <v>22</v>
      </c>
      <c r="E554" s="6">
        <v>2300</v>
      </c>
      <c r="F554" s="8">
        <v>29670</v>
      </c>
      <c r="G554" s="9"/>
      <c r="H554" s="9"/>
    </row>
    <row r="555" spans="1:8">
      <c r="A555" s="4">
        <v>41609</v>
      </c>
      <c r="B555" s="6" t="s">
        <v>9</v>
      </c>
      <c r="C555" s="6" t="s">
        <v>30</v>
      </c>
      <c r="D555" s="7" t="s">
        <v>16</v>
      </c>
      <c r="E555" s="6">
        <v>2821</v>
      </c>
      <c r="F555" s="8">
        <v>303257.5</v>
      </c>
      <c r="G555" s="9"/>
      <c r="H555" s="9"/>
    </row>
    <row r="556" spans="1:8">
      <c r="A556" s="4">
        <v>41974</v>
      </c>
      <c r="B556" s="6" t="s">
        <v>33</v>
      </c>
      <c r="C556" s="6" t="s">
        <v>14</v>
      </c>
      <c r="D556" s="7" t="s">
        <v>22</v>
      </c>
      <c r="E556" s="6">
        <v>2300</v>
      </c>
      <c r="F556" s="8">
        <v>29670</v>
      </c>
      <c r="G556" s="9"/>
      <c r="H556" s="9"/>
    </row>
    <row r="557" spans="1:8">
      <c r="A557" s="4">
        <v>41671</v>
      </c>
      <c r="B557" s="6" t="s">
        <v>17</v>
      </c>
      <c r="C557" s="6" t="s">
        <v>30</v>
      </c>
      <c r="D557" s="7" t="s">
        <v>22</v>
      </c>
      <c r="E557" s="6">
        <v>1575</v>
      </c>
      <c r="F557" s="8">
        <v>169312.5</v>
      </c>
      <c r="G557" s="9"/>
      <c r="H557" s="9"/>
    </row>
    <row r="558" spans="1:8">
      <c r="A558" s="4">
        <v>41821</v>
      </c>
      <c r="B558" s="6" t="s">
        <v>17</v>
      </c>
      <c r="C558" s="6" t="s">
        <v>34</v>
      </c>
      <c r="D558" s="7" t="s">
        <v>16</v>
      </c>
      <c r="E558" s="6">
        <v>2460</v>
      </c>
      <c r="F558" s="8">
        <v>634680</v>
      </c>
      <c r="G558" s="9"/>
      <c r="H558" s="9"/>
    </row>
    <row r="559" spans="1:8">
      <c r="A559" s="4">
        <v>41548</v>
      </c>
      <c r="B559" s="6" t="s">
        <v>17</v>
      </c>
      <c r="C559" s="6" t="s">
        <v>14</v>
      </c>
      <c r="D559" s="7" t="s">
        <v>16</v>
      </c>
      <c r="E559" s="6">
        <v>269</v>
      </c>
      <c r="F559" s="8">
        <v>69402</v>
      </c>
      <c r="G559" s="9"/>
      <c r="H559" s="9"/>
    </row>
    <row r="560" spans="1:8">
      <c r="A560" s="4">
        <v>41579</v>
      </c>
      <c r="B560" s="6" t="s">
        <v>17</v>
      </c>
      <c r="C560" s="6" t="s">
        <v>10</v>
      </c>
      <c r="D560" s="7" t="s">
        <v>16</v>
      </c>
      <c r="E560" s="6">
        <v>2536</v>
      </c>
      <c r="F560" s="8">
        <v>654288</v>
      </c>
      <c r="G560" s="9"/>
      <c r="H560" s="9"/>
    </row>
    <row r="561" spans="1:8">
      <c r="A561" s="4">
        <v>41852</v>
      </c>
      <c r="B561" s="6" t="s">
        <v>20</v>
      </c>
      <c r="C561" s="6" t="s">
        <v>34</v>
      </c>
      <c r="D561" s="7" t="s">
        <v>16</v>
      </c>
      <c r="E561" s="6">
        <v>2541</v>
      </c>
      <c r="F561" s="8">
        <v>655578</v>
      </c>
      <c r="G561" s="9"/>
      <c r="H561" s="9"/>
    </row>
    <row r="562" spans="1:8">
      <c r="A562" s="4">
        <v>41548</v>
      </c>
      <c r="B562" s="6" t="s">
        <v>20</v>
      </c>
      <c r="C562" s="6" t="s">
        <v>14</v>
      </c>
      <c r="D562" s="7" t="s">
        <v>16</v>
      </c>
      <c r="E562" s="6">
        <v>269</v>
      </c>
      <c r="F562" s="8">
        <v>69402</v>
      </c>
      <c r="G562" s="9"/>
      <c r="H562" s="9"/>
    </row>
    <row r="563" spans="1:8">
      <c r="A563" s="4">
        <v>41913</v>
      </c>
      <c r="B563" s="6" t="s">
        <v>20</v>
      </c>
      <c r="C563" s="6" t="s">
        <v>14</v>
      </c>
      <c r="D563" s="7" t="s">
        <v>22</v>
      </c>
      <c r="E563" s="6">
        <v>1496</v>
      </c>
      <c r="F563" s="8">
        <v>385968</v>
      </c>
      <c r="G563" s="9"/>
      <c r="H563" s="9"/>
    </row>
    <row r="564" spans="1:8">
      <c r="A564" s="4">
        <v>41913</v>
      </c>
      <c r="B564" s="6" t="s">
        <v>20</v>
      </c>
      <c r="C564" s="6" t="s">
        <v>34</v>
      </c>
      <c r="D564" s="7" t="s">
        <v>22</v>
      </c>
      <c r="E564" s="6">
        <v>1010</v>
      </c>
      <c r="F564" s="8">
        <v>260580</v>
      </c>
      <c r="G564" s="9"/>
      <c r="H564" s="9"/>
    </row>
    <row r="565" spans="1:8">
      <c r="A565" s="4">
        <v>41699</v>
      </c>
      <c r="B565" s="6" t="s">
        <v>23</v>
      </c>
      <c r="C565" s="6" t="s">
        <v>14</v>
      </c>
      <c r="D565" s="7" t="s">
        <v>11</v>
      </c>
      <c r="E565" s="6">
        <v>888</v>
      </c>
      <c r="F565" s="8">
        <v>229104</v>
      </c>
      <c r="G565" s="9"/>
      <c r="H565" s="9"/>
    </row>
    <row r="566" spans="1:8">
      <c r="A566" s="4">
        <v>41760</v>
      </c>
      <c r="B566" s="6" t="s">
        <v>23</v>
      </c>
      <c r="C566" s="6" t="s">
        <v>34</v>
      </c>
      <c r="D566" s="7" t="s">
        <v>11</v>
      </c>
      <c r="E566" s="6">
        <v>2844</v>
      </c>
      <c r="F566" s="8">
        <v>305730</v>
      </c>
      <c r="G566" s="9"/>
      <c r="H566" s="9"/>
    </row>
    <row r="567" spans="1:8">
      <c r="A567" s="4">
        <v>41852</v>
      </c>
      <c r="B567" s="6" t="s">
        <v>23</v>
      </c>
      <c r="C567" s="6" t="s">
        <v>36</v>
      </c>
      <c r="D567" s="7" t="s">
        <v>11</v>
      </c>
      <c r="E567" s="6">
        <v>2475</v>
      </c>
      <c r="F567" s="8">
        <v>25542</v>
      </c>
      <c r="G567" s="9"/>
      <c r="H567" s="9"/>
    </row>
    <row r="568" spans="1:8">
      <c r="A568" s="4">
        <v>41548</v>
      </c>
      <c r="B568" s="6" t="s">
        <v>23</v>
      </c>
      <c r="C568" s="6" t="s">
        <v>18</v>
      </c>
      <c r="D568" s="7" t="s">
        <v>11</v>
      </c>
      <c r="E568" s="6">
        <v>1743</v>
      </c>
      <c r="F568" s="8">
        <v>22484.7</v>
      </c>
      <c r="G568" s="9"/>
      <c r="H568" s="9"/>
    </row>
    <row r="569" spans="1:8">
      <c r="A569" s="4">
        <v>41913</v>
      </c>
      <c r="B569" s="6" t="s">
        <v>23</v>
      </c>
      <c r="C569" s="6" t="s">
        <v>34</v>
      </c>
      <c r="D569" s="7" t="s">
        <v>26</v>
      </c>
      <c r="E569" s="6">
        <v>2914</v>
      </c>
      <c r="F569" s="8">
        <v>30072.48</v>
      </c>
      <c r="G569" s="9"/>
      <c r="H569" s="9"/>
    </row>
    <row r="570" spans="1:8">
      <c r="A570" s="4">
        <v>41579</v>
      </c>
      <c r="B570" s="6" t="s">
        <v>23</v>
      </c>
      <c r="C570" s="6" t="s">
        <v>25</v>
      </c>
      <c r="D570" s="7" t="s">
        <v>26</v>
      </c>
      <c r="E570" s="6">
        <v>1870</v>
      </c>
      <c r="F570" s="8">
        <v>24123</v>
      </c>
      <c r="G570" s="9"/>
      <c r="H570" s="9"/>
    </row>
    <row r="571" spans="1:8">
      <c r="A571" s="4">
        <v>41852</v>
      </c>
      <c r="B571" s="6" t="s">
        <v>9</v>
      </c>
      <c r="C571" s="6" t="s">
        <v>36</v>
      </c>
      <c r="D571" s="7" t="s">
        <v>26</v>
      </c>
      <c r="E571" s="6">
        <v>1174</v>
      </c>
      <c r="F571" s="8">
        <v>124737.5</v>
      </c>
      <c r="G571" s="9"/>
      <c r="H571" s="9"/>
    </row>
    <row r="572" spans="1:8">
      <c r="A572" s="4">
        <v>41852</v>
      </c>
      <c r="B572" s="6" t="s">
        <v>9</v>
      </c>
      <c r="C572" s="6" t="s">
        <v>10</v>
      </c>
      <c r="D572" s="7" t="s">
        <v>26</v>
      </c>
      <c r="E572" s="6">
        <v>2767</v>
      </c>
      <c r="F572" s="8">
        <v>293993.75</v>
      </c>
      <c r="G572" s="9"/>
      <c r="H572" s="9"/>
    </row>
    <row r="573" spans="1:8">
      <c r="A573" s="4">
        <v>41913</v>
      </c>
      <c r="B573" s="6" t="s">
        <v>9</v>
      </c>
      <c r="C573" s="6" t="s">
        <v>35</v>
      </c>
      <c r="D573" s="7" t="s">
        <v>26</v>
      </c>
      <c r="E573" s="6">
        <v>1085</v>
      </c>
      <c r="F573" s="8">
        <v>115281.25</v>
      </c>
      <c r="G573" s="9"/>
      <c r="H573" s="9"/>
    </row>
    <row r="574" spans="1:8">
      <c r="A574" s="4">
        <v>41913</v>
      </c>
      <c r="B574" s="6" t="s">
        <v>33</v>
      </c>
      <c r="C574" s="6" t="s">
        <v>25</v>
      </c>
      <c r="D574" s="7" t="s">
        <v>19</v>
      </c>
      <c r="E574" s="6">
        <v>546</v>
      </c>
      <c r="F574" s="8">
        <v>139230</v>
      </c>
      <c r="G574" s="9"/>
      <c r="H574" s="9"/>
    </row>
    <row r="575" spans="1:8">
      <c r="A575" s="4">
        <v>41699</v>
      </c>
      <c r="B575" s="6" t="s">
        <v>17</v>
      </c>
      <c r="C575" s="6" t="s">
        <v>25</v>
      </c>
      <c r="D575" s="7" t="s">
        <v>19</v>
      </c>
      <c r="E575" s="6">
        <v>500</v>
      </c>
      <c r="F575" s="8">
        <v>5100</v>
      </c>
      <c r="G575" s="9"/>
      <c r="H575" s="9"/>
    </row>
    <row r="576" spans="1:8">
      <c r="A576" s="4">
        <v>41760</v>
      </c>
      <c r="B576" s="6" t="s">
        <v>17</v>
      </c>
      <c r="C576" s="6" t="s">
        <v>21</v>
      </c>
      <c r="D576" s="7" t="s">
        <v>11</v>
      </c>
      <c r="E576" s="6">
        <v>2826</v>
      </c>
      <c r="F576" s="8">
        <v>36031.5</v>
      </c>
      <c r="G576" s="9"/>
      <c r="H576" s="9"/>
    </row>
    <row r="577" spans="1:8">
      <c r="A577" s="4">
        <v>41883</v>
      </c>
      <c r="B577" s="6" t="s">
        <v>17</v>
      </c>
      <c r="C577" s="6" t="s">
        <v>21</v>
      </c>
      <c r="D577" s="7" t="s">
        <v>11</v>
      </c>
      <c r="E577" s="6">
        <v>663</v>
      </c>
      <c r="F577" s="8">
        <v>70443.75</v>
      </c>
      <c r="G577" s="9"/>
      <c r="H577" s="9"/>
    </row>
    <row r="578" spans="1:8">
      <c r="A578" s="4">
        <v>41579</v>
      </c>
      <c r="B578" s="6" t="s">
        <v>17</v>
      </c>
      <c r="C578" s="6" t="s">
        <v>34</v>
      </c>
      <c r="D578" s="7" t="s">
        <v>11</v>
      </c>
      <c r="E578" s="6">
        <v>2574</v>
      </c>
      <c r="F578" s="8">
        <v>656370</v>
      </c>
      <c r="G578" s="9"/>
      <c r="H578" s="9"/>
    </row>
    <row r="579" spans="1:8">
      <c r="A579" s="4">
        <v>41609</v>
      </c>
      <c r="B579" s="6" t="s">
        <v>17</v>
      </c>
      <c r="C579" s="6" t="s">
        <v>34</v>
      </c>
      <c r="D579" s="7" t="s">
        <v>11</v>
      </c>
      <c r="E579" s="6">
        <v>2438</v>
      </c>
      <c r="F579" s="8">
        <v>259037.5</v>
      </c>
      <c r="G579" s="9"/>
      <c r="H579" s="9"/>
    </row>
    <row r="580" spans="1:8">
      <c r="A580" s="4">
        <v>41974</v>
      </c>
      <c r="B580" s="6" t="s">
        <v>17</v>
      </c>
      <c r="C580" s="6" t="s">
        <v>32</v>
      </c>
      <c r="D580" s="7" t="s">
        <v>11</v>
      </c>
      <c r="E580" s="6">
        <v>914</v>
      </c>
      <c r="F580" s="8">
        <v>9322.8</v>
      </c>
      <c r="G580" s="9"/>
      <c r="H580" s="9"/>
    </row>
    <row r="581" spans="1:8">
      <c r="A581" s="4">
        <v>41821</v>
      </c>
      <c r="B581" s="6" t="s">
        <v>20</v>
      </c>
      <c r="C581" s="6" t="s">
        <v>35</v>
      </c>
      <c r="D581" s="7" t="s">
        <v>11</v>
      </c>
      <c r="E581" s="6">
        <v>492</v>
      </c>
      <c r="F581" s="8">
        <v>6273</v>
      </c>
      <c r="G581" s="9"/>
      <c r="H581" s="9"/>
    </row>
    <row r="582" spans="1:8">
      <c r="A582" s="4">
        <v>41913</v>
      </c>
      <c r="B582" s="6" t="s">
        <v>20</v>
      </c>
      <c r="C582" s="6" t="s">
        <v>10</v>
      </c>
      <c r="D582" s="7" t="s">
        <v>11</v>
      </c>
      <c r="E582" s="6">
        <v>1175</v>
      </c>
      <c r="F582" s="8">
        <v>14981.25</v>
      </c>
      <c r="G582" s="9"/>
      <c r="H582" s="9"/>
    </row>
    <row r="583" spans="1:8">
      <c r="A583" s="4">
        <v>41579</v>
      </c>
      <c r="B583" s="6" t="s">
        <v>20</v>
      </c>
      <c r="C583" s="6" t="s">
        <v>18</v>
      </c>
      <c r="D583" s="7" t="s">
        <v>15</v>
      </c>
      <c r="E583" s="6">
        <v>2954</v>
      </c>
      <c r="F583" s="8">
        <v>313862.5</v>
      </c>
      <c r="G583" s="9"/>
      <c r="H583" s="9"/>
    </row>
    <row r="584" spans="1:8">
      <c r="A584" s="4">
        <v>41944</v>
      </c>
      <c r="B584" s="6" t="s">
        <v>20</v>
      </c>
      <c r="C584" s="6" t="s">
        <v>10</v>
      </c>
      <c r="D584" s="7" t="s">
        <v>15</v>
      </c>
      <c r="E584" s="6">
        <v>552</v>
      </c>
      <c r="F584" s="8">
        <v>58650</v>
      </c>
      <c r="G584" s="9"/>
      <c r="H584" s="9"/>
    </row>
    <row r="585" spans="1:8">
      <c r="A585" s="4">
        <v>41699</v>
      </c>
      <c r="B585" s="6" t="s">
        <v>23</v>
      </c>
      <c r="C585" s="6" t="s">
        <v>21</v>
      </c>
      <c r="D585" s="7" t="s">
        <v>15</v>
      </c>
      <c r="E585" s="6">
        <v>2475</v>
      </c>
      <c r="F585" s="8">
        <v>631125</v>
      </c>
      <c r="G585" s="9"/>
      <c r="H585" s="9"/>
    </row>
    <row r="586" spans="1:8">
      <c r="A586" s="4">
        <v>41913</v>
      </c>
      <c r="B586" s="6" t="s">
        <v>23</v>
      </c>
      <c r="C586" s="6" t="s">
        <v>25</v>
      </c>
      <c r="D586" s="7" t="s">
        <v>16</v>
      </c>
      <c r="E586" s="6">
        <v>546</v>
      </c>
      <c r="F586" s="8">
        <v>139230</v>
      </c>
      <c r="G586" s="9"/>
      <c r="H586" s="9"/>
    </row>
    <row r="587" spans="1:8">
      <c r="A587" s="4">
        <v>41760</v>
      </c>
      <c r="B587" s="6" t="s">
        <v>20</v>
      </c>
      <c r="C587" s="6" t="s">
        <v>32</v>
      </c>
      <c r="D587" s="7" t="s">
        <v>15</v>
      </c>
      <c r="E587" s="6">
        <v>1806</v>
      </c>
      <c r="F587" s="8">
        <v>18421.2</v>
      </c>
      <c r="G587" s="9"/>
      <c r="H587" s="9"/>
    </row>
    <row r="588" spans="1:8">
      <c r="A588" s="4">
        <v>41671</v>
      </c>
      <c r="B588" s="6" t="s">
        <v>12</v>
      </c>
      <c r="C588" s="6" t="s">
        <v>30</v>
      </c>
      <c r="D588" s="7" t="s">
        <v>16</v>
      </c>
      <c r="E588" s="6">
        <v>974</v>
      </c>
      <c r="F588" s="8">
        <v>14610</v>
      </c>
      <c r="G588" s="9"/>
      <c r="H588" s="9"/>
    </row>
    <row r="589" spans="1:8">
      <c r="A589" s="4">
        <v>41791</v>
      </c>
      <c r="B589" s="6" t="s">
        <v>12</v>
      </c>
      <c r="C589" s="6" t="s">
        <v>18</v>
      </c>
      <c r="D589" s="7" t="s">
        <v>15</v>
      </c>
      <c r="E589" s="6">
        <v>2518</v>
      </c>
      <c r="F589" s="8">
        <v>30216</v>
      </c>
      <c r="G589" s="9"/>
      <c r="H589" s="9"/>
    </row>
    <row r="590" spans="1:8">
      <c r="A590" s="4">
        <v>41821</v>
      </c>
      <c r="B590" s="6" t="s">
        <v>12</v>
      </c>
      <c r="C590" s="6" t="s">
        <v>10</v>
      </c>
      <c r="D590" s="7" t="s">
        <v>15</v>
      </c>
      <c r="E590" s="6">
        <v>367</v>
      </c>
      <c r="F590" s="8">
        <v>4404</v>
      </c>
      <c r="G590" s="9"/>
      <c r="H590" s="9"/>
    </row>
    <row r="591" spans="1:8">
      <c r="A591" s="4">
        <v>41518</v>
      </c>
      <c r="B591" s="6" t="s">
        <v>12</v>
      </c>
      <c r="C591" s="6" t="s">
        <v>21</v>
      </c>
      <c r="D591" s="7" t="s">
        <v>15</v>
      </c>
      <c r="E591" s="6">
        <v>549</v>
      </c>
      <c r="F591" s="8">
        <v>8235</v>
      </c>
      <c r="G591" s="9"/>
      <c r="H591" s="9"/>
    </row>
    <row r="592" spans="1:8">
      <c r="A592" s="4">
        <v>41518</v>
      </c>
      <c r="B592" s="6" t="s">
        <v>12</v>
      </c>
      <c r="C592" s="6" t="s">
        <v>30</v>
      </c>
      <c r="D592" s="7" t="s">
        <v>16</v>
      </c>
      <c r="E592" s="6">
        <v>788</v>
      </c>
      <c r="F592" s="8">
        <v>236400</v>
      </c>
      <c r="G592" s="9"/>
      <c r="H592" s="9"/>
    </row>
    <row r="593" spans="1:8">
      <c r="A593" s="4">
        <v>41883</v>
      </c>
      <c r="B593" s="6" t="s">
        <v>12</v>
      </c>
      <c r="C593" s="6" t="s">
        <v>30</v>
      </c>
      <c r="D593" s="7" t="s">
        <v>15</v>
      </c>
      <c r="E593" s="6">
        <v>2472</v>
      </c>
      <c r="F593" s="8">
        <v>37080</v>
      </c>
      <c r="G593" s="9"/>
      <c r="H593" s="9"/>
    </row>
    <row r="594" spans="1:8">
      <c r="A594" s="4">
        <v>41579</v>
      </c>
      <c r="B594" s="6" t="s">
        <v>12</v>
      </c>
      <c r="C594" s="6" t="s">
        <v>34</v>
      </c>
      <c r="D594" s="7" t="s">
        <v>15</v>
      </c>
      <c r="E594" s="6">
        <v>912</v>
      </c>
      <c r="F594" s="8">
        <v>10944</v>
      </c>
      <c r="G594" s="9"/>
      <c r="H594" s="9"/>
    </row>
    <row r="595" spans="1:8">
      <c r="A595" s="4">
        <v>41609</v>
      </c>
      <c r="B595" s="6" t="s">
        <v>12</v>
      </c>
      <c r="C595" s="6" t="s">
        <v>14</v>
      </c>
      <c r="D595" s="7" t="s">
        <v>26</v>
      </c>
      <c r="E595" s="6">
        <v>2152</v>
      </c>
      <c r="F595" s="8">
        <v>32280</v>
      </c>
      <c r="G595" s="9"/>
      <c r="H595" s="9"/>
    </row>
    <row r="596" spans="1:8">
      <c r="A596" s="4">
        <v>41671</v>
      </c>
      <c r="B596" s="6" t="s">
        <v>12</v>
      </c>
      <c r="C596" s="6" t="s">
        <v>36</v>
      </c>
      <c r="D596" s="7" t="s">
        <v>26</v>
      </c>
      <c r="E596" s="6">
        <v>2296</v>
      </c>
      <c r="F596" s="8">
        <v>34095.6</v>
      </c>
      <c r="G596" s="9"/>
      <c r="H596" s="9"/>
    </row>
    <row r="597" spans="1:8">
      <c r="A597" s="4">
        <v>41671</v>
      </c>
      <c r="B597" s="6" t="s">
        <v>12</v>
      </c>
      <c r="C597" s="6" t="s">
        <v>34</v>
      </c>
      <c r="D597" s="7" t="s">
        <v>26</v>
      </c>
      <c r="E597" s="6">
        <v>1514</v>
      </c>
      <c r="F597" s="8">
        <v>22482.9</v>
      </c>
      <c r="G597" s="9"/>
      <c r="H597" s="9"/>
    </row>
    <row r="598" spans="1:8">
      <c r="A598" s="4">
        <v>41791</v>
      </c>
      <c r="B598" s="6" t="s">
        <v>12</v>
      </c>
      <c r="C598" s="6" t="s">
        <v>32</v>
      </c>
      <c r="D598" s="7" t="s">
        <v>26</v>
      </c>
      <c r="E598" s="6">
        <v>727</v>
      </c>
      <c r="F598" s="8">
        <v>89966.25</v>
      </c>
      <c r="G598" s="9"/>
      <c r="H598" s="9"/>
    </row>
    <row r="599" spans="1:8">
      <c r="A599" s="4">
        <v>41791</v>
      </c>
      <c r="B599" s="6" t="s">
        <v>12</v>
      </c>
      <c r="C599" s="6" t="s">
        <v>36</v>
      </c>
      <c r="D599" s="7" t="s">
        <v>26</v>
      </c>
      <c r="E599" s="6">
        <v>787</v>
      </c>
      <c r="F599" s="8">
        <v>97391.25</v>
      </c>
      <c r="G599" s="9"/>
      <c r="H599" s="9"/>
    </row>
    <row r="600" spans="1:8">
      <c r="A600" s="4">
        <v>41821</v>
      </c>
      <c r="B600" s="6" t="s">
        <v>12</v>
      </c>
      <c r="C600" s="6" t="s">
        <v>30</v>
      </c>
      <c r="D600" s="7" t="s">
        <v>26</v>
      </c>
      <c r="E600" s="6">
        <v>1823</v>
      </c>
      <c r="F600" s="8">
        <v>225596.25</v>
      </c>
      <c r="G600" s="9"/>
      <c r="H600" s="9"/>
    </row>
    <row r="601" spans="1:8">
      <c r="A601" s="4">
        <v>41883</v>
      </c>
      <c r="B601" s="6" t="s">
        <v>12</v>
      </c>
      <c r="C601" s="6" t="s">
        <v>10</v>
      </c>
      <c r="D601" s="7" t="s">
        <v>26</v>
      </c>
      <c r="E601" s="6">
        <v>747</v>
      </c>
      <c r="F601" s="8">
        <v>11092.95</v>
      </c>
      <c r="G601" s="9"/>
      <c r="H601" s="9"/>
    </row>
    <row r="602" spans="1:8">
      <c r="A602" s="4">
        <v>41548</v>
      </c>
      <c r="B602" s="6" t="s">
        <v>12</v>
      </c>
      <c r="C602" s="6" t="s">
        <v>10</v>
      </c>
      <c r="D602" s="7" t="s">
        <v>26</v>
      </c>
      <c r="E602" s="6">
        <v>766</v>
      </c>
      <c r="F602" s="8">
        <v>9100.08</v>
      </c>
      <c r="G602" s="9"/>
      <c r="H602" s="9"/>
    </row>
    <row r="603" spans="1:8">
      <c r="A603" s="4">
        <v>41944</v>
      </c>
      <c r="B603" s="6" t="s">
        <v>12</v>
      </c>
      <c r="C603" s="6" t="s">
        <v>32</v>
      </c>
      <c r="D603" s="7" t="s">
        <v>26</v>
      </c>
      <c r="E603" s="6">
        <v>2905</v>
      </c>
      <c r="F603" s="8">
        <v>862785</v>
      </c>
      <c r="G603" s="9"/>
      <c r="H603" s="9"/>
    </row>
    <row r="604" spans="1:8">
      <c r="A604" s="4">
        <v>41671</v>
      </c>
      <c r="B604" s="6" t="s">
        <v>12</v>
      </c>
      <c r="C604" s="6" t="s">
        <v>14</v>
      </c>
      <c r="D604" s="7" t="s">
        <v>26</v>
      </c>
      <c r="E604" s="6">
        <v>2363</v>
      </c>
      <c r="F604" s="8">
        <v>34736.1</v>
      </c>
      <c r="G604" s="9"/>
      <c r="H604" s="9"/>
    </row>
    <row r="605" spans="1:8">
      <c r="A605" s="4">
        <v>41760</v>
      </c>
      <c r="B605" s="6" t="s">
        <v>12</v>
      </c>
      <c r="C605" s="6" t="s">
        <v>21</v>
      </c>
      <c r="D605" s="7" t="s">
        <v>26</v>
      </c>
      <c r="E605" s="6">
        <v>918</v>
      </c>
      <c r="F605" s="8">
        <v>269892</v>
      </c>
      <c r="G605" s="9"/>
      <c r="H605" s="9"/>
    </row>
    <row r="606" spans="1:8">
      <c r="A606" s="4">
        <v>41760</v>
      </c>
      <c r="B606" s="6" t="s">
        <v>12</v>
      </c>
      <c r="C606" s="6" t="s">
        <v>10</v>
      </c>
      <c r="D606" s="7" t="s">
        <v>26</v>
      </c>
      <c r="E606" s="6">
        <v>1728</v>
      </c>
      <c r="F606" s="8">
        <v>508032</v>
      </c>
      <c r="G606" s="9"/>
      <c r="H606" s="9"/>
    </row>
    <row r="607" spans="1:8">
      <c r="A607" s="4">
        <v>41791</v>
      </c>
      <c r="B607" s="6" t="s">
        <v>12</v>
      </c>
      <c r="C607" s="6" t="s">
        <v>34</v>
      </c>
      <c r="D607" s="7" t="s">
        <v>16</v>
      </c>
      <c r="E607" s="6">
        <v>1142</v>
      </c>
      <c r="F607" s="8">
        <v>13429.92</v>
      </c>
      <c r="G607" s="9"/>
      <c r="H607" s="9"/>
    </row>
    <row r="608" spans="1:8">
      <c r="A608" s="4">
        <v>41791</v>
      </c>
      <c r="B608" s="6" t="s">
        <v>12</v>
      </c>
      <c r="C608" s="6" t="s">
        <v>30</v>
      </c>
      <c r="D608" s="7" t="s">
        <v>13</v>
      </c>
      <c r="E608" s="6">
        <v>662</v>
      </c>
      <c r="F608" s="8">
        <v>81095</v>
      </c>
      <c r="G608" s="9"/>
      <c r="H608" s="9"/>
    </row>
    <row r="609" spans="1:8">
      <c r="A609" s="4">
        <v>41913</v>
      </c>
      <c r="B609" s="6" t="s">
        <v>12</v>
      </c>
      <c r="C609" s="6" t="s">
        <v>18</v>
      </c>
      <c r="D609" s="7" t="s">
        <v>24</v>
      </c>
      <c r="E609" s="6">
        <v>1295</v>
      </c>
      <c r="F609" s="8">
        <v>15229.2</v>
      </c>
      <c r="G609" s="9"/>
      <c r="H609" s="9"/>
    </row>
    <row r="610" spans="1:8">
      <c r="A610" s="4">
        <v>41548</v>
      </c>
      <c r="B610" s="6" t="s">
        <v>12</v>
      </c>
      <c r="C610" s="6" t="s">
        <v>10</v>
      </c>
      <c r="D610" s="7" t="s">
        <v>24</v>
      </c>
      <c r="E610" s="6">
        <v>809</v>
      </c>
      <c r="F610" s="8">
        <v>99102.5</v>
      </c>
      <c r="G610" s="9"/>
      <c r="H610" s="9"/>
    </row>
    <row r="611" spans="1:8">
      <c r="A611" s="4">
        <v>41548</v>
      </c>
      <c r="B611" s="6" t="s">
        <v>12</v>
      </c>
      <c r="C611" s="6" t="s">
        <v>30</v>
      </c>
      <c r="D611" s="7" t="s">
        <v>24</v>
      </c>
      <c r="E611" s="6">
        <v>2145</v>
      </c>
      <c r="F611" s="8">
        <v>262762.5</v>
      </c>
      <c r="G611" s="9"/>
      <c r="H611" s="9"/>
    </row>
    <row r="612" spans="1:8">
      <c r="A612" s="4">
        <v>41579</v>
      </c>
      <c r="B612" s="6" t="s">
        <v>12</v>
      </c>
      <c r="C612" s="6" t="s">
        <v>21</v>
      </c>
      <c r="D612" s="7" t="s">
        <v>24</v>
      </c>
      <c r="E612" s="6">
        <v>1785</v>
      </c>
      <c r="F612" s="8">
        <v>20991.6</v>
      </c>
      <c r="G612" s="9"/>
      <c r="H612" s="9"/>
    </row>
    <row r="613" spans="1:8">
      <c r="A613" s="4">
        <v>41974</v>
      </c>
      <c r="B613" s="6" t="s">
        <v>12</v>
      </c>
      <c r="C613" s="6" t="s">
        <v>14</v>
      </c>
      <c r="D613" s="7" t="s">
        <v>24</v>
      </c>
      <c r="E613" s="6">
        <v>1916</v>
      </c>
      <c r="F613" s="8">
        <v>563304</v>
      </c>
      <c r="G613" s="9"/>
      <c r="H613" s="9"/>
    </row>
    <row r="614" spans="1:8">
      <c r="A614" s="4">
        <v>41974</v>
      </c>
      <c r="B614" s="6" t="s">
        <v>12</v>
      </c>
      <c r="C614" s="6" t="s">
        <v>14</v>
      </c>
      <c r="D614" s="7" t="s">
        <v>24</v>
      </c>
      <c r="E614" s="6">
        <v>2729</v>
      </c>
      <c r="F614" s="8">
        <v>334302.5</v>
      </c>
      <c r="G614" s="9"/>
      <c r="H614" s="9"/>
    </row>
    <row r="615" spans="1:8">
      <c r="A615" s="4">
        <v>41609</v>
      </c>
      <c r="B615" s="6" t="s">
        <v>12</v>
      </c>
      <c r="C615" s="6" t="s">
        <v>34</v>
      </c>
      <c r="D615" s="7" t="s">
        <v>24</v>
      </c>
      <c r="E615" s="6">
        <v>1925</v>
      </c>
      <c r="F615" s="8">
        <v>28297.5</v>
      </c>
      <c r="G615" s="9"/>
      <c r="H615" s="9"/>
    </row>
    <row r="616" spans="1:8">
      <c r="A616" s="4">
        <v>41974</v>
      </c>
      <c r="B616" s="6" t="s">
        <v>12</v>
      </c>
      <c r="C616" s="6" t="s">
        <v>21</v>
      </c>
      <c r="D616" s="7" t="s">
        <v>24</v>
      </c>
      <c r="E616" s="6">
        <v>1055</v>
      </c>
      <c r="F616" s="8">
        <v>12406.8</v>
      </c>
      <c r="G616" s="9"/>
      <c r="H616" s="9"/>
    </row>
    <row r="617" spans="1:8">
      <c r="A617" s="4">
        <v>41974</v>
      </c>
      <c r="B617" s="6" t="s">
        <v>12</v>
      </c>
      <c r="C617" s="6" t="s">
        <v>25</v>
      </c>
      <c r="D617" s="7" t="s">
        <v>24</v>
      </c>
      <c r="E617" s="6">
        <v>1084</v>
      </c>
      <c r="F617" s="8">
        <v>12747.84</v>
      </c>
      <c r="G617" s="9"/>
      <c r="H617" s="9"/>
    </row>
    <row r="618" spans="1:8">
      <c r="A618" s="4">
        <v>41640</v>
      </c>
      <c r="B618" s="6" t="s">
        <v>12</v>
      </c>
      <c r="C618" s="6" t="s">
        <v>21</v>
      </c>
      <c r="D618" s="7" t="s">
        <v>24</v>
      </c>
      <c r="E618" s="6">
        <v>2434.5</v>
      </c>
      <c r="F618" s="8">
        <v>708439.5</v>
      </c>
      <c r="G618" s="9"/>
      <c r="H618" s="9"/>
    </row>
    <row r="619" spans="1:8">
      <c r="A619" s="4">
        <v>41699</v>
      </c>
      <c r="B619" s="6" t="s">
        <v>12</v>
      </c>
      <c r="C619" s="6" t="s">
        <v>14</v>
      </c>
      <c r="D619" s="7" t="s">
        <v>24</v>
      </c>
      <c r="E619" s="6">
        <v>1774</v>
      </c>
      <c r="F619" s="8">
        <v>215097.5</v>
      </c>
      <c r="G619" s="9"/>
      <c r="H619" s="9"/>
    </row>
    <row r="620" spans="1:8">
      <c r="A620" s="4">
        <v>41791</v>
      </c>
      <c r="B620" s="6" t="s">
        <v>12</v>
      </c>
      <c r="C620" s="6" t="s">
        <v>21</v>
      </c>
      <c r="D620" s="7" t="s">
        <v>24</v>
      </c>
      <c r="E620" s="6">
        <v>1901</v>
      </c>
      <c r="F620" s="8">
        <v>22127.64</v>
      </c>
      <c r="G620" s="9"/>
      <c r="H620" s="9"/>
    </row>
    <row r="621" spans="1:8">
      <c r="A621" s="4">
        <v>41791</v>
      </c>
      <c r="B621" s="6" t="s">
        <v>12</v>
      </c>
      <c r="C621" s="6" t="s">
        <v>35</v>
      </c>
      <c r="D621" s="7" t="s">
        <v>24</v>
      </c>
      <c r="E621" s="6">
        <v>689</v>
      </c>
      <c r="F621" s="8">
        <v>200499</v>
      </c>
      <c r="G621" s="9"/>
      <c r="H621" s="9"/>
    </row>
    <row r="622" spans="1:8">
      <c r="A622" s="4">
        <v>41791</v>
      </c>
      <c r="B622" s="6" t="s">
        <v>12</v>
      </c>
      <c r="C622" s="6" t="s">
        <v>10</v>
      </c>
      <c r="D622" s="7" t="s">
        <v>24</v>
      </c>
      <c r="E622" s="6">
        <v>1570</v>
      </c>
      <c r="F622" s="8">
        <v>190362.5</v>
      </c>
      <c r="G622" s="9"/>
      <c r="H622" s="9"/>
    </row>
    <row r="623" spans="1:8">
      <c r="A623" s="4">
        <v>41821</v>
      </c>
      <c r="B623" s="6" t="s">
        <v>12</v>
      </c>
      <c r="C623" s="6" t="s">
        <v>34</v>
      </c>
      <c r="D623" s="7" t="s">
        <v>15</v>
      </c>
      <c r="E623" s="6">
        <v>1369.5</v>
      </c>
      <c r="F623" s="8">
        <v>15940.98</v>
      </c>
      <c r="G623" s="9"/>
      <c r="H623" s="9"/>
    </row>
    <row r="624" spans="1:8">
      <c r="A624" s="4">
        <v>41913</v>
      </c>
      <c r="B624" s="6" t="s">
        <v>12</v>
      </c>
      <c r="C624" s="6" t="s">
        <v>14</v>
      </c>
      <c r="D624" s="7" t="s">
        <v>13</v>
      </c>
      <c r="E624" s="6">
        <v>2009</v>
      </c>
      <c r="F624" s="8">
        <v>243591.25</v>
      </c>
      <c r="G624" s="9"/>
      <c r="H624" s="9"/>
    </row>
    <row r="625" spans="1:8">
      <c r="A625" s="4">
        <v>41548</v>
      </c>
      <c r="B625" s="6" t="s">
        <v>12</v>
      </c>
      <c r="C625" s="6" t="s">
        <v>10</v>
      </c>
      <c r="D625" s="7" t="s">
        <v>13</v>
      </c>
      <c r="E625" s="6">
        <v>1945</v>
      </c>
      <c r="F625" s="8">
        <v>28299.75</v>
      </c>
      <c r="G625" s="9"/>
      <c r="H625" s="9"/>
    </row>
    <row r="626" spans="1:8">
      <c r="A626" s="4">
        <v>41974</v>
      </c>
      <c r="B626" s="6" t="s">
        <v>12</v>
      </c>
      <c r="C626" s="6" t="s">
        <v>21</v>
      </c>
      <c r="D626" s="7" t="s">
        <v>13</v>
      </c>
      <c r="E626" s="6">
        <v>1287</v>
      </c>
      <c r="F626" s="8">
        <v>156048.75</v>
      </c>
      <c r="G626" s="9"/>
      <c r="H626" s="9"/>
    </row>
    <row r="627" spans="1:8">
      <c r="A627" s="4">
        <v>41974</v>
      </c>
      <c r="B627" s="6" t="s">
        <v>12</v>
      </c>
      <c r="C627" s="6" t="s">
        <v>10</v>
      </c>
      <c r="D627" s="7" t="s">
        <v>13</v>
      </c>
      <c r="E627" s="6">
        <v>1706</v>
      </c>
      <c r="F627" s="8">
        <v>206852.5</v>
      </c>
      <c r="G627" s="9"/>
      <c r="H627" s="9"/>
    </row>
    <row r="628" spans="1:8">
      <c r="A628" s="4">
        <v>41913</v>
      </c>
      <c r="B628" s="6" t="s">
        <v>12</v>
      </c>
      <c r="C628" s="6" t="s">
        <v>25</v>
      </c>
      <c r="D628" s="7" t="s">
        <v>19</v>
      </c>
      <c r="E628" s="6">
        <v>2031</v>
      </c>
      <c r="F628" s="8">
        <v>29246.4</v>
      </c>
      <c r="G628" s="9"/>
      <c r="H628" s="9"/>
    </row>
    <row r="629" spans="1:8">
      <c r="A629" s="4">
        <v>41609</v>
      </c>
      <c r="B629" s="6" t="s">
        <v>12</v>
      </c>
      <c r="C629" s="6" t="s">
        <v>21</v>
      </c>
      <c r="D629" s="7" t="s">
        <v>19</v>
      </c>
      <c r="E629" s="6">
        <v>2261</v>
      </c>
      <c r="F629" s="8">
        <v>32558.4</v>
      </c>
      <c r="G629" s="9"/>
      <c r="H629" s="9"/>
    </row>
    <row r="630" spans="1:8">
      <c r="A630" s="4">
        <v>41699</v>
      </c>
      <c r="B630" s="6" t="s">
        <v>12</v>
      </c>
      <c r="C630" s="6" t="s">
        <v>10</v>
      </c>
      <c r="D630" s="7" t="s">
        <v>28</v>
      </c>
      <c r="E630" s="6">
        <v>795</v>
      </c>
      <c r="F630" s="8">
        <v>95400</v>
      </c>
      <c r="G630" s="9"/>
      <c r="H630" s="9"/>
    </row>
    <row r="631" spans="1:8">
      <c r="A631" s="4">
        <v>41730</v>
      </c>
      <c r="B631" s="6" t="s">
        <v>12</v>
      </c>
      <c r="C631" s="6" t="s">
        <v>10</v>
      </c>
      <c r="D631" s="7" t="s">
        <v>13</v>
      </c>
      <c r="E631" s="6">
        <v>1414.5</v>
      </c>
      <c r="F631" s="8">
        <v>407376</v>
      </c>
      <c r="G631" s="9"/>
      <c r="H631" s="9"/>
    </row>
    <row r="632" spans="1:8">
      <c r="A632" s="4">
        <v>41760</v>
      </c>
      <c r="B632" s="6" t="s">
        <v>12</v>
      </c>
      <c r="C632" s="6" t="s">
        <v>34</v>
      </c>
      <c r="D632" s="7" t="s">
        <v>13</v>
      </c>
      <c r="E632" s="6">
        <v>2918</v>
      </c>
      <c r="F632" s="8">
        <v>840384</v>
      </c>
      <c r="G632" s="9"/>
      <c r="H632" s="9"/>
    </row>
    <row r="633" spans="1:8">
      <c r="A633" s="4">
        <v>41821</v>
      </c>
      <c r="B633" s="6" t="s">
        <v>12</v>
      </c>
      <c r="C633" s="6" t="s">
        <v>36</v>
      </c>
      <c r="D633" s="7" t="s">
        <v>13</v>
      </c>
      <c r="E633" s="6">
        <v>2988</v>
      </c>
      <c r="F633" s="8">
        <v>358560</v>
      </c>
      <c r="G633" s="9"/>
      <c r="H633" s="9"/>
    </row>
    <row r="634" spans="1:8">
      <c r="A634" s="4">
        <v>41883</v>
      </c>
      <c r="B634" s="6" t="s">
        <v>12</v>
      </c>
      <c r="C634" s="6" t="s">
        <v>14</v>
      </c>
      <c r="D634" s="7" t="s">
        <v>13</v>
      </c>
      <c r="E634" s="6">
        <v>218</v>
      </c>
      <c r="F634" s="8">
        <v>3139.2</v>
      </c>
      <c r="G634" s="9"/>
      <c r="H634" s="9"/>
    </row>
    <row r="635" spans="1:8">
      <c r="A635" s="4">
        <v>41548</v>
      </c>
      <c r="B635" s="6" t="s">
        <v>12</v>
      </c>
      <c r="C635" s="6" t="s">
        <v>34</v>
      </c>
      <c r="D635" s="7" t="s">
        <v>13</v>
      </c>
      <c r="E635" s="6">
        <v>671</v>
      </c>
      <c r="F635" s="8">
        <v>9662.4</v>
      </c>
      <c r="G635" s="9"/>
      <c r="H635" s="9"/>
    </row>
    <row r="636" spans="1:8">
      <c r="A636" s="4">
        <v>41548</v>
      </c>
      <c r="B636" s="6" t="s">
        <v>12</v>
      </c>
      <c r="C636" s="6" t="s">
        <v>30</v>
      </c>
      <c r="D636" s="7" t="s">
        <v>28</v>
      </c>
      <c r="E636" s="6">
        <v>1514</v>
      </c>
      <c r="F636" s="8">
        <v>21801.6</v>
      </c>
      <c r="G636" s="9"/>
      <c r="H636" s="9"/>
    </row>
    <row r="637" spans="1:8">
      <c r="A637" s="4">
        <v>41974</v>
      </c>
      <c r="B637" s="6" t="s">
        <v>12</v>
      </c>
      <c r="C637" s="6" t="s">
        <v>25</v>
      </c>
      <c r="D637" s="7" t="s">
        <v>28</v>
      </c>
      <c r="E637" s="6">
        <v>1138</v>
      </c>
      <c r="F637" s="8">
        <v>136560</v>
      </c>
      <c r="G637" s="9"/>
      <c r="H637" s="9"/>
    </row>
    <row r="638" spans="1:8">
      <c r="A638" s="4">
        <v>41974</v>
      </c>
      <c r="B638" s="6" t="s">
        <v>12</v>
      </c>
      <c r="C638" s="6" t="s">
        <v>14</v>
      </c>
      <c r="D638" s="7" t="s">
        <v>11</v>
      </c>
      <c r="E638" s="6">
        <v>2431</v>
      </c>
      <c r="F638" s="8">
        <v>27713.4</v>
      </c>
      <c r="G638" s="9"/>
      <c r="H638" s="9"/>
    </row>
    <row r="639" spans="1:8">
      <c r="A639" s="4">
        <v>41699</v>
      </c>
      <c r="B639" s="6" t="s">
        <v>12</v>
      </c>
      <c r="C639" s="6" t="s">
        <v>34</v>
      </c>
      <c r="D639" s="7" t="s">
        <v>11</v>
      </c>
      <c r="E639" s="6">
        <v>2992</v>
      </c>
      <c r="F639" s="8">
        <v>355300</v>
      </c>
      <c r="G639" s="9"/>
      <c r="H639" s="9"/>
    </row>
    <row r="640" spans="1:8">
      <c r="A640" s="4">
        <v>41699</v>
      </c>
      <c r="B640" s="6" t="s">
        <v>12</v>
      </c>
      <c r="C640" s="6" t="s">
        <v>36</v>
      </c>
      <c r="D640" s="7" t="s">
        <v>11</v>
      </c>
      <c r="E640" s="6">
        <v>2385</v>
      </c>
      <c r="F640" s="8">
        <v>283218.75</v>
      </c>
      <c r="G640" s="9"/>
      <c r="H640" s="9"/>
    </row>
    <row r="641" spans="1:8">
      <c r="A641" s="4">
        <v>41730</v>
      </c>
      <c r="B641" s="6" t="s">
        <v>12</v>
      </c>
      <c r="C641" s="6" t="s">
        <v>25</v>
      </c>
      <c r="D641" s="7" t="s">
        <v>11</v>
      </c>
      <c r="E641" s="6">
        <v>1607</v>
      </c>
      <c r="F641" s="8">
        <v>457995</v>
      </c>
      <c r="G641" s="9"/>
      <c r="H641" s="9"/>
    </row>
    <row r="642" spans="1:8">
      <c r="A642" s="4">
        <v>41791</v>
      </c>
      <c r="B642" s="6" t="s">
        <v>12</v>
      </c>
      <c r="C642" s="6" t="s">
        <v>32</v>
      </c>
      <c r="D642" s="7" t="s">
        <v>28</v>
      </c>
      <c r="E642" s="6">
        <v>991</v>
      </c>
      <c r="F642" s="8">
        <v>282435</v>
      </c>
      <c r="G642" s="9"/>
      <c r="H642" s="9"/>
    </row>
    <row r="643" spans="1:8">
      <c r="A643" s="4">
        <v>41883</v>
      </c>
      <c r="B643" s="6" t="s">
        <v>12</v>
      </c>
      <c r="C643" s="6" t="s">
        <v>21</v>
      </c>
      <c r="D643" s="7" t="s">
        <v>28</v>
      </c>
      <c r="E643" s="6">
        <v>2620</v>
      </c>
      <c r="F643" s="8">
        <v>37335</v>
      </c>
      <c r="G643" s="9"/>
      <c r="H643" s="9"/>
    </row>
    <row r="644" spans="1:8">
      <c r="A644" s="4">
        <v>41913</v>
      </c>
      <c r="B644" s="6" t="s">
        <v>12</v>
      </c>
      <c r="C644" s="6" t="s">
        <v>32</v>
      </c>
      <c r="D644" s="7" t="s">
        <v>28</v>
      </c>
      <c r="E644" s="6">
        <v>861</v>
      </c>
      <c r="F644" s="8">
        <v>102243.75</v>
      </c>
      <c r="G644" s="9"/>
      <c r="H644" s="9"/>
    </row>
    <row r="645" spans="1:8">
      <c r="A645" s="4">
        <v>41548</v>
      </c>
      <c r="B645" s="6" t="s">
        <v>12</v>
      </c>
      <c r="C645" s="6" t="s">
        <v>36</v>
      </c>
      <c r="D645" s="7" t="s">
        <v>28</v>
      </c>
      <c r="E645" s="6">
        <v>704</v>
      </c>
      <c r="F645" s="8">
        <v>83600</v>
      </c>
      <c r="G645" s="9"/>
      <c r="H645" s="9"/>
    </row>
    <row r="646" spans="1:8">
      <c r="A646" s="4">
        <v>41609</v>
      </c>
      <c r="B646" s="6" t="s">
        <v>12</v>
      </c>
      <c r="C646" s="6" t="s">
        <v>10</v>
      </c>
      <c r="D646" s="7" t="s">
        <v>28</v>
      </c>
      <c r="E646" s="6">
        <v>2116</v>
      </c>
      <c r="F646" s="8">
        <v>30153</v>
      </c>
      <c r="G646" s="9"/>
      <c r="H646" s="9"/>
    </row>
    <row r="647" spans="1:8">
      <c r="A647" s="4">
        <v>41730</v>
      </c>
      <c r="B647" s="6" t="s">
        <v>12</v>
      </c>
      <c r="C647" s="6" t="s">
        <v>21</v>
      </c>
      <c r="D647" s="7" t="s">
        <v>28</v>
      </c>
      <c r="E647" s="6">
        <v>3801</v>
      </c>
      <c r="F647" s="8">
        <v>53594.1</v>
      </c>
      <c r="G647" s="9"/>
      <c r="H647" s="9"/>
    </row>
    <row r="648" spans="1:8">
      <c r="A648" s="4">
        <v>41548</v>
      </c>
      <c r="B648" s="6" t="s">
        <v>12</v>
      </c>
      <c r="C648" s="6" t="s">
        <v>18</v>
      </c>
      <c r="D648" s="7" t="s">
        <v>11</v>
      </c>
      <c r="E648" s="6">
        <v>2299</v>
      </c>
      <c r="F648" s="8">
        <v>25932.72</v>
      </c>
      <c r="G648" s="9"/>
      <c r="H648" s="9"/>
    </row>
    <row r="649" spans="1:8">
      <c r="A649" s="4">
        <v>41852</v>
      </c>
      <c r="B649" s="6" t="s">
        <v>12</v>
      </c>
      <c r="C649" s="6" t="s">
        <v>34</v>
      </c>
      <c r="D649" s="7" t="s">
        <v>19</v>
      </c>
      <c r="E649" s="6">
        <v>2198</v>
      </c>
      <c r="F649" s="8">
        <v>30991.8</v>
      </c>
      <c r="G649" s="9"/>
      <c r="H649" s="9"/>
    </row>
    <row r="650" spans="1:8">
      <c r="A650" s="4">
        <v>41852</v>
      </c>
      <c r="B650" s="6" t="s">
        <v>12</v>
      </c>
      <c r="C650" s="6" t="s">
        <v>35</v>
      </c>
      <c r="D650" s="7" t="s">
        <v>19</v>
      </c>
      <c r="E650" s="6">
        <v>1743</v>
      </c>
      <c r="F650" s="8">
        <v>24576.3</v>
      </c>
      <c r="G650" s="9"/>
      <c r="H650" s="9"/>
    </row>
    <row r="651" spans="1:8">
      <c r="A651" s="4">
        <v>41913</v>
      </c>
      <c r="B651" s="6" t="s">
        <v>12</v>
      </c>
      <c r="C651" s="6" t="s">
        <v>34</v>
      </c>
      <c r="D651" s="7" t="s">
        <v>11</v>
      </c>
      <c r="E651" s="6">
        <v>1153</v>
      </c>
      <c r="F651" s="8">
        <v>16257.3</v>
      </c>
      <c r="G651" s="9"/>
      <c r="H651" s="9"/>
    </row>
    <row r="652" spans="1:8">
      <c r="A652" s="4">
        <v>41760</v>
      </c>
      <c r="B652" s="6" t="s">
        <v>12</v>
      </c>
      <c r="C652" s="6" t="s">
        <v>14</v>
      </c>
      <c r="D652" s="7" t="s">
        <v>11</v>
      </c>
      <c r="E652" s="6">
        <v>1702</v>
      </c>
      <c r="F652" s="8">
        <v>474858</v>
      </c>
      <c r="G652" s="9"/>
      <c r="H652" s="9"/>
    </row>
    <row r="653" spans="1:8">
      <c r="A653" s="4">
        <v>41791</v>
      </c>
      <c r="B653" s="6" t="s">
        <v>12</v>
      </c>
      <c r="C653" s="6" t="s">
        <v>36</v>
      </c>
      <c r="D653" s="7" t="s">
        <v>13</v>
      </c>
      <c r="E653" s="6">
        <v>448</v>
      </c>
      <c r="F653" s="8">
        <v>124992</v>
      </c>
      <c r="G653" s="9"/>
      <c r="H653" s="9"/>
    </row>
    <row r="654" spans="1:8">
      <c r="A654" s="4">
        <v>41821</v>
      </c>
      <c r="B654" s="6" t="s">
        <v>12</v>
      </c>
      <c r="C654" s="6" t="s">
        <v>35</v>
      </c>
      <c r="D654" s="7" t="s">
        <v>28</v>
      </c>
      <c r="E654" s="6">
        <v>3513</v>
      </c>
      <c r="F654" s="8">
        <v>408386.25</v>
      </c>
      <c r="G654" s="9"/>
      <c r="H654" s="9"/>
    </row>
    <row r="655" spans="1:8">
      <c r="A655" s="4">
        <v>41852</v>
      </c>
      <c r="B655" s="6" t="s">
        <v>12</v>
      </c>
      <c r="C655" s="6" t="s">
        <v>21</v>
      </c>
      <c r="D655" s="7" t="s">
        <v>28</v>
      </c>
      <c r="E655" s="6">
        <v>2101</v>
      </c>
      <c r="F655" s="8">
        <v>29308.95</v>
      </c>
      <c r="G655" s="9"/>
      <c r="H655" s="9"/>
    </row>
    <row r="656" spans="1:8">
      <c r="A656" s="4">
        <v>41518</v>
      </c>
      <c r="B656" s="6" t="s">
        <v>12</v>
      </c>
      <c r="C656" s="6" t="s">
        <v>34</v>
      </c>
      <c r="D656" s="7" t="s">
        <v>13</v>
      </c>
      <c r="E656" s="6">
        <v>2931</v>
      </c>
      <c r="F656" s="8">
        <v>40887.45</v>
      </c>
      <c r="G656" s="9"/>
      <c r="H656" s="9"/>
    </row>
    <row r="657" spans="1:8">
      <c r="A657" s="4">
        <v>41518</v>
      </c>
      <c r="B657" s="6" t="s">
        <v>12</v>
      </c>
      <c r="C657" s="6" t="s">
        <v>10</v>
      </c>
      <c r="D657" s="7" t="s">
        <v>13</v>
      </c>
      <c r="E657" s="6">
        <v>1123</v>
      </c>
      <c r="F657" s="8">
        <v>313317</v>
      </c>
      <c r="G657" s="9"/>
      <c r="H657" s="9"/>
    </row>
    <row r="658" spans="1:8">
      <c r="A658" s="4">
        <v>41579</v>
      </c>
      <c r="B658" s="6" t="s">
        <v>12</v>
      </c>
      <c r="C658" s="6" t="s">
        <v>14</v>
      </c>
      <c r="D658" s="7" t="s">
        <v>22</v>
      </c>
      <c r="E658" s="6">
        <v>1404</v>
      </c>
      <c r="F658" s="8">
        <v>391716</v>
      </c>
      <c r="G658" s="9"/>
      <c r="H658" s="9"/>
    </row>
    <row r="659" spans="1:8">
      <c r="A659" s="4">
        <v>41579</v>
      </c>
      <c r="B659" s="6" t="s">
        <v>12</v>
      </c>
      <c r="C659" s="6" t="s">
        <v>30</v>
      </c>
      <c r="D659" s="7" t="s">
        <v>22</v>
      </c>
      <c r="E659" s="6">
        <v>2763</v>
      </c>
      <c r="F659" s="8">
        <v>30835.08</v>
      </c>
      <c r="G659" s="9"/>
      <c r="H659" s="9"/>
    </row>
    <row r="660" spans="1:8">
      <c r="A660" s="4">
        <v>41699</v>
      </c>
      <c r="B660" s="6" t="s">
        <v>12</v>
      </c>
      <c r="C660" s="6" t="s">
        <v>30</v>
      </c>
      <c r="D660" s="7" t="s">
        <v>13</v>
      </c>
      <c r="E660" s="6">
        <v>1114</v>
      </c>
      <c r="F660" s="8">
        <v>128110</v>
      </c>
      <c r="G660" s="9"/>
      <c r="H660" s="9"/>
    </row>
    <row r="661" spans="1:8">
      <c r="A661" s="4">
        <v>41791</v>
      </c>
      <c r="B661" s="6" t="s">
        <v>12</v>
      </c>
      <c r="C661" s="6" t="s">
        <v>30</v>
      </c>
      <c r="D661" s="7" t="s">
        <v>16</v>
      </c>
      <c r="E661" s="6">
        <v>2460</v>
      </c>
      <c r="F661" s="8">
        <v>678960</v>
      </c>
      <c r="G661" s="9"/>
      <c r="H661" s="9"/>
    </row>
    <row r="662" spans="1:8">
      <c r="A662" s="4">
        <v>41640</v>
      </c>
      <c r="B662" s="6" t="s">
        <v>12</v>
      </c>
      <c r="C662" s="6" t="s">
        <v>30</v>
      </c>
      <c r="D662" s="7" t="s">
        <v>16</v>
      </c>
      <c r="E662" s="6">
        <v>2565</v>
      </c>
      <c r="F662" s="8">
        <v>700245</v>
      </c>
      <c r="G662" s="9"/>
      <c r="H662" s="9"/>
    </row>
    <row r="663" spans="1:8">
      <c r="A663" s="4">
        <v>41730</v>
      </c>
      <c r="B663" s="6" t="s">
        <v>12</v>
      </c>
      <c r="C663" s="6" t="s">
        <v>34</v>
      </c>
      <c r="D663" s="7" t="s">
        <v>16</v>
      </c>
      <c r="E663" s="6">
        <v>3675</v>
      </c>
      <c r="F663" s="8">
        <v>50163.75</v>
      </c>
      <c r="G663" s="9"/>
      <c r="H663" s="9"/>
    </row>
    <row r="664" spans="1:8">
      <c r="A664" s="4">
        <v>41791</v>
      </c>
      <c r="B664" s="6" t="s">
        <v>12</v>
      </c>
      <c r="C664" s="6" t="s">
        <v>18</v>
      </c>
      <c r="D664" s="7" t="s">
        <v>15</v>
      </c>
      <c r="E664" s="6">
        <v>1094</v>
      </c>
      <c r="F664" s="8">
        <v>298662</v>
      </c>
      <c r="G664" s="9"/>
      <c r="H664" s="9"/>
    </row>
    <row r="665" spans="1:8">
      <c r="A665" s="4">
        <v>41913</v>
      </c>
      <c r="B665" s="6" t="s">
        <v>12</v>
      </c>
      <c r="C665" s="6" t="s">
        <v>21</v>
      </c>
      <c r="D665" s="7" t="s">
        <v>15</v>
      </c>
      <c r="E665" s="6">
        <v>1227</v>
      </c>
      <c r="F665" s="8">
        <v>16748.55</v>
      </c>
      <c r="G665" s="9"/>
      <c r="H665" s="9"/>
    </row>
    <row r="666" spans="1:8">
      <c r="A666" s="4">
        <v>41548</v>
      </c>
      <c r="B666" s="6" t="s">
        <v>12</v>
      </c>
      <c r="C666" s="6" t="s">
        <v>25</v>
      </c>
      <c r="D666" s="7" t="s">
        <v>16</v>
      </c>
      <c r="E666" s="6">
        <v>367</v>
      </c>
      <c r="F666" s="8">
        <v>4007.64</v>
      </c>
      <c r="G666" s="9"/>
      <c r="H666" s="9"/>
    </row>
    <row r="667" spans="1:8">
      <c r="A667" s="4">
        <v>41944</v>
      </c>
      <c r="B667" s="6" t="s">
        <v>12</v>
      </c>
      <c r="C667" s="6" t="s">
        <v>21</v>
      </c>
      <c r="D667" s="7" t="s">
        <v>22</v>
      </c>
      <c r="E667" s="6">
        <v>1324</v>
      </c>
      <c r="F667" s="8">
        <v>361452</v>
      </c>
      <c r="G667" s="9"/>
      <c r="H667" s="9"/>
    </row>
    <row r="668" spans="1:8">
      <c r="A668" s="4">
        <v>41579</v>
      </c>
      <c r="B668" s="6" t="s">
        <v>12</v>
      </c>
      <c r="C668" s="6" t="s">
        <v>10</v>
      </c>
      <c r="D668" s="7" t="s">
        <v>28</v>
      </c>
      <c r="E668" s="6">
        <v>1775</v>
      </c>
      <c r="F668" s="8">
        <v>19383</v>
      </c>
      <c r="G668" s="9"/>
      <c r="H668" s="9"/>
    </row>
    <row r="669" spans="1:8">
      <c r="A669" s="4">
        <v>41974</v>
      </c>
      <c r="B669" s="6" t="s">
        <v>12</v>
      </c>
      <c r="C669" s="6" t="s">
        <v>34</v>
      </c>
      <c r="D669" s="7" t="s">
        <v>28</v>
      </c>
      <c r="E669" s="6">
        <v>2797</v>
      </c>
      <c r="F669" s="8">
        <v>318158.75</v>
      </c>
      <c r="G669" s="9"/>
      <c r="H669" s="9"/>
    </row>
    <row r="670" spans="1:8">
      <c r="A670" s="4">
        <v>41548</v>
      </c>
      <c r="B670" s="6" t="s">
        <v>12</v>
      </c>
      <c r="C670" s="6" t="s">
        <v>34</v>
      </c>
      <c r="D670" s="7" t="s">
        <v>22</v>
      </c>
      <c r="E670" s="6">
        <v>386</v>
      </c>
      <c r="F670" s="8">
        <v>4168.8</v>
      </c>
      <c r="G670" s="9"/>
      <c r="H670" s="9"/>
    </row>
    <row r="671" spans="1:8">
      <c r="A671" s="4">
        <v>41760</v>
      </c>
      <c r="B671" s="6" t="s">
        <v>12</v>
      </c>
      <c r="C671" s="6" t="s">
        <v>30</v>
      </c>
      <c r="D671" s="7" t="s">
        <v>22</v>
      </c>
      <c r="E671" s="6">
        <v>591</v>
      </c>
      <c r="F671" s="8">
        <v>159570</v>
      </c>
      <c r="G671" s="9"/>
      <c r="H671" s="9"/>
    </row>
    <row r="672" spans="1:8">
      <c r="A672" s="4">
        <v>41548</v>
      </c>
      <c r="B672" s="6" t="s">
        <v>12</v>
      </c>
      <c r="C672" s="6" t="s">
        <v>21</v>
      </c>
      <c r="D672" s="7" t="s">
        <v>27</v>
      </c>
      <c r="E672" s="6">
        <v>2167</v>
      </c>
      <c r="F672" s="8">
        <v>29254.5</v>
      </c>
      <c r="G672" s="9"/>
      <c r="H672" s="9"/>
    </row>
    <row r="673" spans="1:8">
      <c r="A673" s="4">
        <v>41548</v>
      </c>
      <c r="B673" s="6" t="s">
        <v>12</v>
      </c>
      <c r="C673" s="6" t="s">
        <v>21</v>
      </c>
      <c r="D673" s="7" t="s">
        <v>15</v>
      </c>
      <c r="E673" s="6">
        <v>1198</v>
      </c>
      <c r="F673" s="8">
        <v>12794.64</v>
      </c>
      <c r="G673" s="9"/>
      <c r="H673" s="9"/>
    </row>
    <row r="674" spans="1:8">
      <c r="A674" s="4">
        <v>41640</v>
      </c>
      <c r="B674" s="6" t="s">
        <v>12</v>
      </c>
      <c r="C674" s="6" t="s">
        <v>18</v>
      </c>
      <c r="D674" s="7" t="s">
        <v>27</v>
      </c>
      <c r="E674" s="6">
        <v>873</v>
      </c>
      <c r="F674" s="8">
        <v>233091</v>
      </c>
      <c r="G674" s="9"/>
      <c r="H674" s="9"/>
    </row>
    <row r="675" spans="1:8">
      <c r="A675" s="4">
        <v>41821</v>
      </c>
      <c r="B675" s="6" t="s">
        <v>12</v>
      </c>
      <c r="C675" s="6" t="s">
        <v>14</v>
      </c>
      <c r="D675" s="7" t="s">
        <v>27</v>
      </c>
      <c r="E675" s="6">
        <v>4026</v>
      </c>
      <c r="F675" s="8">
        <v>42997.68</v>
      </c>
      <c r="G675" s="9"/>
      <c r="H675" s="9"/>
    </row>
    <row r="676" spans="1:8">
      <c r="A676" s="4">
        <v>41821</v>
      </c>
      <c r="B676" s="6" t="s">
        <v>12</v>
      </c>
      <c r="C676" s="6" t="s">
        <v>36</v>
      </c>
      <c r="D676" s="7" t="s">
        <v>24</v>
      </c>
      <c r="E676" s="6">
        <v>2425.5</v>
      </c>
      <c r="F676" s="8">
        <v>25904.34</v>
      </c>
      <c r="G676" s="9"/>
      <c r="H676" s="9"/>
    </row>
    <row r="677" spans="1:8">
      <c r="A677" s="4">
        <v>41852</v>
      </c>
      <c r="B677" s="6" t="s">
        <v>12</v>
      </c>
      <c r="C677" s="6" t="s">
        <v>30</v>
      </c>
      <c r="D677" s="7" t="s">
        <v>16</v>
      </c>
      <c r="E677" s="6">
        <v>1984</v>
      </c>
      <c r="F677" s="8">
        <v>26486.4</v>
      </c>
      <c r="G677" s="9"/>
      <c r="H677" s="9"/>
    </row>
    <row r="678" spans="1:8">
      <c r="A678" s="4">
        <v>41913</v>
      </c>
      <c r="B678" s="6" t="s">
        <v>12</v>
      </c>
      <c r="C678" s="6" t="s">
        <v>36</v>
      </c>
      <c r="D678" s="7" t="s">
        <v>16</v>
      </c>
      <c r="E678" s="6">
        <v>2441</v>
      </c>
      <c r="F678" s="8">
        <v>271561.25</v>
      </c>
      <c r="G678" s="9"/>
      <c r="H678" s="9"/>
    </row>
    <row r="679" spans="1:8">
      <c r="A679" s="4">
        <v>41944</v>
      </c>
      <c r="B679" s="6" t="s">
        <v>12</v>
      </c>
      <c r="C679" s="6" t="s">
        <v>14</v>
      </c>
      <c r="D679" s="7" t="s">
        <v>27</v>
      </c>
      <c r="E679" s="6">
        <v>1366</v>
      </c>
      <c r="F679" s="8">
        <v>364722</v>
      </c>
      <c r="G679" s="9"/>
      <c r="H679" s="9"/>
    </row>
    <row r="680" spans="1:8">
      <c r="A680" s="4">
        <v>41640</v>
      </c>
      <c r="B680" s="6" t="s">
        <v>12</v>
      </c>
      <c r="C680" s="6" t="s">
        <v>32</v>
      </c>
      <c r="D680" s="7" t="s">
        <v>27</v>
      </c>
      <c r="E680" s="6">
        <v>3495</v>
      </c>
      <c r="F680" s="8">
        <v>922680</v>
      </c>
      <c r="G680" s="9"/>
      <c r="H680" s="9"/>
    </row>
    <row r="681" spans="1:8">
      <c r="A681" s="4">
        <v>41913</v>
      </c>
      <c r="B681" s="6" t="s">
        <v>12</v>
      </c>
      <c r="C681" s="6" t="s">
        <v>25</v>
      </c>
      <c r="D681" s="7" t="s">
        <v>27</v>
      </c>
      <c r="E681" s="6">
        <v>2156</v>
      </c>
      <c r="F681" s="8">
        <v>237160</v>
      </c>
      <c r="G681" s="9"/>
      <c r="H681" s="9"/>
    </row>
    <row r="682" spans="1:8">
      <c r="A682" s="4">
        <v>41944</v>
      </c>
      <c r="B682" s="6" t="s">
        <v>12</v>
      </c>
      <c r="C682" s="6" t="s">
        <v>10</v>
      </c>
      <c r="D682" s="7" t="s">
        <v>27</v>
      </c>
      <c r="E682" s="6">
        <v>1359</v>
      </c>
      <c r="F682" s="8">
        <v>358776</v>
      </c>
      <c r="G682" s="9"/>
      <c r="H682" s="9"/>
    </row>
    <row r="683" spans="1:8">
      <c r="A683" s="4">
        <v>41944</v>
      </c>
      <c r="B683" s="6" t="s">
        <v>12</v>
      </c>
      <c r="C683" s="6" t="s">
        <v>25</v>
      </c>
      <c r="D683" s="7" t="s">
        <v>27</v>
      </c>
      <c r="E683" s="6">
        <v>2150</v>
      </c>
      <c r="F683" s="8">
        <v>567600</v>
      </c>
      <c r="G683" s="9"/>
      <c r="H683" s="9"/>
    </row>
    <row r="684" spans="1:8">
      <c r="A684" s="4">
        <v>41609</v>
      </c>
      <c r="B684" s="6" t="s">
        <v>12</v>
      </c>
      <c r="C684" s="6" t="s">
        <v>25</v>
      </c>
      <c r="D684" s="7" t="s">
        <v>22</v>
      </c>
      <c r="E684" s="6">
        <v>380</v>
      </c>
      <c r="F684" s="8">
        <v>5016</v>
      </c>
      <c r="G684" s="9"/>
      <c r="H684" s="9"/>
    </row>
    <row r="685" spans="1:8">
      <c r="A685" s="4">
        <v>41640</v>
      </c>
      <c r="B685" s="6" t="s">
        <v>12</v>
      </c>
      <c r="C685" s="6" t="s">
        <v>10</v>
      </c>
      <c r="D685" s="7" t="s">
        <v>24</v>
      </c>
      <c r="E685" s="6">
        <v>807</v>
      </c>
      <c r="F685" s="8">
        <v>210627</v>
      </c>
      <c r="G685" s="9"/>
      <c r="H685" s="9"/>
    </row>
    <row r="686" spans="1:8">
      <c r="A686" s="4">
        <v>41791</v>
      </c>
      <c r="B686" s="6" t="s">
        <v>12</v>
      </c>
      <c r="C686" s="6" t="s">
        <v>14</v>
      </c>
      <c r="D686" s="7" t="s">
        <v>15</v>
      </c>
      <c r="E686" s="6">
        <v>1583</v>
      </c>
      <c r="F686" s="8">
        <v>172151.25</v>
      </c>
      <c r="G686" s="9"/>
      <c r="H686" s="9"/>
    </row>
    <row r="687" spans="1:8">
      <c r="A687" s="4">
        <v>41821</v>
      </c>
      <c r="B687" s="6" t="s">
        <v>12</v>
      </c>
      <c r="C687" s="6" t="s">
        <v>30</v>
      </c>
      <c r="D687" s="7" t="s">
        <v>16</v>
      </c>
      <c r="E687" s="6">
        <v>571</v>
      </c>
      <c r="F687" s="8">
        <v>5961.24</v>
      </c>
      <c r="G687" s="9"/>
      <c r="H687" s="9"/>
    </row>
    <row r="688" spans="1:8">
      <c r="A688" s="4">
        <v>41913</v>
      </c>
      <c r="B688" s="6" t="s">
        <v>12</v>
      </c>
      <c r="C688" s="6" t="s">
        <v>14</v>
      </c>
      <c r="D688" s="7" t="s">
        <v>16</v>
      </c>
      <c r="E688" s="6">
        <v>1565</v>
      </c>
      <c r="F688" s="8">
        <v>20423.25</v>
      </c>
      <c r="G688" s="9"/>
      <c r="H688" s="9"/>
    </row>
    <row r="689" spans="1:8">
      <c r="A689" s="4">
        <v>41974</v>
      </c>
      <c r="B689" s="6" t="s">
        <v>12</v>
      </c>
      <c r="C689" s="6" t="s">
        <v>10</v>
      </c>
      <c r="D689" s="7" t="s">
        <v>22</v>
      </c>
      <c r="E689" s="6">
        <v>1013</v>
      </c>
      <c r="F689" s="8">
        <v>10575.72</v>
      </c>
      <c r="G689" s="9"/>
      <c r="H689" s="9"/>
    </row>
    <row r="690" spans="1:8">
      <c r="A690" s="4">
        <v>41671</v>
      </c>
      <c r="B690" s="6" t="s">
        <v>12</v>
      </c>
      <c r="C690" s="6" t="s">
        <v>10</v>
      </c>
      <c r="D690" s="7" t="s">
        <v>28</v>
      </c>
      <c r="E690" s="6">
        <v>278</v>
      </c>
      <c r="F690" s="8">
        <v>3586.2</v>
      </c>
      <c r="G690" s="9"/>
      <c r="H690" s="9"/>
    </row>
    <row r="691" spans="1:8">
      <c r="A691" s="4">
        <v>41883</v>
      </c>
      <c r="B691" s="6" t="s">
        <v>12</v>
      </c>
      <c r="C691" s="6" t="s">
        <v>32</v>
      </c>
      <c r="D691" s="7" t="s">
        <v>16</v>
      </c>
      <c r="E691" s="6">
        <v>1767</v>
      </c>
      <c r="F691" s="8">
        <v>22794.3</v>
      </c>
      <c r="G691" s="9"/>
      <c r="H691" s="9"/>
    </row>
    <row r="692" spans="1:8">
      <c r="A692" s="4">
        <v>41913</v>
      </c>
      <c r="B692" s="6" t="s">
        <v>12</v>
      </c>
      <c r="C692" s="6" t="s">
        <v>21</v>
      </c>
      <c r="D692" s="7" t="s">
        <v>16</v>
      </c>
      <c r="E692" s="6">
        <v>1393</v>
      </c>
      <c r="F692" s="8">
        <v>14375.76</v>
      </c>
      <c r="G692" s="9"/>
      <c r="H692" s="9"/>
    </row>
    <row r="693" spans="1:8">
      <c r="A693" s="4">
        <v>41518</v>
      </c>
      <c r="B693" s="6" t="s">
        <v>12</v>
      </c>
      <c r="C693" s="6" t="s">
        <v>14</v>
      </c>
      <c r="D693" s="7" t="s">
        <v>16</v>
      </c>
      <c r="E693" s="6">
        <v>2470</v>
      </c>
      <c r="F693" s="8">
        <v>31863</v>
      </c>
      <c r="G693" s="9"/>
      <c r="H693" s="9"/>
    </row>
    <row r="694" spans="1:8">
      <c r="A694" s="4">
        <v>41548</v>
      </c>
      <c r="B694" s="6" t="s">
        <v>12</v>
      </c>
      <c r="C694" s="6" t="s">
        <v>18</v>
      </c>
      <c r="D694" s="7" t="s">
        <v>15</v>
      </c>
      <c r="E694" s="6">
        <v>1743</v>
      </c>
      <c r="F694" s="8">
        <v>22484.7</v>
      </c>
      <c r="G694" s="9"/>
      <c r="H694" s="9"/>
    </row>
    <row r="695" spans="1:8">
      <c r="A695" s="4">
        <v>41913</v>
      </c>
      <c r="B695" s="6" t="s">
        <v>12</v>
      </c>
      <c r="C695" s="6" t="s">
        <v>34</v>
      </c>
      <c r="D695" s="7" t="s">
        <v>16</v>
      </c>
      <c r="E695" s="6">
        <v>2914</v>
      </c>
      <c r="F695" s="8">
        <v>30072.48</v>
      </c>
      <c r="G695" s="9"/>
      <c r="H695" s="9"/>
    </row>
    <row r="696" spans="1:8">
      <c r="A696" s="4">
        <v>41579</v>
      </c>
      <c r="B696" s="6" t="s">
        <v>12</v>
      </c>
      <c r="C696" s="6" t="s">
        <v>18</v>
      </c>
      <c r="D696" s="7" t="s">
        <v>16</v>
      </c>
      <c r="E696" s="6">
        <v>2222</v>
      </c>
      <c r="F696" s="8">
        <v>22931.04</v>
      </c>
      <c r="G696" s="9"/>
      <c r="H696" s="9"/>
    </row>
    <row r="697" spans="1:8">
      <c r="A697" s="4">
        <v>41730</v>
      </c>
      <c r="B697" s="6" t="s">
        <v>12</v>
      </c>
      <c r="C697" s="6" t="s">
        <v>14</v>
      </c>
      <c r="D697" s="7" t="s">
        <v>22</v>
      </c>
      <c r="E697" s="6">
        <v>1614</v>
      </c>
      <c r="F697" s="8">
        <v>20578.5</v>
      </c>
      <c r="G697" s="9"/>
      <c r="H697" s="9"/>
    </row>
    <row r="698" spans="1:8">
      <c r="A698" s="4">
        <v>41852</v>
      </c>
      <c r="B698" s="6" t="s">
        <v>12</v>
      </c>
      <c r="C698" s="6" t="s">
        <v>14</v>
      </c>
      <c r="D698" s="7" t="s">
        <v>22</v>
      </c>
      <c r="E698" s="6">
        <v>2559</v>
      </c>
      <c r="F698" s="8">
        <v>32627.25</v>
      </c>
      <c r="G698" s="9"/>
      <c r="H698" s="9"/>
    </row>
    <row r="699" spans="1:8">
      <c r="A699" s="4">
        <v>41913</v>
      </c>
      <c r="B699" s="6" t="s">
        <v>12</v>
      </c>
      <c r="C699" s="6" t="s">
        <v>10</v>
      </c>
      <c r="D699" s="7" t="s">
        <v>22</v>
      </c>
      <c r="E699" s="6">
        <v>1085</v>
      </c>
      <c r="F699" s="8">
        <v>115281.25</v>
      </c>
      <c r="G699" s="9"/>
      <c r="H699" s="9"/>
    </row>
    <row r="700" spans="1:8">
      <c r="A700" s="4">
        <v>41913</v>
      </c>
      <c r="B700" s="6" t="s">
        <v>12</v>
      </c>
      <c r="C700" s="6" t="s">
        <v>10</v>
      </c>
      <c r="D700" s="7" t="s">
        <v>16</v>
      </c>
      <c r="E700" s="6">
        <v>1175</v>
      </c>
      <c r="F700" s="8">
        <v>14981.25</v>
      </c>
      <c r="G700" s="9"/>
      <c r="H700" s="9"/>
    </row>
    <row r="701" spans="1:8">
      <c r="A701" s="4">
        <v>41974</v>
      </c>
      <c r="B701" s="6" t="s">
        <v>12</v>
      </c>
      <c r="C701" s="6" t="s">
        <v>32</v>
      </c>
      <c r="D701" s="7" t="s">
        <v>16</v>
      </c>
      <c r="E701" s="6">
        <v>914</v>
      </c>
      <c r="F701" s="8">
        <v>9322.8</v>
      </c>
      <c r="G701" s="9"/>
      <c r="H701" s="9"/>
    </row>
  </sheetData>
  <autoFilter ref="A1:F701">
    <extLst/>
  </autoFilter>
  <conditionalFormatting sqref="H42:I52">
    <cfRule type="top10" dxfId="125" priority="2" rank="4"/>
    <cfRule type="top10" dxfId="125" priority="1" rank="5"/>
  </conditionalFormatting>
  <pageMargins left="0.75" right="0.75" top="1" bottom="1" header="0.5" footer="0.5"/>
  <pageSetup paperSize="1" orientation="portrait"/>
  <headerFooter/>
  <drawing r:id="rId1"/>
  <tableParts count="4">
    <tablePart r:id="rId2"/>
    <tablePart r:id="rId3"/>
    <tablePart r:id="rId4"/>
    <tablePart r:id="rId5"/>
  </tableParts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293"/>
  <sheetViews>
    <sheetView zoomScale="60" zoomScaleNormal="60" topLeftCell="A5" workbookViewId="0">
      <selection activeCell="J22" sqref="J22"/>
    </sheetView>
  </sheetViews>
  <sheetFormatPr defaultColWidth="9.14285714285714" defaultRowHeight="15" outlineLevelCol="4"/>
  <cols>
    <col min="1" max="1" width="16.8571428571429"/>
    <col min="2" max="2" width="13" style="1"/>
    <col min="3" max="3" width="16.5714285714286"/>
    <col min="4" max="4" width="13.8571428571429"/>
    <col min="5" max="5" width="17"/>
    <col min="6" max="6" width="13.8571428571429"/>
    <col min="7" max="7" width="17"/>
    <col min="8" max="8" width="13"/>
    <col min="9" max="511" width="14.1428571428571"/>
    <col min="512" max="512" width="11.8571428571429"/>
  </cols>
  <sheetData>
    <row r="3" spans="1:5">
      <c r="A3" t="s">
        <v>37</v>
      </c>
      <c r="B3" s="1" t="s">
        <v>38</v>
      </c>
      <c r="C3"/>
      <c r="D3" t="s">
        <v>2</v>
      </c>
      <c r="E3" s="1" t="s">
        <v>39</v>
      </c>
    </row>
    <row r="4" spans="1:5">
      <c r="A4" t="s">
        <v>16</v>
      </c>
      <c r="B4" s="1">
        <v>20798958.205</v>
      </c>
      <c r="C4"/>
      <c r="D4" t="s">
        <v>30</v>
      </c>
      <c r="E4" s="2">
        <v>13081963.77</v>
      </c>
    </row>
    <row r="5" spans="1:5">
      <c r="A5" t="s">
        <v>13</v>
      </c>
      <c r="B5" s="1">
        <v>18674291.835</v>
      </c>
      <c r="C5"/>
      <c r="D5" t="s">
        <v>32</v>
      </c>
      <c r="E5" s="2">
        <v>8097739.48</v>
      </c>
    </row>
    <row r="6" spans="1:5">
      <c r="A6" t="s">
        <v>28</v>
      </c>
      <c r="B6" s="1">
        <v>15106022.865</v>
      </c>
      <c r="C6"/>
      <c r="D6" t="s">
        <v>14</v>
      </c>
      <c r="E6" s="2">
        <v>16846814.3</v>
      </c>
    </row>
    <row r="7" spans="1:5">
      <c r="A7" t="s">
        <v>22</v>
      </c>
      <c r="B7" s="1">
        <v>7980648.29</v>
      </c>
      <c r="C7"/>
      <c r="D7" t="s">
        <v>18</v>
      </c>
      <c r="E7" s="2">
        <v>9139648.085</v>
      </c>
    </row>
    <row r="8" spans="1:5">
      <c r="A8" t="s">
        <v>19</v>
      </c>
      <c r="B8" s="1">
        <v>12085004.68</v>
      </c>
      <c r="C8"/>
      <c r="D8" t="s">
        <v>25</v>
      </c>
      <c r="E8" s="2">
        <v>7867388.34</v>
      </c>
    </row>
    <row r="9" spans="1:5">
      <c r="A9" t="s">
        <v>24</v>
      </c>
      <c r="B9" s="1">
        <v>6264802.855</v>
      </c>
      <c r="C9"/>
      <c r="D9" t="s">
        <v>34</v>
      </c>
      <c r="E9" s="2">
        <v>16932090.685</v>
      </c>
    </row>
    <row r="10" spans="1:5">
      <c r="A10" t="s">
        <v>11</v>
      </c>
      <c r="B10" s="1">
        <v>13605456.35</v>
      </c>
      <c r="C10"/>
      <c r="D10" t="s">
        <v>35</v>
      </c>
      <c r="E10" s="2">
        <v>8611810.95</v>
      </c>
    </row>
    <row r="11" spans="1:5">
      <c r="A11" t="s">
        <v>15</v>
      </c>
      <c r="B11" s="1">
        <v>6044054.66</v>
      </c>
      <c r="C11"/>
      <c r="D11" t="s">
        <v>36</v>
      </c>
      <c r="E11" s="2">
        <v>6360288.465</v>
      </c>
    </row>
    <row r="12" spans="1:5">
      <c r="A12" t="s">
        <v>26</v>
      </c>
      <c r="B12" s="1">
        <v>8212313.56</v>
      </c>
      <c r="C12"/>
      <c r="D12" t="s">
        <v>21</v>
      </c>
      <c r="E12" s="2">
        <v>17247176.315</v>
      </c>
    </row>
    <row r="13" spans="1:5">
      <c r="A13" t="s">
        <v>27</v>
      </c>
      <c r="B13" s="1">
        <v>9954796.96</v>
      </c>
      <c r="C13"/>
      <c r="D13" t="s">
        <v>10</v>
      </c>
      <c r="E13" s="2">
        <v>14541429.87</v>
      </c>
    </row>
    <row r="14" spans="1:5">
      <c r="A14" t="s">
        <v>40</v>
      </c>
      <c r="B14" s="1">
        <v>118726350.26</v>
      </c>
      <c r="C14"/>
      <c r="D14" t="s">
        <v>40</v>
      </c>
      <c r="E14" s="2">
        <v>118726350.26</v>
      </c>
    </row>
    <row r="17" spans="1:2">
      <c r="A17" t="s">
        <v>1</v>
      </c>
      <c r="B17" s="1" t="s">
        <v>41</v>
      </c>
    </row>
    <row r="18" spans="1:2">
      <c r="A18" t="s">
        <v>9</v>
      </c>
      <c r="B18" s="3">
        <v>1578.98924731183</v>
      </c>
    </row>
    <row r="19" spans="1:2">
      <c r="A19" t="s">
        <v>12</v>
      </c>
      <c r="B19" s="3">
        <v>1674.45297029703</v>
      </c>
    </row>
    <row r="20" spans="1:2">
      <c r="A20" t="s">
        <v>17</v>
      </c>
      <c r="B20" s="3">
        <v>1490.13302752294</v>
      </c>
    </row>
    <row r="21" spans="1:2">
      <c r="A21" t="s">
        <v>20</v>
      </c>
      <c r="B21" s="3">
        <v>1548.46788990826</v>
      </c>
    </row>
    <row r="22" spans="1:2">
      <c r="A22" t="s">
        <v>23</v>
      </c>
      <c r="B22" s="3">
        <v>1652.28723404255</v>
      </c>
    </row>
    <row r="23" spans="1:2">
      <c r="A23" t="s">
        <v>33</v>
      </c>
      <c r="B23" s="3">
        <v>1658.04301075269</v>
      </c>
    </row>
    <row r="24" spans="1:2">
      <c r="A24" t="s">
        <v>40</v>
      </c>
      <c r="B24" s="3">
        <v>1608.29428571429</v>
      </c>
    </row>
    <row r="25" spans="2:2">
      <c r="B25"/>
    </row>
    <row r="26" spans="2:2">
      <c r="B26"/>
    </row>
    <row r="27" spans="1:2">
      <c r="A27" t="s">
        <v>2</v>
      </c>
      <c r="B27" s="1" t="s">
        <v>39</v>
      </c>
    </row>
    <row r="28" spans="1:2">
      <c r="A28" t="s">
        <v>21</v>
      </c>
      <c r="B28" s="2">
        <v>17247176.315</v>
      </c>
    </row>
    <row r="29" spans="1:2">
      <c r="A29" t="s">
        <v>34</v>
      </c>
      <c r="B29" s="2">
        <v>16932090.685</v>
      </c>
    </row>
    <row r="30" spans="1:2">
      <c r="A30" t="s">
        <v>14</v>
      </c>
      <c r="B30" s="2">
        <v>16846814.3</v>
      </c>
    </row>
    <row r="31" spans="1:2">
      <c r="A31" t="s">
        <v>40</v>
      </c>
      <c r="B31" s="2">
        <v>51026081.3</v>
      </c>
    </row>
    <row r="32" spans="2:2">
      <c r="B32"/>
    </row>
    <row r="33" spans="2:2">
      <c r="B33"/>
    </row>
    <row r="34" spans="1:3">
      <c r="A34" t="s">
        <v>2</v>
      </c>
      <c r="B34" t="s">
        <v>1</v>
      </c>
      <c r="C34" s="1" t="s">
        <v>38</v>
      </c>
    </row>
    <row r="35" spans="1:3">
      <c r="A35" t="s">
        <v>30</v>
      </c>
      <c r="B35"/>
      <c r="C35" s="2">
        <v>13081963.77</v>
      </c>
    </row>
    <row r="36" spans="2:3">
      <c r="B36" t="s">
        <v>9</v>
      </c>
      <c r="C36" s="2">
        <v>1402668.62</v>
      </c>
    </row>
    <row r="37" spans="2:3">
      <c r="B37" t="s">
        <v>20</v>
      </c>
      <c r="C37" s="2">
        <v>2337527.54</v>
      </c>
    </row>
    <row r="38" spans="2:3">
      <c r="B38" t="s">
        <v>23</v>
      </c>
      <c r="C38" s="2">
        <v>1400663.59</v>
      </c>
    </row>
    <row r="39" spans="2:3">
      <c r="B39" t="s">
        <v>33</v>
      </c>
      <c r="C39" s="2">
        <v>920521.84</v>
      </c>
    </row>
    <row r="40" spans="2:3">
      <c r="B40" t="s">
        <v>12</v>
      </c>
      <c r="C40" s="2">
        <v>5489722.51</v>
      </c>
    </row>
    <row r="41" spans="2:3">
      <c r="B41" t="s">
        <v>17</v>
      </c>
      <c r="C41" s="2">
        <v>1530859.67</v>
      </c>
    </row>
    <row r="42" spans="1:3">
      <c r="A42" t="s">
        <v>32</v>
      </c>
      <c r="B42"/>
      <c r="C42" s="2">
        <v>8097739.48</v>
      </c>
    </row>
    <row r="43" spans="2:3">
      <c r="B43" t="s">
        <v>9</v>
      </c>
      <c r="C43" s="2">
        <v>708011.86</v>
      </c>
    </row>
    <row r="44" spans="2:3">
      <c r="B44" t="s">
        <v>20</v>
      </c>
      <c r="C44" s="2">
        <v>1899843.45</v>
      </c>
    </row>
    <row r="45" spans="2:3">
      <c r="B45" t="s">
        <v>23</v>
      </c>
      <c r="C45" s="2">
        <v>744781.98</v>
      </c>
    </row>
    <row r="46" spans="2:3">
      <c r="B46" t="s">
        <v>33</v>
      </c>
      <c r="C46" s="2">
        <v>326432.17</v>
      </c>
    </row>
    <row r="47" spans="2:3">
      <c r="B47" t="s">
        <v>12</v>
      </c>
      <c r="C47" s="2">
        <v>2785457.22</v>
      </c>
    </row>
    <row r="48" spans="2:3">
      <c r="B48" t="s">
        <v>17</v>
      </c>
      <c r="C48" s="2">
        <v>1633212.8</v>
      </c>
    </row>
    <row r="49" spans="1:3">
      <c r="A49" t="s">
        <v>14</v>
      </c>
      <c r="B49"/>
      <c r="C49" s="2">
        <v>16846814.3</v>
      </c>
    </row>
    <row r="50" spans="2:3">
      <c r="B50" t="s">
        <v>9</v>
      </c>
      <c r="C50" s="2">
        <v>2235525.58</v>
      </c>
    </row>
    <row r="51" spans="2:3">
      <c r="B51" t="s">
        <v>20</v>
      </c>
      <c r="C51" s="2">
        <v>3688885.22</v>
      </c>
    </row>
    <row r="52" spans="2:3">
      <c r="B52" t="s">
        <v>23</v>
      </c>
      <c r="C52" s="2">
        <v>1866215.89</v>
      </c>
    </row>
    <row r="53" spans="2:3">
      <c r="B53" t="s">
        <v>33</v>
      </c>
      <c r="C53" s="2">
        <v>1245699.25</v>
      </c>
    </row>
    <row r="54" spans="2:3">
      <c r="B54" t="s">
        <v>12</v>
      </c>
      <c r="C54" s="2">
        <v>5646961.53</v>
      </c>
    </row>
    <row r="55" spans="2:3">
      <c r="B55" t="s">
        <v>17</v>
      </c>
      <c r="C55" s="2">
        <v>2163526.83</v>
      </c>
    </row>
    <row r="56" spans="1:3">
      <c r="A56" t="s">
        <v>18</v>
      </c>
      <c r="B56"/>
      <c r="C56" s="2">
        <v>9139648.085</v>
      </c>
    </row>
    <row r="57" spans="2:3">
      <c r="B57" t="s">
        <v>9</v>
      </c>
      <c r="C57" s="2">
        <v>1121386.26</v>
      </c>
    </row>
    <row r="58" spans="2:3">
      <c r="B58" t="s">
        <v>20</v>
      </c>
      <c r="C58" s="2">
        <v>1079869.09</v>
      </c>
    </row>
    <row r="59" spans="2:3">
      <c r="B59" t="s">
        <v>23</v>
      </c>
      <c r="C59" s="2">
        <v>1989549.985</v>
      </c>
    </row>
    <row r="60" spans="2:3">
      <c r="B60" t="s">
        <v>33</v>
      </c>
      <c r="C60" s="2">
        <v>1466219.78</v>
      </c>
    </row>
    <row r="61" spans="2:3">
      <c r="B61" t="s">
        <v>12</v>
      </c>
      <c r="C61" s="2">
        <v>1964559.46</v>
      </c>
    </row>
    <row r="62" spans="2:3">
      <c r="B62" t="s">
        <v>17</v>
      </c>
      <c r="C62" s="2">
        <v>1518063.51</v>
      </c>
    </row>
    <row r="63" spans="1:3">
      <c r="A63" t="s">
        <v>25</v>
      </c>
      <c r="B63"/>
      <c r="C63" s="2">
        <v>7867388.34</v>
      </c>
    </row>
    <row r="64" spans="2:3">
      <c r="B64" t="s">
        <v>9</v>
      </c>
      <c r="C64" s="2">
        <v>1476932.8</v>
      </c>
    </row>
    <row r="65" spans="2:3">
      <c r="B65" t="s">
        <v>20</v>
      </c>
      <c r="C65" s="2">
        <v>834869.17</v>
      </c>
    </row>
    <row r="66" spans="2:3">
      <c r="B66" t="s">
        <v>23</v>
      </c>
      <c r="C66" s="2">
        <v>1676891.8</v>
      </c>
    </row>
    <row r="67" spans="2:3">
      <c r="B67" t="s">
        <v>33</v>
      </c>
      <c r="C67" s="2">
        <v>1020807.47</v>
      </c>
    </row>
    <row r="68" spans="2:3">
      <c r="B68" t="s">
        <v>12</v>
      </c>
      <c r="C68" s="2">
        <v>2138008.88</v>
      </c>
    </row>
    <row r="69" spans="2:3">
      <c r="B69" t="s">
        <v>17</v>
      </c>
      <c r="C69" s="2">
        <v>719878.22</v>
      </c>
    </row>
    <row r="70" spans="1:3">
      <c r="A70" t="s">
        <v>34</v>
      </c>
      <c r="B70"/>
      <c r="C70" s="2">
        <v>16932090.685</v>
      </c>
    </row>
    <row r="71" spans="2:3">
      <c r="B71" t="s">
        <v>9</v>
      </c>
      <c r="C71" s="2">
        <v>1131827.69</v>
      </c>
    </row>
    <row r="72" spans="2:3">
      <c r="B72" t="s">
        <v>20</v>
      </c>
      <c r="C72" s="2">
        <v>3565749.19</v>
      </c>
    </row>
    <row r="73" spans="2:3">
      <c r="B73" t="s">
        <v>23</v>
      </c>
      <c r="C73" s="2">
        <v>2092335.425</v>
      </c>
    </row>
    <row r="74" spans="2:3">
      <c r="B74" t="s">
        <v>33</v>
      </c>
      <c r="C74" s="2">
        <v>3317694.63</v>
      </c>
    </row>
    <row r="75" spans="2:3">
      <c r="B75" t="s">
        <v>12</v>
      </c>
      <c r="C75" s="2">
        <v>4158868.55</v>
      </c>
    </row>
    <row r="76" spans="2:3">
      <c r="B76" t="s">
        <v>17</v>
      </c>
      <c r="C76" s="2">
        <v>2665615.2</v>
      </c>
    </row>
    <row r="77" spans="1:3">
      <c r="A77" t="s">
        <v>35</v>
      </c>
      <c r="B77"/>
      <c r="C77" s="2">
        <v>8611810.95</v>
      </c>
    </row>
    <row r="78" spans="2:3">
      <c r="B78" t="s">
        <v>9</v>
      </c>
      <c r="C78" s="2">
        <v>1891488.95</v>
      </c>
    </row>
    <row r="79" spans="2:3">
      <c r="B79" t="s">
        <v>20</v>
      </c>
      <c r="C79" s="2">
        <v>1885917.8</v>
      </c>
    </row>
    <row r="80" spans="2:3">
      <c r="B80" t="s">
        <v>23</v>
      </c>
      <c r="C80" s="2">
        <v>1915168.95</v>
      </c>
    </row>
    <row r="81" spans="2:3">
      <c r="B81" t="s">
        <v>33</v>
      </c>
      <c r="C81" s="2">
        <v>900756.12</v>
      </c>
    </row>
    <row r="82" spans="2:3">
      <c r="B82" t="s">
        <v>12</v>
      </c>
      <c r="C82" s="2">
        <v>1490063.07</v>
      </c>
    </row>
    <row r="83" spans="2:3">
      <c r="B83" t="s">
        <v>17</v>
      </c>
      <c r="C83" s="2">
        <v>528416.06</v>
      </c>
    </row>
    <row r="84" spans="1:3">
      <c r="A84" t="s">
        <v>36</v>
      </c>
      <c r="B84"/>
      <c r="C84" s="2">
        <v>6360288.465</v>
      </c>
    </row>
    <row r="85" spans="2:3">
      <c r="B85" t="s">
        <v>9</v>
      </c>
      <c r="C85" s="2">
        <v>2006712.395</v>
      </c>
    </row>
    <row r="86" spans="2:3">
      <c r="B86" t="s">
        <v>20</v>
      </c>
      <c r="C86" s="2">
        <v>167913.06</v>
      </c>
    </row>
    <row r="87" spans="2:3">
      <c r="B87" t="s">
        <v>23</v>
      </c>
      <c r="C87" s="2">
        <v>313532.09</v>
      </c>
    </row>
    <row r="88" spans="2:3">
      <c r="B88" t="s">
        <v>33</v>
      </c>
      <c r="C88" s="2">
        <v>772410.4</v>
      </c>
    </row>
    <row r="89" spans="2:3">
      <c r="B89" t="s">
        <v>12</v>
      </c>
      <c r="C89" s="2">
        <v>1904715.62</v>
      </c>
    </row>
    <row r="90" spans="2:3">
      <c r="B90" t="s">
        <v>17</v>
      </c>
      <c r="C90" s="2">
        <v>1195004.9</v>
      </c>
    </row>
    <row r="91" spans="1:3">
      <c r="A91" t="s">
        <v>21</v>
      </c>
      <c r="B91"/>
      <c r="C91" s="2">
        <v>17247176.315</v>
      </c>
    </row>
    <row r="92" spans="2:3">
      <c r="B92" t="s">
        <v>9</v>
      </c>
      <c r="C92" s="2">
        <v>669902</v>
      </c>
    </row>
    <row r="93" spans="2:3">
      <c r="B93" t="s">
        <v>20</v>
      </c>
      <c r="C93" s="2">
        <v>3643280.53</v>
      </c>
    </row>
    <row r="94" spans="2:3">
      <c r="B94" t="s">
        <v>23</v>
      </c>
      <c r="C94" s="2">
        <v>3702895.04</v>
      </c>
    </row>
    <row r="95" spans="2:3">
      <c r="B95" t="s">
        <v>33</v>
      </c>
      <c r="C95" s="2">
        <v>2754971.97</v>
      </c>
    </row>
    <row r="96" spans="2:3">
      <c r="B96" t="s">
        <v>12</v>
      </c>
      <c r="C96" s="2">
        <v>3693035.44</v>
      </c>
    </row>
    <row r="97" spans="2:3">
      <c r="B97" t="s">
        <v>17</v>
      </c>
      <c r="C97" s="2">
        <v>2783091.335</v>
      </c>
    </row>
    <row r="98" spans="1:3">
      <c r="A98" t="s">
        <v>10</v>
      </c>
      <c r="B98"/>
      <c r="C98" s="2">
        <v>14541429.87</v>
      </c>
    </row>
    <row r="99" spans="2:3">
      <c r="B99" t="s">
        <v>9</v>
      </c>
      <c r="C99" s="2">
        <v>1170851.73</v>
      </c>
    </row>
    <row r="100" spans="2:3">
      <c r="B100" t="s">
        <v>20</v>
      </c>
      <c r="C100" s="2">
        <v>1408065.97</v>
      </c>
    </row>
    <row r="101" spans="2:3">
      <c r="B101" t="s">
        <v>23</v>
      </c>
      <c r="C101" s="2">
        <v>2045081.31</v>
      </c>
    </row>
    <row r="102" spans="2:3">
      <c r="B102" t="s">
        <v>33</v>
      </c>
      <c r="C102" s="2">
        <v>2665288.25</v>
      </c>
    </row>
    <row r="103" spans="2:3">
      <c r="B103" t="s">
        <v>12</v>
      </c>
      <c r="C103" s="2">
        <v>3739751.67</v>
      </c>
    </row>
    <row r="104" spans="2:3">
      <c r="B104" t="s">
        <v>17</v>
      </c>
      <c r="C104" s="2">
        <v>3512390.94</v>
      </c>
    </row>
    <row r="105" spans="1:3">
      <c r="A105" t="s">
        <v>40</v>
      </c>
      <c r="B105"/>
      <c r="C105" s="2">
        <v>118726350.26</v>
      </c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  <row r="720" spans="2:2">
      <c r="B720"/>
    </row>
    <row r="721" spans="2:2">
      <c r="B721"/>
    </row>
    <row r="722" spans="2:2">
      <c r="B722"/>
    </row>
    <row r="723" spans="2:2">
      <c r="B723"/>
    </row>
    <row r="724" spans="2:2">
      <c r="B724"/>
    </row>
    <row r="725" spans="2:2">
      <c r="B725"/>
    </row>
    <row r="726" spans="2:2">
      <c r="B726"/>
    </row>
    <row r="727" spans="2:2">
      <c r="B727"/>
    </row>
    <row r="728" spans="2:2">
      <c r="B728"/>
    </row>
    <row r="729" spans="2:2">
      <c r="B729"/>
    </row>
    <row r="730" spans="2:2">
      <c r="B730"/>
    </row>
    <row r="731" spans="2:2">
      <c r="B731"/>
    </row>
    <row r="732" spans="2:2">
      <c r="B732"/>
    </row>
    <row r="733" spans="2:2">
      <c r="B733"/>
    </row>
    <row r="734" spans="2:2">
      <c r="B734"/>
    </row>
    <row r="735" spans="2:2">
      <c r="B735"/>
    </row>
    <row r="736" spans="2:2">
      <c r="B736"/>
    </row>
    <row r="737" spans="2:2">
      <c r="B737"/>
    </row>
    <row r="738" spans="2:2">
      <c r="B738"/>
    </row>
    <row r="739" spans="2:2">
      <c r="B739"/>
    </row>
    <row r="740" spans="2:2">
      <c r="B740"/>
    </row>
    <row r="741" spans="2:2">
      <c r="B741"/>
    </row>
    <row r="742" spans="2:2">
      <c r="B742"/>
    </row>
    <row r="743" spans="2:2">
      <c r="B743"/>
    </row>
    <row r="744" spans="2:2">
      <c r="B744"/>
    </row>
    <row r="745" spans="2:2">
      <c r="B745"/>
    </row>
    <row r="746" spans="2:2">
      <c r="B746"/>
    </row>
    <row r="747" spans="2:2">
      <c r="B747"/>
    </row>
    <row r="748" spans="2:2">
      <c r="B748"/>
    </row>
    <row r="749" spans="2:2">
      <c r="B749"/>
    </row>
    <row r="750" spans="2:2">
      <c r="B750"/>
    </row>
    <row r="751" spans="2:2">
      <c r="B751"/>
    </row>
    <row r="752" spans="2:2">
      <c r="B752"/>
    </row>
    <row r="753" spans="2:2">
      <c r="B753"/>
    </row>
    <row r="754" spans="2:2">
      <c r="B754"/>
    </row>
    <row r="755" spans="2:2">
      <c r="B755"/>
    </row>
    <row r="756" spans="2:2">
      <c r="B756"/>
    </row>
    <row r="757" spans="2:2">
      <c r="B757"/>
    </row>
    <row r="758" spans="2:2">
      <c r="B758"/>
    </row>
    <row r="759" spans="2:2">
      <c r="B759"/>
    </row>
    <row r="760" spans="2:2">
      <c r="B760"/>
    </row>
    <row r="761" spans="2:2">
      <c r="B761"/>
    </row>
    <row r="762" spans="2:2">
      <c r="B762"/>
    </row>
    <row r="763" spans="2:2">
      <c r="B763"/>
    </row>
    <row r="764" spans="2:2">
      <c r="B764"/>
    </row>
    <row r="765" spans="2:2">
      <c r="B765"/>
    </row>
    <row r="766" spans="2:2">
      <c r="B766"/>
    </row>
    <row r="767" spans="2:2">
      <c r="B767"/>
    </row>
    <row r="768" spans="2:2">
      <c r="B768"/>
    </row>
    <row r="769" spans="2:2">
      <c r="B769"/>
    </row>
    <row r="770" spans="2:2">
      <c r="B770"/>
    </row>
    <row r="771" spans="2:2">
      <c r="B771"/>
    </row>
    <row r="772" spans="2:2">
      <c r="B772"/>
    </row>
    <row r="773" spans="2:2">
      <c r="B773"/>
    </row>
    <row r="774" spans="2:2">
      <c r="B774"/>
    </row>
    <row r="775" spans="2:2">
      <c r="B775"/>
    </row>
    <row r="776" spans="2:2">
      <c r="B776"/>
    </row>
    <row r="777" spans="2:2">
      <c r="B777"/>
    </row>
    <row r="778" spans="2:2">
      <c r="B778"/>
    </row>
    <row r="779" spans="2:2">
      <c r="B779"/>
    </row>
    <row r="780" spans="2:2">
      <c r="B780"/>
    </row>
    <row r="781" spans="2:2">
      <c r="B781"/>
    </row>
    <row r="782" spans="2:2">
      <c r="B782"/>
    </row>
    <row r="783" spans="2:2">
      <c r="B783"/>
    </row>
    <row r="784" spans="2:2">
      <c r="B784"/>
    </row>
    <row r="785" spans="2:2">
      <c r="B785"/>
    </row>
    <row r="786" spans="2:2">
      <c r="B786"/>
    </row>
    <row r="787" spans="2:2">
      <c r="B787"/>
    </row>
    <row r="788" spans="2:2">
      <c r="B788"/>
    </row>
    <row r="789" spans="2:2">
      <c r="B789"/>
    </row>
    <row r="790" spans="2:2">
      <c r="B790"/>
    </row>
    <row r="791" spans="2:2">
      <c r="B791"/>
    </row>
    <row r="792" spans="2:2">
      <c r="B792"/>
    </row>
    <row r="793" spans="2:2">
      <c r="B793"/>
    </row>
    <row r="794" spans="2:2">
      <c r="B794"/>
    </row>
    <row r="795" spans="2:2">
      <c r="B795"/>
    </row>
    <row r="796" spans="2:2">
      <c r="B796"/>
    </row>
    <row r="797" spans="2:2">
      <c r="B797"/>
    </row>
    <row r="798" spans="2:2">
      <c r="B798"/>
    </row>
    <row r="799" spans="2:2">
      <c r="B799"/>
    </row>
    <row r="800" spans="2:2">
      <c r="B800"/>
    </row>
    <row r="801" spans="2:2">
      <c r="B801"/>
    </row>
    <row r="802" spans="2:2">
      <c r="B802"/>
    </row>
    <row r="803" spans="2:2">
      <c r="B803"/>
    </row>
    <row r="804" spans="2:2">
      <c r="B804"/>
    </row>
    <row r="805" spans="2:2">
      <c r="B805"/>
    </row>
    <row r="806" spans="2:2">
      <c r="B806"/>
    </row>
    <row r="807" spans="2:2">
      <c r="B807"/>
    </row>
    <row r="808" spans="2:2">
      <c r="B808"/>
    </row>
    <row r="809" spans="2:2">
      <c r="B809"/>
    </row>
    <row r="810" spans="2:2">
      <c r="B810"/>
    </row>
    <row r="811" spans="2:2">
      <c r="B811"/>
    </row>
    <row r="812" spans="2:2">
      <c r="B812"/>
    </row>
    <row r="813" spans="2:2">
      <c r="B813"/>
    </row>
    <row r="814" spans="2:2">
      <c r="B814"/>
    </row>
    <row r="815" spans="2:2">
      <c r="B815"/>
    </row>
    <row r="816" spans="2:2">
      <c r="B816"/>
    </row>
    <row r="817" spans="2:2">
      <c r="B817"/>
    </row>
    <row r="818" spans="2:2">
      <c r="B818"/>
    </row>
    <row r="819" spans="2:2">
      <c r="B819"/>
    </row>
    <row r="820" spans="2:2">
      <c r="B820"/>
    </row>
    <row r="821" spans="2:2">
      <c r="B821"/>
    </row>
    <row r="822" spans="2:2">
      <c r="B822"/>
    </row>
    <row r="823" spans="2:2">
      <c r="B823"/>
    </row>
    <row r="824" spans="2:2">
      <c r="B824"/>
    </row>
    <row r="825" spans="2:2">
      <c r="B825"/>
    </row>
    <row r="826" spans="2:2">
      <c r="B826"/>
    </row>
    <row r="827" spans="2:2">
      <c r="B827"/>
    </row>
    <row r="828" spans="2:2">
      <c r="B828"/>
    </row>
    <row r="829" spans="2:2">
      <c r="B829"/>
    </row>
    <row r="830" spans="2:2">
      <c r="B830"/>
    </row>
    <row r="831" spans="2:2">
      <c r="B831"/>
    </row>
    <row r="832" spans="2:2">
      <c r="B832"/>
    </row>
    <row r="833" spans="2:2">
      <c r="B833"/>
    </row>
    <row r="834" spans="2:2">
      <c r="B834"/>
    </row>
    <row r="835" spans="2:2">
      <c r="B835"/>
    </row>
    <row r="836" spans="2:2">
      <c r="B836"/>
    </row>
    <row r="837" spans="2:2">
      <c r="B837"/>
    </row>
    <row r="838" spans="2:2">
      <c r="B838"/>
    </row>
    <row r="839" spans="2:2">
      <c r="B839"/>
    </row>
    <row r="840" spans="2:2">
      <c r="B840"/>
    </row>
    <row r="841" spans="2:2">
      <c r="B841"/>
    </row>
    <row r="842" spans="2:2">
      <c r="B842"/>
    </row>
    <row r="843" spans="2:2">
      <c r="B843"/>
    </row>
    <row r="844" spans="2:2">
      <c r="B844"/>
    </row>
    <row r="845" spans="2:2">
      <c r="B845"/>
    </row>
    <row r="846" spans="2:2">
      <c r="B846"/>
    </row>
    <row r="847" spans="2:2">
      <c r="B847"/>
    </row>
    <row r="848" spans="2:2">
      <c r="B848"/>
    </row>
    <row r="849" spans="2:2">
      <c r="B849"/>
    </row>
    <row r="850" spans="2:2">
      <c r="B850"/>
    </row>
    <row r="851" spans="2:2">
      <c r="B851"/>
    </row>
    <row r="852" spans="2:2">
      <c r="B852"/>
    </row>
    <row r="853" spans="2:2">
      <c r="B853"/>
    </row>
    <row r="854" spans="2:2">
      <c r="B854"/>
    </row>
    <row r="855" spans="2:2">
      <c r="B855"/>
    </row>
    <row r="856" spans="2:2">
      <c r="B856"/>
    </row>
    <row r="857" spans="2:2">
      <c r="B857"/>
    </row>
    <row r="858" spans="2:2">
      <c r="B858"/>
    </row>
    <row r="859" spans="2:2">
      <c r="B859"/>
    </row>
    <row r="860" spans="2:2">
      <c r="B860"/>
    </row>
    <row r="861" spans="2:2">
      <c r="B861"/>
    </row>
    <row r="862" spans="2:2">
      <c r="B862"/>
    </row>
    <row r="863" spans="2:2">
      <c r="B863"/>
    </row>
    <row r="864" spans="2:2">
      <c r="B864"/>
    </row>
    <row r="865" spans="2:2">
      <c r="B865"/>
    </row>
    <row r="866" spans="2:2">
      <c r="B866"/>
    </row>
    <row r="867" spans="2:2">
      <c r="B867"/>
    </row>
    <row r="868" spans="2:2">
      <c r="B868"/>
    </row>
    <row r="869" spans="2:2">
      <c r="B869"/>
    </row>
    <row r="870" spans="2:2">
      <c r="B870"/>
    </row>
    <row r="871" spans="2:2">
      <c r="B871"/>
    </row>
    <row r="872" spans="2:2">
      <c r="B872"/>
    </row>
    <row r="873" spans="2:2">
      <c r="B873"/>
    </row>
    <row r="874" spans="2:2">
      <c r="B874"/>
    </row>
    <row r="875" spans="2:2">
      <c r="B875"/>
    </row>
    <row r="876" spans="2:2">
      <c r="B876"/>
    </row>
    <row r="877" spans="2:2">
      <c r="B877"/>
    </row>
    <row r="878" spans="2:2">
      <c r="B878"/>
    </row>
    <row r="879" spans="2:2">
      <c r="B879"/>
    </row>
    <row r="880" spans="2:2">
      <c r="B880"/>
    </row>
    <row r="881" spans="2:2">
      <c r="B881"/>
    </row>
    <row r="882" spans="2:2">
      <c r="B882"/>
    </row>
    <row r="883" spans="2:2">
      <c r="B883"/>
    </row>
    <row r="884" spans="2:2">
      <c r="B884"/>
    </row>
    <row r="885" spans="2:2">
      <c r="B885"/>
    </row>
    <row r="886" spans="2:2">
      <c r="B886"/>
    </row>
    <row r="887" spans="2:2">
      <c r="B887"/>
    </row>
    <row r="888" spans="2:2">
      <c r="B888"/>
    </row>
    <row r="889" spans="2:2">
      <c r="B889"/>
    </row>
    <row r="890" spans="2:2">
      <c r="B890"/>
    </row>
    <row r="891" spans="2:2">
      <c r="B891"/>
    </row>
    <row r="892" spans="2:2">
      <c r="B892"/>
    </row>
    <row r="893" spans="2:2">
      <c r="B893"/>
    </row>
    <row r="894" spans="2:2">
      <c r="B894"/>
    </row>
    <row r="895" spans="2:2">
      <c r="B895"/>
    </row>
    <row r="896" spans="2:2">
      <c r="B896"/>
    </row>
    <row r="897" spans="2:2">
      <c r="B897"/>
    </row>
    <row r="898" spans="2:2">
      <c r="B898"/>
    </row>
    <row r="899" spans="2:2">
      <c r="B899"/>
    </row>
    <row r="900" spans="2:2">
      <c r="B900"/>
    </row>
    <row r="901" spans="2:2">
      <c r="B901"/>
    </row>
    <row r="902" spans="2:2">
      <c r="B902"/>
    </row>
    <row r="903" spans="2:2">
      <c r="B903"/>
    </row>
    <row r="904" spans="2:2">
      <c r="B904"/>
    </row>
    <row r="905" spans="2:2">
      <c r="B905"/>
    </row>
    <row r="906" spans="2:2">
      <c r="B906"/>
    </row>
    <row r="907" spans="2:2">
      <c r="B907"/>
    </row>
    <row r="908" spans="2:2">
      <c r="B908"/>
    </row>
    <row r="909" spans="2:2">
      <c r="B909"/>
    </row>
    <row r="910" spans="2:2">
      <c r="B910"/>
    </row>
    <row r="911" spans="2:2">
      <c r="B911"/>
    </row>
    <row r="912" spans="2:2">
      <c r="B912"/>
    </row>
    <row r="913" spans="2:2">
      <c r="B913"/>
    </row>
    <row r="914" spans="2:2">
      <c r="B914"/>
    </row>
    <row r="915" spans="2:2">
      <c r="B915"/>
    </row>
    <row r="916" spans="2:2">
      <c r="B916"/>
    </row>
    <row r="917" spans="2:2">
      <c r="B917"/>
    </row>
    <row r="918" spans="2:2">
      <c r="B918"/>
    </row>
    <row r="919" spans="2:2">
      <c r="B919"/>
    </row>
    <row r="920" spans="2:2">
      <c r="B920"/>
    </row>
    <row r="921" spans="2:2">
      <c r="B921"/>
    </row>
    <row r="922" spans="2:2">
      <c r="B922"/>
    </row>
    <row r="923" spans="2:2">
      <c r="B923"/>
    </row>
    <row r="924" spans="2:2">
      <c r="B924"/>
    </row>
    <row r="925" spans="2:2">
      <c r="B925"/>
    </row>
    <row r="926" spans="2:2">
      <c r="B926"/>
    </row>
    <row r="927" spans="2:2">
      <c r="B927"/>
    </row>
    <row r="928" spans="2:2">
      <c r="B928"/>
    </row>
    <row r="929" spans="2:2">
      <c r="B929"/>
    </row>
    <row r="930" spans="2:2">
      <c r="B930"/>
    </row>
    <row r="931" spans="2:2">
      <c r="B931"/>
    </row>
    <row r="932" spans="2:2">
      <c r="B932"/>
    </row>
    <row r="933" spans="2:2">
      <c r="B933"/>
    </row>
    <row r="934" spans="2:2">
      <c r="B934"/>
    </row>
    <row r="935" spans="2:2">
      <c r="B935"/>
    </row>
    <row r="936" spans="2:2">
      <c r="B936"/>
    </row>
    <row r="937" spans="2:2">
      <c r="B937"/>
    </row>
    <row r="938" spans="2:2">
      <c r="B938"/>
    </row>
    <row r="939" spans="2:2">
      <c r="B939"/>
    </row>
    <row r="940" spans="2:2">
      <c r="B940"/>
    </row>
    <row r="941" spans="2:2">
      <c r="B941"/>
    </row>
    <row r="942" spans="2:2">
      <c r="B942"/>
    </row>
    <row r="943" spans="2:2">
      <c r="B943"/>
    </row>
    <row r="944" spans="2:2">
      <c r="B944"/>
    </row>
    <row r="945" spans="2:2">
      <c r="B945"/>
    </row>
    <row r="946" spans="2:2">
      <c r="B946"/>
    </row>
    <row r="947" spans="2:2">
      <c r="B947"/>
    </row>
    <row r="948" spans="2:2">
      <c r="B948"/>
    </row>
    <row r="949" spans="2:2">
      <c r="B949"/>
    </row>
    <row r="950" spans="2:2">
      <c r="B950"/>
    </row>
    <row r="951" spans="2:2">
      <c r="B951"/>
    </row>
    <row r="952" spans="2:2">
      <c r="B952"/>
    </row>
    <row r="953" spans="2:2">
      <c r="B953"/>
    </row>
    <row r="954" spans="2:2">
      <c r="B954"/>
    </row>
    <row r="955" spans="2:2">
      <c r="B955"/>
    </row>
    <row r="956" spans="2:2">
      <c r="B956"/>
    </row>
    <row r="957" spans="2:2">
      <c r="B957"/>
    </row>
    <row r="958" spans="2:2">
      <c r="B958"/>
    </row>
    <row r="959" spans="2:2">
      <c r="B959"/>
    </row>
    <row r="960" spans="2:2">
      <c r="B960"/>
    </row>
    <row r="961" spans="2:2">
      <c r="B961"/>
    </row>
    <row r="962" spans="2:2">
      <c r="B962"/>
    </row>
    <row r="963" spans="2:2">
      <c r="B963"/>
    </row>
    <row r="964" spans="2:2">
      <c r="B964"/>
    </row>
    <row r="965" spans="2:2">
      <c r="B965"/>
    </row>
    <row r="966" spans="2:2">
      <c r="B966"/>
    </row>
    <row r="967" spans="2:2">
      <c r="B967"/>
    </row>
    <row r="968" spans="2:2">
      <c r="B968"/>
    </row>
    <row r="969" spans="2:2">
      <c r="B969"/>
    </row>
    <row r="970" spans="2:2">
      <c r="B970"/>
    </row>
    <row r="971" spans="2:2">
      <c r="B971"/>
    </row>
    <row r="972" spans="2:2">
      <c r="B972"/>
    </row>
    <row r="973" spans="2:2">
      <c r="B973"/>
    </row>
    <row r="974" spans="2:2">
      <c r="B974"/>
    </row>
    <row r="975" spans="2:2">
      <c r="B975"/>
    </row>
    <row r="976" spans="2:2">
      <c r="B976"/>
    </row>
    <row r="977" spans="2:2">
      <c r="B977"/>
    </row>
    <row r="978" spans="2:2">
      <c r="B978"/>
    </row>
    <row r="979" spans="2:2">
      <c r="B979"/>
    </row>
    <row r="980" spans="2:2">
      <c r="B980"/>
    </row>
    <row r="981" spans="2:2">
      <c r="B981"/>
    </row>
    <row r="982" spans="2:2">
      <c r="B982"/>
    </row>
    <row r="983" spans="2:2">
      <c r="B983"/>
    </row>
    <row r="984" spans="2:2">
      <c r="B984"/>
    </row>
    <row r="985" spans="2:2">
      <c r="B985"/>
    </row>
    <row r="986" spans="2:2">
      <c r="B986"/>
    </row>
    <row r="987" spans="2:2">
      <c r="B987"/>
    </row>
    <row r="988" spans="2:2">
      <c r="B988"/>
    </row>
    <row r="989" spans="2:2">
      <c r="B989"/>
    </row>
    <row r="990" spans="2:2">
      <c r="B990"/>
    </row>
    <row r="991" spans="2:2">
      <c r="B991"/>
    </row>
    <row r="992" spans="2:2">
      <c r="B992"/>
    </row>
    <row r="993" spans="2:2">
      <c r="B993"/>
    </row>
    <row r="994" spans="2:2">
      <c r="B994"/>
    </row>
    <row r="995" spans="2:2">
      <c r="B995"/>
    </row>
    <row r="996" spans="2:2">
      <c r="B996"/>
    </row>
    <row r="997" spans="2:2">
      <c r="B997"/>
    </row>
    <row r="998" spans="2:2">
      <c r="B998"/>
    </row>
    <row r="999" spans="2:2">
      <c r="B999"/>
    </row>
    <row r="1000" spans="2:2">
      <c r="B1000"/>
    </row>
    <row r="1001" spans="2:2">
      <c r="B1001"/>
    </row>
    <row r="1002" spans="2:2">
      <c r="B1002"/>
    </row>
    <row r="1003" spans="2:2">
      <c r="B1003"/>
    </row>
    <row r="1004" spans="2:2">
      <c r="B1004"/>
    </row>
    <row r="1005" spans="2:2">
      <c r="B1005"/>
    </row>
    <row r="1006" spans="2:2">
      <c r="B1006"/>
    </row>
    <row r="1007" spans="2:2">
      <c r="B1007"/>
    </row>
    <row r="1008" spans="2:2">
      <c r="B1008"/>
    </row>
    <row r="1009" spans="2:2">
      <c r="B1009"/>
    </row>
    <row r="1010" spans="2:2">
      <c r="B1010"/>
    </row>
    <row r="1011" spans="2:2">
      <c r="B1011"/>
    </row>
    <row r="1012" spans="2:2">
      <c r="B1012"/>
    </row>
    <row r="1013" spans="2:2">
      <c r="B1013"/>
    </row>
    <row r="1014" spans="2:2">
      <c r="B1014"/>
    </row>
    <row r="1015" spans="2:2">
      <c r="B1015"/>
    </row>
    <row r="1016" spans="2:2">
      <c r="B1016"/>
    </row>
    <row r="1017" spans="2:2">
      <c r="B1017"/>
    </row>
    <row r="1018" spans="2:2">
      <c r="B1018"/>
    </row>
    <row r="1019" spans="2:2">
      <c r="B1019"/>
    </row>
    <row r="1020" spans="2:2">
      <c r="B1020"/>
    </row>
    <row r="1021" spans="2:2">
      <c r="B1021"/>
    </row>
    <row r="1022" spans="2:2">
      <c r="B1022"/>
    </row>
    <row r="1023" spans="2:2">
      <c r="B1023"/>
    </row>
    <row r="1024" spans="2:2">
      <c r="B1024"/>
    </row>
    <row r="1025" spans="2:2">
      <c r="B1025"/>
    </row>
    <row r="1026" spans="2:2">
      <c r="B1026"/>
    </row>
    <row r="1027" spans="2:2">
      <c r="B1027"/>
    </row>
    <row r="1028" spans="2:2">
      <c r="B1028"/>
    </row>
    <row r="1029" spans="2:2">
      <c r="B1029"/>
    </row>
    <row r="1030" spans="2:2">
      <c r="B1030"/>
    </row>
    <row r="1031" spans="2:2">
      <c r="B1031"/>
    </row>
    <row r="1032" spans="2:2">
      <c r="B1032"/>
    </row>
    <row r="1033" spans="2:2">
      <c r="B1033"/>
    </row>
    <row r="1034" spans="2:2">
      <c r="B1034"/>
    </row>
    <row r="1035" spans="2:2">
      <c r="B1035"/>
    </row>
    <row r="1036" spans="2:2">
      <c r="B1036"/>
    </row>
    <row r="1037" spans="2:2">
      <c r="B1037"/>
    </row>
    <row r="1038" spans="2:2">
      <c r="B1038"/>
    </row>
    <row r="1039" spans="2:2">
      <c r="B1039"/>
    </row>
    <row r="1040" spans="2:2">
      <c r="B1040"/>
    </row>
    <row r="1041" spans="2:2">
      <c r="B1041"/>
    </row>
    <row r="1042" spans="2:2">
      <c r="B1042"/>
    </row>
    <row r="1043" spans="2:2">
      <c r="B1043"/>
    </row>
    <row r="1044" spans="2:2">
      <c r="B1044"/>
    </row>
    <row r="1045" spans="2:2">
      <c r="B1045"/>
    </row>
    <row r="1046" spans="2:2">
      <c r="B1046"/>
    </row>
    <row r="1047" spans="2:2">
      <c r="B1047"/>
    </row>
    <row r="1048" spans="2:2">
      <c r="B1048"/>
    </row>
    <row r="1049" spans="2:2">
      <c r="B1049"/>
    </row>
    <row r="1050" spans="2:2">
      <c r="B1050"/>
    </row>
    <row r="1051" spans="2:2">
      <c r="B1051"/>
    </row>
    <row r="1052" spans="2:2">
      <c r="B1052"/>
    </row>
    <row r="1053" spans="2:2">
      <c r="B1053"/>
    </row>
    <row r="1054" spans="2:2">
      <c r="B1054"/>
    </row>
    <row r="1055" spans="2:2">
      <c r="B1055"/>
    </row>
    <row r="1056" spans="2:2">
      <c r="B1056"/>
    </row>
    <row r="1057" spans="2:2">
      <c r="B1057"/>
    </row>
    <row r="1058" spans="2:2">
      <c r="B1058"/>
    </row>
    <row r="1059" spans="2:2">
      <c r="B1059"/>
    </row>
    <row r="1060" spans="2:2">
      <c r="B1060"/>
    </row>
    <row r="1061" spans="2:2">
      <c r="B1061"/>
    </row>
    <row r="1062" spans="2:2">
      <c r="B1062"/>
    </row>
    <row r="1063" spans="2:2">
      <c r="B1063"/>
    </row>
    <row r="1064" spans="2:2">
      <c r="B1064"/>
    </row>
    <row r="1065" spans="2:2">
      <c r="B1065"/>
    </row>
    <row r="1066" spans="2:2">
      <c r="B1066"/>
    </row>
    <row r="1067" spans="2:2">
      <c r="B1067"/>
    </row>
    <row r="1068" spans="2:2">
      <c r="B1068"/>
    </row>
    <row r="1069" spans="2:2">
      <c r="B1069"/>
    </row>
    <row r="1070" spans="2:2">
      <c r="B1070"/>
    </row>
    <row r="1071" spans="2:2">
      <c r="B1071"/>
    </row>
    <row r="1072" spans="2:2">
      <c r="B1072"/>
    </row>
    <row r="1073" spans="2:2">
      <c r="B1073"/>
    </row>
    <row r="1074" spans="2:2">
      <c r="B1074"/>
    </row>
    <row r="1075" spans="2:2">
      <c r="B1075"/>
    </row>
    <row r="1076" spans="2:2">
      <c r="B1076"/>
    </row>
    <row r="1077" spans="2:2">
      <c r="B1077"/>
    </row>
    <row r="1078" spans="2:2">
      <c r="B1078"/>
    </row>
    <row r="1079" spans="2:2">
      <c r="B1079"/>
    </row>
    <row r="1080" spans="2:2">
      <c r="B1080"/>
    </row>
    <row r="1081" spans="2:2">
      <c r="B1081"/>
    </row>
    <row r="1082" spans="2:2">
      <c r="B1082"/>
    </row>
    <row r="1083" spans="2:2">
      <c r="B1083"/>
    </row>
    <row r="1084" spans="2:2">
      <c r="B1084"/>
    </row>
    <row r="1085" spans="2:2">
      <c r="B1085"/>
    </row>
    <row r="1086" spans="2:2">
      <c r="B1086"/>
    </row>
    <row r="1087" spans="2:2">
      <c r="B1087"/>
    </row>
    <row r="1088" spans="2:2">
      <c r="B1088"/>
    </row>
    <row r="1089" spans="2:2">
      <c r="B1089"/>
    </row>
    <row r="1090" spans="2:2">
      <c r="B1090"/>
    </row>
    <row r="1091" spans="2:2">
      <c r="B1091"/>
    </row>
    <row r="1092" spans="2:2">
      <c r="B1092"/>
    </row>
    <row r="1093" spans="2:2">
      <c r="B1093"/>
    </row>
    <row r="1094" spans="2:2">
      <c r="B1094"/>
    </row>
    <row r="1095" spans="2:2">
      <c r="B1095"/>
    </row>
    <row r="1096" spans="2:2">
      <c r="B1096"/>
    </row>
    <row r="1097" spans="2:2">
      <c r="B1097"/>
    </row>
    <row r="1098" spans="2:2">
      <c r="B1098"/>
    </row>
    <row r="1099" spans="2:2">
      <c r="B1099"/>
    </row>
    <row r="1100" spans="2:2">
      <c r="B1100"/>
    </row>
    <row r="1101" spans="2:2">
      <c r="B1101"/>
    </row>
    <row r="1102" spans="2:2">
      <c r="B1102"/>
    </row>
    <row r="1103" spans="2:2">
      <c r="B1103"/>
    </row>
    <row r="1104" spans="2:2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  <row r="1208" spans="2:2">
      <c r="B1208"/>
    </row>
    <row r="1209" spans="2:2">
      <c r="B1209"/>
    </row>
    <row r="1210" spans="2:2">
      <c r="B1210"/>
    </row>
    <row r="1211" spans="2:2">
      <c r="B1211"/>
    </row>
    <row r="1212" spans="2:2">
      <c r="B1212"/>
    </row>
    <row r="1213" spans="2:2">
      <c r="B1213"/>
    </row>
    <row r="1214" spans="2:2">
      <c r="B1214"/>
    </row>
    <row r="1215" spans="2:2">
      <c r="B1215"/>
    </row>
    <row r="1216" spans="2:2">
      <c r="B1216"/>
    </row>
    <row r="1217" spans="2:2">
      <c r="B1217"/>
    </row>
    <row r="1218" spans="2:2">
      <c r="B1218"/>
    </row>
    <row r="1219" spans="2:2">
      <c r="B1219"/>
    </row>
    <row r="1220" spans="2:2">
      <c r="B1220"/>
    </row>
    <row r="1221" spans="2:2">
      <c r="B1221"/>
    </row>
    <row r="1222" spans="2:2">
      <c r="B1222"/>
    </row>
    <row r="1223" spans="2:2">
      <c r="B1223"/>
    </row>
    <row r="1224" spans="2:2">
      <c r="B1224"/>
    </row>
    <row r="1225" spans="2:2">
      <c r="B1225"/>
    </row>
    <row r="1226" spans="2:2">
      <c r="B1226"/>
    </row>
    <row r="1227" spans="2:2">
      <c r="B1227"/>
    </row>
    <row r="1228" spans="2:2">
      <c r="B1228"/>
    </row>
    <row r="1229" spans="2:2">
      <c r="B1229"/>
    </row>
    <row r="1230" spans="2:2">
      <c r="B1230"/>
    </row>
    <row r="1231" spans="2:2">
      <c r="B1231"/>
    </row>
    <row r="1232" spans="2:2">
      <c r="B1232"/>
    </row>
    <row r="1233" spans="2:2">
      <c r="B1233"/>
    </row>
    <row r="1234" spans="2:2">
      <c r="B1234"/>
    </row>
    <row r="1235" spans="2:2">
      <c r="B1235"/>
    </row>
    <row r="1236" spans="2:2">
      <c r="B1236"/>
    </row>
    <row r="1237" spans="2:2">
      <c r="B1237"/>
    </row>
    <row r="1238" spans="2:2">
      <c r="B1238"/>
    </row>
    <row r="1239" spans="2:2">
      <c r="B1239"/>
    </row>
    <row r="1240" spans="2:2">
      <c r="B1240"/>
    </row>
    <row r="1241" spans="2:2">
      <c r="B1241"/>
    </row>
    <row r="1242" spans="2:2">
      <c r="B1242"/>
    </row>
    <row r="1243" spans="2:2">
      <c r="B1243"/>
    </row>
    <row r="1244" spans="2:2">
      <c r="B1244"/>
    </row>
    <row r="1245" spans="2:2">
      <c r="B1245"/>
    </row>
    <row r="1246" spans="2:2">
      <c r="B1246"/>
    </row>
    <row r="1247" spans="2:2">
      <c r="B1247"/>
    </row>
    <row r="1248" spans="2:2">
      <c r="B1248"/>
    </row>
    <row r="1249" spans="2:2">
      <c r="B1249"/>
    </row>
    <row r="1250" spans="2:2">
      <c r="B1250"/>
    </row>
    <row r="1251" spans="2:2">
      <c r="B1251"/>
    </row>
    <row r="1252" spans="2:2">
      <c r="B1252"/>
    </row>
    <row r="1253" spans="2:2">
      <c r="B1253"/>
    </row>
    <row r="1254" spans="2:2">
      <c r="B1254"/>
    </row>
    <row r="1255" spans="2:2">
      <c r="B1255"/>
    </row>
    <row r="1256" spans="2:2">
      <c r="B1256"/>
    </row>
    <row r="1257" spans="2:2">
      <c r="B1257"/>
    </row>
    <row r="1258" spans="2:2">
      <c r="B1258"/>
    </row>
    <row r="1259" spans="2:2">
      <c r="B1259"/>
    </row>
    <row r="1260" spans="2:2">
      <c r="B1260"/>
    </row>
    <row r="1261" spans="2:2">
      <c r="B1261"/>
    </row>
    <row r="1262" spans="2:2">
      <c r="B1262"/>
    </row>
    <row r="1263" spans="2:2">
      <c r="B1263"/>
    </row>
    <row r="1264" spans="2:2">
      <c r="B1264"/>
    </row>
    <row r="1265" spans="2:2">
      <c r="B1265"/>
    </row>
    <row r="1266" spans="2:2">
      <c r="B1266"/>
    </row>
    <row r="1267" spans="2:2">
      <c r="B1267"/>
    </row>
    <row r="1268" spans="2:2">
      <c r="B1268"/>
    </row>
    <row r="1269" spans="2:2">
      <c r="B1269"/>
    </row>
    <row r="1270" spans="2:2">
      <c r="B1270"/>
    </row>
    <row r="1271" spans="2:2">
      <c r="B1271"/>
    </row>
    <row r="1272" spans="2:2">
      <c r="B1272"/>
    </row>
    <row r="1273" spans="2:2">
      <c r="B1273"/>
    </row>
    <row r="1274" spans="2:2">
      <c r="B1274"/>
    </row>
    <row r="1275" spans="2:2">
      <c r="B1275"/>
    </row>
    <row r="1276" spans="2:2">
      <c r="B1276"/>
    </row>
    <row r="1277" spans="2:2">
      <c r="B1277"/>
    </row>
    <row r="1278" spans="2:2">
      <c r="B1278"/>
    </row>
    <row r="1279" spans="2:2">
      <c r="B1279"/>
    </row>
    <row r="1280" spans="2:2">
      <c r="B1280"/>
    </row>
    <row r="1281" spans="2:2">
      <c r="B1281"/>
    </row>
    <row r="1282" spans="2:2">
      <c r="B1282"/>
    </row>
    <row r="1283" spans="2:2">
      <c r="B1283"/>
    </row>
    <row r="1284" spans="2:2">
      <c r="B1284"/>
    </row>
    <row r="1285" spans="2:2">
      <c r="B1285"/>
    </row>
    <row r="1286" spans="2:2">
      <c r="B1286"/>
    </row>
    <row r="1287" spans="2:2">
      <c r="B1287"/>
    </row>
    <row r="1288" spans="2:2">
      <c r="B1288"/>
    </row>
    <row r="1289" spans="2:2">
      <c r="B1289"/>
    </row>
    <row r="1290" spans="2:2">
      <c r="B1290"/>
    </row>
    <row r="1291" spans="2:2">
      <c r="B1291"/>
    </row>
    <row r="1292" spans="2:2">
      <c r="B1292"/>
    </row>
    <row r="1293" spans="2:2">
      <c r="B1293"/>
    </row>
  </sheetData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10" zoomScaleNormal="110" topLeftCell="A5" workbookViewId="0">
      <selection activeCell="O17" sqref="O17"/>
    </sheetView>
  </sheetViews>
  <sheetFormatPr defaultColWidth="9.14285714285714" defaultRowHeight="15"/>
  <sheetData/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Raw Dataset</vt:lpstr>
      <vt:lpstr>Pivot Tables</vt:lpstr>
      <vt:lpstr>Pivot Charts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Kiriti Ray Choudhury</dc:creator>
  <cp:lastModifiedBy>USER</cp:lastModifiedBy>
  <dcterms:created xsi:type="dcterms:W3CDTF">2024-06-10T10:51:00Z</dcterms:created>
  <dcterms:modified xsi:type="dcterms:W3CDTF">2024-10-05T20:08:08Z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2DAEB22F4CBF4625BB92CF6F300FEE7E_13</vt:lpwstr>
  </property>
  <property fmtid="{D5CDD505-2E9C-101B-9397-08002B2CF9AE}" pid="3" name="KSOProductBuildVer">
    <vt:lpwstr>1033-12.2.0.13472</vt:lpwstr>
  </property>
</Properties>
</file>