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1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F12" i="1" s="1"/>
  <c r="D23" i="1" l="1"/>
  <c r="C23" i="1"/>
  <c r="D22" i="1"/>
  <c r="C22" i="1"/>
  <c r="D20" i="1"/>
  <c r="C20" i="1"/>
  <c r="D19" i="1"/>
  <c r="C19" i="1"/>
  <c r="F7" i="1" l="1"/>
  <c r="F11" i="1"/>
  <c r="F10" i="1"/>
  <c r="F9" i="1"/>
  <c r="F8" i="1"/>
  <c r="F6" i="1"/>
  <c r="F5" i="1"/>
  <c r="F4" i="1"/>
  <c r="E27" i="1"/>
  <c r="D27" i="1"/>
  <c r="D26" i="1"/>
  <c r="E3" i="1"/>
  <c r="E26" i="1" s="1"/>
  <c r="D15" i="1" l="1"/>
  <c r="C15" i="1"/>
  <c r="D16" i="1"/>
  <c r="C16" i="1"/>
  <c r="D28" i="1"/>
  <c r="E28" i="1"/>
  <c r="F28" i="1" s="1"/>
</calcChain>
</file>

<file path=xl/sharedStrings.xml><?xml version="1.0" encoding="utf-8"?>
<sst xmlns="http://schemas.openxmlformats.org/spreadsheetml/2006/main" count="40" uniqueCount="24">
  <si>
    <t>Query1</t>
  </si>
  <si>
    <t>Query2</t>
  </si>
  <si>
    <t>Query3</t>
  </si>
  <si>
    <t>Query4.1</t>
  </si>
  <si>
    <t>Query4.2</t>
  </si>
  <si>
    <t>Query4.3</t>
  </si>
  <si>
    <t>Query4.4</t>
  </si>
  <si>
    <t>Query5</t>
  </si>
  <si>
    <t>Hive (ms)</t>
  </si>
  <si>
    <t>Sparks (ms)</t>
  </si>
  <si>
    <t>Pre-Query Load</t>
  </si>
  <si>
    <t>Queries</t>
  </si>
  <si>
    <t>Avg</t>
  </si>
  <si>
    <t>Response Time
 Ratio</t>
  </si>
  <si>
    <t>Total</t>
  </si>
  <si>
    <t>Contains Joins</t>
  </si>
  <si>
    <t>Yes</t>
  </si>
  <si>
    <t>No</t>
  </si>
  <si>
    <t>Queries with Joins</t>
  </si>
  <si>
    <t>Queries without Joins</t>
  </si>
  <si>
    <t>Std Dev</t>
  </si>
  <si>
    <t>Hive Response Time (ms)</t>
  </si>
  <si>
    <t>Spark Response Time (ms)</t>
  </si>
  <si>
    <t>Contains Joins/Response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</si>
</sst>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/>
    <xf numFmtId="3" fontId="0" fillId="0" borderId="0" xfId="0" applyNumberFormat="1" applyBorder="1"/>
    <xf numFmtId="0" fontId="0" fillId="0" borderId="5" xfId="0" applyBorder="1"/>
    <xf numFmtId="9" fontId="0" fillId="0" borderId="5" xfId="0" applyNumberFormat="1" applyBorder="1"/>
    <xf numFmtId="0" fontId="0" fillId="0" borderId="0" xfId="0" applyBorder="1"/>
    <xf numFmtId="0" fontId="1" fillId="0" borderId="3" xfId="0" applyFon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Fill="1" applyBorder="1"/>
    <xf numFmtId="0" fontId="1" fillId="0" borderId="0" xfId="0" applyFont="1" applyBorder="1"/>
    <xf numFmtId="0" fontId="0" fillId="0" borderId="2" xfId="0" applyBorder="1"/>
    <xf numFmtId="0" fontId="1" fillId="0" borderId="7" xfId="0" applyFont="1" applyFill="1" applyBorder="1"/>
    <xf numFmtId="0" fontId="1" fillId="0" borderId="6" xfId="0" applyNumberFormat="1" applyFont="1" applyBorder="1"/>
    <xf numFmtId="0" fontId="1" fillId="0" borderId="7" xfId="0" applyNumberFormat="1" applyFont="1" applyBorder="1"/>
    <xf numFmtId="9" fontId="0" fillId="0" borderId="8" xfId="0" applyNumberFormat="1" applyBorder="1"/>
    <xf numFmtId="0" fontId="1" fillId="0" borderId="1" xfId="0" applyNumberFormat="1" applyFont="1" applyFill="1" applyBorder="1"/>
    <xf numFmtId="0" fontId="1" fillId="0" borderId="2" xfId="0" applyNumberFormat="1" applyFont="1" applyFill="1" applyBorder="1"/>
    <xf numFmtId="0" fontId="0" fillId="0" borderId="4" xfId="0" applyNumberFormat="1" applyFont="1" applyFill="1" applyBorder="1"/>
    <xf numFmtId="0" fontId="1" fillId="0" borderId="4" xfId="0" applyNumberFormat="1" applyFont="1" applyFill="1" applyBorder="1"/>
    <xf numFmtId="0" fontId="0" fillId="0" borderId="6" xfId="0" applyNumberFormat="1" applyFont="1" applyFill="1" applyBorder="1"/>
    <xf numFmtId="9" fontId="0" fillId="0" borderId="5" xfId="0" applyNumberFormat="1" applyFill="1" applyBorder="1"/>
    <xf numFmtId="0" fontId="1" fillId="0" borderId="0" xfId="0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ill="1" applyBorder="1"/>
    <xf numFmtId="0" fontId="1" fillId="0" borderId="3" xfId="0" applyNumberFormat="1" applyFont="1" applyFill="1" applyBorder="1"/>
    <xf numFmtId="9" fontId="0" fillId="0" borderId="7" xfId="0" applyNumberFormat="1" applyFill="1" applyBorder="1"/>
    <xf numFmtId="9" fontId="0" fillId="0" borderId="8" xfId="0" applyNumberFormat="1" applyFill="1" applyBorder="1"/>
    <xf numFmtId="3" fontId="0" fillId="0" borderId="9" xfId="0" applyNumberFormat="1" applyBorder="1"/>
    <xf numFmtId="3" fontId="0" fillId="0" borderId="10" xfId="0" applyNumberFormat="1" applyBorder="1"/>
    <xf numFmtId="9" fontId="0" fillId="0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Hive Vs Spark </a:t>
            </a:r>
            <a:endParaRPr lang="en-GB" sz="1600">
              <a:effectLst/>
            </a:endParaRPr>
          </a:p>
          <a:p>
            <a:pPr>
              <a:defRPr/>
            </a:pPr>
            <a:r>
              <a:rPr lang="en-GB" sz="1600" b="0" i="0" baseline="0">
                <a:effectLst/>
              </a:rPr>
              <a:t>Response Time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Hive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3.7406483790523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C5-4E85-8135-F278CEC4E103}"/>
                </c:ext>
              </c:extLst>
            </c:dLbl>
            <c:dLbl>
              <c:idx val="2"/>
              <c:layout>
                <c:manualLayout>
                  <c:x val="4.4984255510570892E-3"/>
                  <c:y val="-4.1562759767248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C5-4E85-8135-F278CEC4E103}"/>
                </c:ext>
              </c:extLst>
            </c:dLbl>
            <c:dLbl>
              <c:idx val="3"/>
              <c:layout>
                <c:manualLayout>
                  <c:x val="0"/>
                  <c:y val="-2.6507620941020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BE-4600-B4EF-D8218DF97B9C}"/>
                </c:ext>
              </c:extLst>
            </c:dLbl>
            <c:dLbl>
              <c:idx val="4"/>
              <c:layout>
                <c:manualLayout>
                  <c:x val="-9.6227867590454909E-3"/>
                  <c:y val="-2.98210735586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BE-4600-B4EF-D8218DF97B9C}"/>
                </c:ext>
              </c:extLst>
            </c:dLbl>
            <c:dLbl>
              <c:idx val="5"/>
              <c:layout>
                <c:manualLayout>
                  <c:x val="-7.6982294072364061E-3"/>
                  <c:y val="-1.656726308813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BE-4600-B4EF-D8218DF97B9C}"/>
                </c:ext>
              </c:extLst>
            </c:dLbl>
            <c:dLbl>
              <c:idx val="6"/>
              <c:layout>
                <c:manualLayout>
                  <c:x val="-1.924557351809084E-3"/>
                  <c:y val="-1.988071570576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BE-4600-B4EF-D8218DF97B9C}"/>
                </c:ext>
              </c:extLst>
            </c:dLbl>
            <c:dLbl>
              <c:idx val="7"/>
              <c:layout>
                <c:manualLayout>
                  <c:x val="-7.6982294072363358E-3"/>
                  <c:y val="-6.6269052352552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BE-4600-B4EF-D8218DF97B9C}"/>
                </c:ext>
              </c:extLst>
            </c:dLbl>
            <c:dLbl>
              <c:idx val="8"/>
              <c:layout>
                <c:manualLayout>
                  <c:x val="-1.34719014626635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BE-4600-B4EF-D8218DF97B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Pre-Query Load</c:v>
                </c:pt>
                <c:pt idx="1">
                  <c:v>Query1</c:v>
                </c:pt>
                <c:pt idx="2">
                  <c:v>Query2</c:v>
                </c:pt>
                <c:pt idx="3">
                  <c:v>Query3</c:v>
                </c:pt>
                <c:pt idx="4">
                  <c:v>Query5</c:v>
                </c:pt>
                <c:pt idx="5">
                  <c:v>Query4.1</c:v>
                </c:pt>
                <c:pt idx="6">
                  <c:v>Query4.2</c:v>
                </c:pt>
                <c:pt idx="7">
                  <c:v>Query4.3</c:v>
                </c:pt>
                <c:pt idx="8">
                  <c:v>Query4.4</c:v>
                </c:pt>
              </c:strCache>
            </c:strRef>
          </c:cat>
          <c:val>
            <c:numRef>
              <c:f>Sheet1!$D$3:$D$11</c:f>
              <c:numCache>
                <c:formatCode>#,##0</c:formatCode>
                <c:ptCount val="9"/>
                <c:pt idx="0">
                  <c:v>190624</c:v>
                </c:pt>
                <c:pt idx="1">
                  <c:v>84558</c:v>
                </c:pt>
                <c:pt idx="2">
                  <c:v>77827</c:v>
                </c:pt>
                <c:pt idx="3">
                  <c:v>76076</c:v>
                </c:pt>
                <c:pt idx="4">
                  <c:v>67959</c:v>
                </c:pt>
                <c:pt idx="5">
                  <c:v>58447</c:v>
                </c:pt>
                <c:pt idx="6">
                  <c:v>54460</c:v>
                </c:pt>
                <c:pt idx="7">
                  <c:v>55863</c:v>
                </c:pt>
                <c:pt idx="8">
                  <c:v>55712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E85-8135-F278CEC4E10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Sparks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495276653171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C5-4E85-8135-F278CEC4E103}"/>
                </c:ext>
              </c:extLst>
            </c:dLbl>
            <c:dLbl>
              <c:idx val="2"/>
              <c:layout>
                <c:manualLayout>
                  <c:x val="1.3495276653171431E-2"/>
                  <c:y val="1.636329124694824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742690058479531E-2"/>
                      <c:h val="5.30550264758052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7C5-4E85-8135-F278CEC4E103}"/>
                </c:ext>
              </c:extLst>
            </c:dLbl>
            <c:dLbl>
              <c:idx val="5"/>
              <c:layout>
                <c:manualLayout>
                  <c:x val="0"/>
                  <c:y val="-3.3250207813798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C5-4E85-8135-F278CEC4E103}"/>
                </c:ext>
              </c:extLst>
            </c:dLbl>
            <c:dLbl>
              <c:idx val="6"/>
              <c:layout>
                <c:manualLayout>
                  <c:x val="-2.2492127755286474E-3"/>
                  <c:y val="-3.7406483790523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C5-4E85-8135-F278CEC4E103}"/>
                </c:ext>
              </c:extLst>
            </c:dLbl>
            <c:dLbl>
              <c:idx val="7"/>
              <c:layout>
                <c:manualLayout>
                  <c:x val="0"/>
                  <c:y val="-3.7406483790523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C5-4E85-8135-F278CEC4E103}"/>
                </c:ext>
              </c:extLst>
            </c:dLbl>
            <c:dLbl>
              <c:idx val="8"/>
              <c:layout>
                <c:manualLayout>
                  <c:x val="-2.249212775528565E-3"/>
                  <c:y val="-2.9093931837073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4A-414E-BDDE-5B6B021739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Pre-Query Load</c:v>
                </c:pt>
                <c:pt idx="1">
                  <c:v>Query1</c:v>
                </c:pt>
                <c:pt idx="2">
                  <c:v>Query2</c:v>
                </c:pt>
                <c:pt idx="3">
                  <c:v>Query3</c:v>
                </c:pt>
                <c:pt idx="4">
                  <c:v>Query5</c:v>
                </c:pt>
                <c:pt idx="5">
                  <c:v>Query4.1</c:v>
                </c:pt>
                <c:pt idx="6">
                  <c:v>Query4.2</c:v>
                </c:pt>
                <c:pt idx="7">
                  <c:v>Query4.3</c:v>
                </c:pt>
                <c:pt idx="8">
                  <c:v>Query4.4</c:v>
                </c:pt>
              </c:strCache>
            </c:strRef>
          </c:cat>
          <c:val>
            <c:numRef>
              <c:f>Sheet1!$E$3:$E$11</c:f>
              <c:numCache>
                <c:formatCode>#,##0</c:formatCode>
                <c:ptCount val="9"/>
                <c:pt idx="0">
                  <c:v>12029</c:v>
                </c:pt>
                <c:pt idx="1">
                  <c:v>77771</c:v>
                </c:pt>
                <c:pt idx="2">
                  <c:v>74626</c:v>
                </c:pt>
                <c:pt idx="3">
                  <c:v>73122</c:v>
                </c:pt>
                <c:pt idx="4">
                  <c:v>64561</c:v>
                </c:pt>
                <c:pt idx="5">
                  <c:v>71504</c:v>
                </c:pt>
                <c:pt idx="6">
                  <c:v>69607</c:v>
                </c:pt>
                <c:pt idx="7">
                  <c:v>69234</c:v>
                </c:pt>
                <c:pt idx="8">
                  <c:v>70022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5-4E85-8135-F278CEC4E1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511861992"/>
        <c:axId val="511863960"/>
      </c:barChart>
      <c:catAx>
        <c:axId val="5118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63960"/>
        <c:crosses val="autoZero"/>
        <c:auto val="1"/>
        <c:lblAlgn val="ctr"/>
        <c:lblOffset val="100"/>
        <c:noMultiLvlLbl val="0"/>
      </c:catAx>
      <c:valAx>
        <c:axId val="5118639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5118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effectLst/>
              </a:rPr>
              <a:t>HIVE VS SPARK </a:t>
            </a:r>
          </a:p>
          <a:p>
            <a:pPr>
              <a:defRPr/>
            </a:pPr>
            <a:r>
              <a:rPr lang="en-GB" sz="1600" b="0" i="0" u="none" strike="noStrike" baseline="0">
                <a:effectLst/>
              </a:rPr>
              <a:t>CUMULATED </a:t>
            </a:r>
          </a:p>
          <a:p>
            <a:pPr>
              <a:defRPr/>
            </a:pPr>
            <a:r>
              <a:rPr lang="en-GB" sz="1600" b="0" i="0" u="none" strike="noStrike" baseline="0">
                <a:effectLst/>
              </a:rPr>
              <a:t>RESPONSE TIME</a:t>
            </a:r>
          </a:p>
          <a:p>
            <a:pPr>
              <a:defRPr/>
            </a:pP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Pre-Query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Sheet1!$D$25:$E$25</c:f>
              <c:strCache>
                <c:ptCount val="2"/>
                <c:pt idx="0">
                  <c:v>Hive (ms)</c:v>
                </c:pt>
                <c:pt idx="1">
                  <c:v>Sparks (ms)</c:v>
                </c:pt>
              </c:strCache>
            </c:strRef>
          </c:cat>
          <c:val>
            <c:numRef>
              <c:f>Sheet1!$D$26:$E$26</c:f>
              <c:numCache>
                <c:formatCode>#,##0</c:formatCode>
                <c:ptCount val="2"/>
                <c:pt idx="0">
                  <c:v>190624</c:v>
                </c:pt>
                <c:pt idx="1">
                  <c:v>12029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B-4083-A818-8980AE052AD2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Queries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Sheet1!$D$25:$E$25</c:f>
              <c:strCache>
                <c:ptCount val="2"/>
                <c:pt idx="0">
                  <c:v>Hive (ms)</c:v>
                </c:pt>
                <c:pt idx="1">
                  <c:v>Sparks (ms)</c:v>
                </c:pt>
              </c:strCache>
            </c:strRef>
          </c:cat>
          <c:val>
            <c:numRef>
              <c:f>Sheet1!$D$27:$E$27</c:f>
              <c:numCache>
                <c:formatCode>#,##0</c:formatCode>
                <c:ptCount val="2"/>
                <c:pt idx="0">
                  <c:v>530902</c:v>
                </c:pt>
                <c:pt idx="1">
                  <c:v>570447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B-4083-A818-8980AE052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364400"/>
        <c:axId val="719895664"/>
      </c:barChart>
      <c:catAx>
        <c:axId val="5043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5664"/>
        <c:crosses val="autoZero"/>
        <c:auto val="1"/>
        <c:lblAlgn val="ctr"/>
        <c:lblOffset val="100"/>
        <c:noMultiLvlLbl val="0"/>
      </c:catAx>
      <c:valAx>
        <c:axId val="7198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160020</xdr:rowOff>
    </xdr:from>
    <xdr:to>
      <xdr:col>20</xdr:col>
      <xdr:colOff>30480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F8DC9-216D-469B-8DF6-6842AD89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34290</xdr:rowOff>
    </xdr:from>
    <xdr:to>
      <xdr:col>18</xdr:col>
      <xdr:colOff>365760</xdr:colOff>
      <xdr:row>45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8ECBD-23FE-4289-9B37-6886B49C3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abSelected="1" workbookViewId="0">
      <selection activeCell="G16" sqref="G16"/>
    </sheetView>
  </sheetViews>
  <sheetFormatPr defaultRowHeight="14.4" x14ac:dyDescent="0.3"/>
  <cols>
    <col min="2" max="2" width="31.6640625" bestFit="1" customWidth="1"/>
    <col min="3" max="3" width="14.44140625" customWidth="1"/>
    <col min="4" max="4" width="8.88671875" bestFit="1" customWidth="1"/>
    <col min="5" max="5" width="10.77734375" bestFit="1" customWidth="1"/>
    <col min="6" max="6" width="13.6640625" bestFit="1" customWidth="1"/>
    <col min="7" max="8" width="13.6640625" customWidth="1"/>
    <col min="9" max="9" width="5.21875" customWidth="1"/>
    <col min="11" max="11" width="7.109375" customWidth="1"/>
  </cols>
  <sheetData>
    <row r="2" spans="2:8" ht="28.8" x14ac:dyDescent="0.3">
      <c r="B2" s="2"/>
      <c r="C2" s="16"/>
      <c r="D2" s="3" t="s">
        <v>8</v>
      </c>
      <c r="E2" s="3" t="s">
        <v>9</v>
      </c>
      <c r="F2" s="4" t="s">
        <v>13</v>
      </c>
      <c r="G2" s="27"/>
      <c r="H2" s="27"/>
    </row>
    <row r="3" spans="2:8" x14ac:dyDescent="0.3">
      <c r="B3" s="5" t="s">
        <v>10</v>
      </c>
      <c r="C3" s="15" t="s">
        <v>15</v>
      </c>
      <c r="D3" s="6">
        <v>190624</v>
      </c>
      <c r="E3" s="6">
        <f>12029</f>
        <v>12029</v>
      </c>
      <c r="F3" s="7"/>
      <c r="G3" s="9"/>
      <c r="H3" s="9"/>
    </row>
    <row r="4" spans="2:8" x14ac:dyDescent="0.3">
      <c r="B4" s="5" t="s">
        <v>0</v>
      </c>
      <c r="C4" s="15" t="s">
        <v>16</v>
      </c>
      <c r="D4" s="6">
        <v>84558</v>
      </c>
      <c r="E4" s="6">
        <v>77771</v>
      </c>
      <c r="F4" s="8">
        <f t="shared" ref="F4:F12" si="0">(D4-E4)/D4</f>
        <v>8.0264433879703875E-2</v>
      </c>
      <c r="G4" s="28"/>
      <c r="H4" s="28"/>
    </row>
    <row r="5" spans="2:8" x14ac:dyDescent="0.3">
      <c r="B5" s="5" t="s">
        <v>1</v>
      </c>
      <c r="C5" s="15" t="s">
        <v>16</v>
      </c>
      <c r="D5" s="6">
        <v>77827</v>
      </c>
      <c r="E5" s="6">
        <v>74626</v>
      </c>
      <c r="F5" s="8">
        <f t="shared" si="0"/>
        <v>4.1129685070733807E-2</v>
      </c>
      <c r="G5" s="28"/>
      <c r="H5" s="28"/>
    </row>
    <row r="6" spans="2:8" x14ac:dyDescent="0.3">
      <c r="B6" s="5" t="s">
        <v>2</v>
      </c>
      <c r="C6" s="15" t="s">
        <v>16</v>
      </c>
      <c r="D6" s="6">
        <v>76076</v>
      </c>
      <c r="E6" s="6">
        <v>73122</v>
      </c>
      <c r="F6" s="8">
        <f t="shared" si="0"/>
        <v>3.8829591461170411E-2</v>
      </c>
      <c r="G6" s="28"/>
      <c r="H6" s="28"/>
    </row>
    <row r="7" spans="2:8" x14ac:dyDescent="0.3">
      <c r="B7" s="5" t="s">
        <v>7</v>
      </c>
      <c r="C7" s="15" t="s">
        <v>16</v>
      </c>
      <c r="D7" s="6">
        <v>67959</v>
      </c>
      <c r="E7" s="1">
        <v>64561</v>
      </c>
      <c r="F7" s="8">
        <f>(D7-E7)/D7</f>
        <v>5.000073573772422E-2</v>
      </c>
      <c r="G7" s="28"/>
      <c r="H7" s="28"/>
    </row>
    <row r="8" spans="2:8" x14ac:dyDescent="0.3">
      <c r="B8" s="5" t="s">
        <v>3</v>
      </c>
      <c r="C8" s="15" t="s">
        <v>17</v>
      </c>
      <c r="D8" s="6">
        <v>58447</v>
      </c>
      <c r="E8" s="6">
        <v>71504</v>
      </c>
      <c r="F8" s="8">
        <f t="shared" si="0"/>
        <v>-0.22339897685082211</v>
      </c>
      <c r="G8" s="28"/>
      <c r="H8" s="28"/>
    </row>
    <row r="9" spans="2:8" x14ac:dyDescent="0.3">
      <c r="B9" s="5" t="s">
        <v>4</v>
      </c>
      <c r="C9" s="15" t="s">
        <v>17</v>
      </c>
      <c r="D9" s="6">
        <v>54460</v>
      </c>
      <c r="E9" s="6">
        <v>69607</v>
      </c>
      <c r="F9" s="8">
        <f t="shared" si="0"/>
        <v>-0.27813073815644512</v>
      </c>
      <c r="G9" s="28"/>
      <c r="H9" s="28"/>
    </row>
    <row r="10" spans="2:8" x14ac:dyDescent="0.3">
      <c r="B10" s="5" t="s">
        <v>5</v>
      </c>
      <c r="C10" s="15" t="s">
        <v>17</v>
      </c>
      <c r="D10" s="6">
        <v>55863</v>
      </c>
      <c r="E10" s="6">
        <v>69234</v>
      </c>
      <c r="F10" s="8">
        <f t="shared" si="0"/>
        <v>-0.23935341818377101</v>
      </c>
      <c r="G10" s="28"/>
      <c r="H10" s="28"/>
    </row>
    <row r="11" spans="2:8" x14ac:dyDescent="0.3">
      <c r="B11" s="18" t="s">
        <v>6</v>
      </c>
      <c r="C11" s="19" t="s">
        <v>17</v>
      </c>
      <c r="D11" s="12">
        <v>55712</v>
      </c>
      <c r="E11" s="12">
        <v>70022</v>
      </c>
      <c r="F11" s="32">
        <f t="shared" si="0"/>
        <v>-0.2568566915565767</v>
      </c>
      <c r="G11" s="29"/>
      <c r="H11" s="29"/>
    </row>
    <row r="12" spans="2:8" x14ac:dyDescent="0.3">
      <c r="D12" s="33">
        <f>SUM(D4:D11)</f>
        <v>530902</v>
      </c>
      <c r="E12" s="34">
        <f>SUM(E4:E11)</f>
        <v>570447</v>
      </c>
      <c r="F12" s="35">
        <f t="shared" si="0"/>
        <v>-7.4486440058617223E-2</v>
      </c>
      <c r="G12" s="29"/>
      <c r="H12" s="29"/>
    </row>
    <row r="13" spans="2:8" x14ac:dyDescent="0.3">
      <c r="G13" s="29"/>
      <c r="H13" s="29"/>
    </row>
    <row r="14" spans="2:8" x14ac:dyDescent="0.3">
      <c r="B14" s="21" t="s">
        <v>23</v>
      </c>
      <c r="C14" s="22" t="s">
        <v>12</v>
      </c>
      <c r="D14" s="30" t="s">
        <v>20</v>
      </c>
      <c r="G14" s="29"/>
      <c r="H14" s="29"/>
    </row>
    <row r="15" spans="2:8" x14ac:dyDescent="0.3">
      <c r="B15" s="23" t="s">
        <v>16</v>
      </c>
      <c r="C15" s="29">
        <f>AVERAGE(F4:F7)</f>
        <v>5.2556111537333083E-2</v>
      </c>
      <c r="D15" s="26">
        <f>STDEV(F4:F7)</f>
        <v>1.9089802231417041E-2</v>
      </c>
      <c r="G15" s="29"/>
      <c r="H15" s="29"/>
    </row>
    <row r="16" spans="2:8" x14ac:dyDescent="0.3">
      <c r="B16" s="25" t="s">
        <v>17</v>
      </c>
      <c r="C16" s="31">
        <f>AVERAGE(F8:F11)</f>
        <v>-0.24943495618690376</v>
      </c>
      <c r="D16" s="32">
        <f>STDEV(F8:F11)</f>
        <v>2.3509144938643135E-2</v>
      </c>
    </row>
    <row r="17" spans="2:8" x14ac:dyDescent="0.3">
      <c r="G17" s="9"/>
      <c r="H17" s="9"/>
    </row>
    <row r="18" spans="2:8" x14ac:dyDescent="0.3">
      <c r="B18" s="21" t="s">
        <v>18</v>
      </c>
      <c r="C18" s="22" t="s">
        <v>12</v>
      </c>
      <c r="D18" s="10" t="s">
        <v>20</v>
      </c>
    </row>
    <row r="19" spans="2:8" x14ac:dyDescent="0.3">
      <c r="B19" s="23" t="s">
        <v>21</v>
      </c>
      <c r="C19" s="6">
        <f>AVERAGE(D4:D7)</f>
        <v>76605</v>
      </c>
      <c r="D19" s="11">
        <f>STDEV(D4:D7)</f>
        <v>6825.8491535241728</v>
      </c>
      <c r="F19" s="9"/>
    </row>
    <row r="20" spans="2:8" x14ac:dyDescent="0.3">
      <c r="B20" s="23" t="s">
        <v>22</v>
      </c>
      <c r="C20" s="6">
        <f>AVERAGE(E4:E7)</f>
        <v>72520</v>
      </c>
      <c r="D20" s="11">
        <f>STDEV(E4:E7)</f>
        <v>5648.4901227378159</v>
      </c>
    </row>
    <row r="21" spans="2:8" x14ac:dyDescent="0.3">
      <c r="B21" s="24" t="s">
        <v>19</v>
      </c>
      <c r="C21" s="6"/>
      <c r="D21" s="11"/>
    </row>
    <row r="22" spans="2:8" x14ac:dyDescent="0.3">
      <c r="B22" s="23" t="s">
        <v>21</v>
      </c>
      <c r="C22" s="6">
        <f>AVERAGE(D8:D11)</f>
        <v>56120.5</v>
      </c>
      <c r="D22" s="11">
        <f>STDEV(D8:D11)</f>
        <v>1673.6229165097693</v>
      </c>
      <c r="E22" s="6"/>
    </row>
    <row r="23" spans="2:8" x14ac:dyDescent="0.3">
      <c r="B23" s="25" t="s">
        <v>22</v>
      </c>
      <c r="C23" s="12">
        <f>AVERAGE(E8:E11)</f>
        <v>70091.75</v>
      </c>
      <c r="D23" s="13">
        <f>STDEV(E8:E11)</f>
        <v>994.99292292290534</v>
      </c>
    </row>
    <row r="25" spans="2:8" ht="28.8" x14ac:dyDescent="0.3">
      <c r="B25" s="2"/>
      <c r="C25" s="16"/>
      <c r="D25" s="3" t="s">
        <v>8</v>
      </c>
      <c r="E25" s="3" t="s">
        <v>9</v>
      </c>
      <c r="F25" s="4" t="s">
        <v>13</v>
      </c>
    </row>
    <row r="26" spans="2:8" x14ac:dyDescent="0.3">
      <c r="B26" s="5" t="s">
        <v>10</v>
      </c>
      <c r="C26" s="15"/>
      <c r="D26" s="6">
        <f>D3</f>
        <v>190624</v>
      </c>
      <c r="E26" s="6">
        <f>E3</f>
        <v>12029</v>
      </c>
      <c r="F26" s="7"/>
    </row>
    <row r="27" spans="2:8" x14ac:dyDescent="0.3">
      <c r="B27" s="5" t="s">
        <v>11</v>
      </c>
      <c r="C27" s="15"/>
      <c r="D27" s="6">
        <f>SUM(D4:D11)</f>
        <v>530902</v>
      </c>
      <c r="E27" s="6">
        <f>SUM(E4:E11)</f>
        <v>570447</v>
      </c>
      <c r="F27" s="7"/>
    </row>
    <row r="28" spans="2:8" x14ac:dyDescent="0.3">
      <c r="B28" s="14" t="s">
        <v>14</v>
      </c>
      <c r="C28" s="17"/>
      <c r="D28" s="12">
        <f>SUM(D26:D27)</f>
        <v>721526</v>
      </c>
      <c r="E28" s="12">
        <f>SUM(E26:E27)</f>
        <v>582476</v>
      </c>
      <c r="F28" s="20">
        <f>E28/D28</f>
        <v>0.80728345201697516</v>
      </c>
    </row>
    <row r="29" spans="2:8" x14ac:dyDescent="0.3">
      <c r="D29" s="1"/>
      <c r="E2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2017-03-16T21:18:25Z</dcterms:modified>
</cp:coreProperties>
</file>