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460" yWindow="2440" windowWidth="21460" windowHeight="16060" tabRatio="500" activeTab="4"/>
  </bookViews>
  <sheets>
    <sheet name="plotvalues" sheetId="2" r:id="rId1"/>
    <sheet name="plotvalues_race" sheetId="6" r:id="rId2"/>
    <sheet name="tableview" sheetId="1" r:id="rId3"/>
    <sheet name="estimated" sheetId="3" r:id="rId4"/>
    <sheet name="DataDictionary" sheetId="4" r:id="rId5"/>
    <sheet name="kc_testing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3" l="1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J23" i="2"/>
  <c r="I23" i="2"/>
  <c r="J22" i="2"/>
  <c r="I22" i="2"/>
  <c r="J21" i="2"/>
  <c r="I21" i="2"/>
  <c r="J20" i="2"/>
  <c r="I20" i="2"/>
  <c r="J23" i="1"/>
  <c r="J22" i="1"/>
  <c r="J21" i="1"/>
  <c r="J20" i="1"/>
  <c r="A20" i="1"/>
  <c r="A21" i="1"/>
  <c r="A22" i="1"/>
  <c r="A23" i="1"/>
  <c r="A20" i="2"/>
  <c r="A21" i="2"/>
  <c r="A22" i="2"/>
  <c r="A23" i="2"/>
  <c r="M3" i="6"/>
  <c r="M4" i="6"/>
  <c r="M5" i="6"/>
  <c r="M6" i="6"/>
  <c r="M7" i="6"/>
  <c r="M8" i="6"/>
  <c r="M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2" i="5"/>
  <c r="A83" i="5"/>
  <c r="A82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" i="5"/>
  <c r="B3" i="3"/>
  <c r="I3" i="3"/>
  <c r="B4" i="3"/>
  <c r="I4" i="3"/>
  <c r="B5" i="3"/>
  <c r="I5" i="3"/>
  <c r="B6" i="3"/>
  <c r="I6" i="3"/>
  <c r="B7" i="3"/>
  <c r="I7" i="3"/>
  <c r="B8" i="3"/>
  <c r="I8" i="3"/>
  <c r="B9" i="3"/>
  <c r="I9" i="3"/>
  <c r="B10" i="3"/>
  <c r="I10" i="3"/>
  <c r="B11" i="3"/>
  <c r="I11" i="3"/>
  <c r="B12" i="3"/>
  <c r="I12" i="3"/>
  <c r="B13" i="3"/>
  <c r="I13" i="3"/>
  <c r="B14" i="3"/>
  <c r="I14" i="3"/>
  <c r="B15" i="3"/>
  <c r="I15" i="3"/>
  <c r="B16" i="3"/>
  <c r="I16" i="3"/>
  <c r="B17" i="3"/>
  <c r="I17" i="3"/>
  <c r="B18" i="3"/>
  <c r="I18" i="3"/>
  <c r="B19" i="3"/>
  <c r="I19" i="3"/>
  <c r="B2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C19" i="3"/>
  <c r="D19" i="3"/>
  <c r="E19" i="3"/>
  <c r="F19" i="3"/>
  <c r="G19" i="3"/>
  <c r="H19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C18" i="3"/>
  <c r="D18" i="3"/>
  <c r="E18" i="3"/>
  <c r="F18" i="3"/>
  <c r="G18" i="3"/>
  <c r="H18" i="3"/>
  <c r="C17" i="3"/>
  <c r="D17" i="3"/>
  <c r="E17" i="3"/>
  <c r="F17" i="3"/>
  <c r="G17" i="3"/>
  <c r="H17" i="3"/>
  <c r="C16" i="3"/>
  <c r="D16" i="3"/>
  <c r="E16" i="3"/>
  <c r="F16" i="3"/>
  <c r="G16" i="3"/>
  <c r="H16" i="3"/>
  <c r="C15" i="3"/>
  <c r="D15" i="3"/>
  <c r="E15" i="3"/>
  <c r="F15" i="3"/>
  <c r="G15" i="3"/>
  <c r="H15" i="3"/>
  <c r="C14" i="3"/>
  <c r="D14" i="3"/>
  <c r="E14" i="3"/>
  <c r="F14" i="3"/>
  <c r="G14" i="3"/>
  <c r="H14" i="3"/>
  <c r="C13" i="3"/>
  <c r="D13" i="3"/>
  <c r="E13" i="3"/>
  <c r="F13" i="3"/>
  <c r="G13" i="3"/>
  <c r="H13" i="3"/>
  <c r="C12" i="3"/>
  <c r="D12" i="3"/>
  <c r="E12" i="3"/>
  <c r="F12" i="3"/>
  <c r="G12" i="3"/>
  <c r="H12" i="3"/>
  <c r="C11" i="3"/>
  <c r="D11" i="3"/>
  <c r="E11" i="3"/>
  <c r="F11" i="3"/>
  <c r="G11" i="3"/>
  <c r="H11" i="3"/>
  <c r="C10" i="3"/>
  <c r="D10" i="3"/>
  <c r="E10" i="3"/>
  <c r="F10" i="3"/>
  <c r="G10" i="3"/>
  <c r="H10" i="3"/>
  <c r="C9" i="3"/>
  <c r="D9" i="3"/>
  <c r="E9" i="3"/>
  <c r="F9" i="3"/>
  <c r="G9" i="3"/>
  <c r="H9" i="3"/>
  <c r="C8" i="3"/>
  <c r="D8" i="3"/>
  <c r="E8" i="3"/>
  <c r="F8" i="3"/>
  <c r="G8" i="3"/>
  <c r="H8" i="3"/>
  <c r="C7" i="3"/>
  <c r="D7" i="3"/>
  <c r="E7" i="3"/>
  <c r="F7" i="3"/>
  <c r="G7" i="3"/>
  <c r="H7" i="3"/>
  <c r="C6" i="3"/>
  <c r="D6" i="3"/>
  <c r="E6" i="3"/>
  <c r="F6" i="3"/>
  <c r="G6" i="3"/>
  <c r="H6" i="3"/>
  <c r="C5" i="3"/>
  <c r="D5" i="3"/>
  <c r="E5" i="3"/>
  <c r="F5" i="3"/>
  <c r="G5" i="3"/>
  <c r="H5" i="3"/>
  <c r="C4" i="3"/>
  <c r="D4" i="3"/>
  <c r="E4" i="3"/>
  <c r="F4" i="3"/>
  <c r="G4" i="3"/>
  <c r="H4" i="3"/>
  <c r="C3" i="3"/>
  <c r="D3" i="3"/>
  <c r="E3" i="3"/>
  <c r="F3" i="3"/>
  <c r="G3" i="3"/>
  <c r="H3" i="3"/>
  <c r="C2" i="3"/>
  <c r="D2" i="3"/>
  <c r="E2" i="3"/>
  <c r="F2" i="3"/>
  <c r="G2" i="3"/>
  <c r="H2" i="3"/>
  <c r="J19" i="2"/>
  <c r="I1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<sst xmlns="http://schemas.openxmlformats.org/spreadsheetml/2006/main" count="194" uniqueCount="71">
  <si>
    <t>Date</t>
  </si>
  <si>
    <t>Count</t>
  </si>
  <si>
    <t>Total</t>
  </si>
  <si>
    <t>All</t>
  </si>
  <si>
    <t>0-19</t>
  </si>
  <si>
    <t>20-39</t>
  </si>
  <si>
    <t>40-59</t>
  </si>
  <si>
    <t>60-79</t>
  </si>
  <si>
    <t>80+</t>
  </si>
  <si>
    <t>Check - within graph</t>
  </si>
  <si>
    <t>Check - to table</t>
  </si>
  <si>
    <t>AllAdmissions</t>
  </si>
  <si>
    <t>Check - within estimate</t>
  </si>
  <si>
    <t>Check - to plot</t>
  </si>
  <si>
    <t>plotvalues</t>
  </si>
  <si>
    <t>tableview</t>
  </si>
  <si>
    <t>Check - within table</t>
  </si>
  <si>
    <t>estimated</t>
  </si>
  <si>
    <t>Sunday of week hospitalization began</t>
  </si>
  <si>
    <t>Count of COVID-like illness hospitalizations</t>
  </si>
  <si>
    <t>Count of all hospital admissions</t>
  </si>
  <si>
    <t>Check that hand-keyed data tie to figure (some discrepancies do exist on plot)</t>
  </si>
  <si>
    <t>Check against dashboard table view - table view treats "All" as a category and therefore double counts</t>
  </si>
  <si>
    <t>Count of COVID-like illness hospitalizations (doubled)</t>
  </si>
  <si>
    <t>Count of all hospital admissions (doubled)</t>
  </si>
  <si>
    <t>Count/Total, rounded</t>
  </si>
  <si>
    <t>Similar</t>
  </si>
  <si>
    <t>Check that All ties to Count/Total</t>
  </si>
  <si>
    <t>Estimated count of all hospital admissions (Count in plotvalues divided by % in tableview)</t>
  </si>
  <si>
    <t>https://www.doh.wa.gov/Emergencies/NovelCoronavirusOutbreak2020COVID19/DataDashboard</t>
  </si>
  <si>
    <t>Count of COVID-like illness hospitalizations, age 0-19, as % of hospital admissions in that age group, rounded</t>
  </si>
  <si>
    <t>Check rounding has minimal impact</t>
  </si>
  <si>
    <t>Check total based on rounded % is close to (half of) total in table</t>
  </si>
  <si>
    <t>Check total based on rounded % is close to total in plot</t>
  </si>
  <si>
    <t>Copied multiple snapshots to build in checks against transcribing errors</t>
  </si>
  <si>
    <t>Values retrieved 5/11/2020; expected complete through 4/19</t>
  </si>
  <si>
    <t>Most reliable values in green</t>
  </si>
  <si>
    <t>Positive</t>
  </si>
  <si>
    <t>Positive (data incomplete)</t>
  </si>
  <si>
    <t>Negative</t>
  </si>
  <si>
    <t>Negative (data incomplete)</t>
  </si>
  <si>
    <t>Percent positive tests</t>
  </si>
  <si>
    <t>Check</t>
  </si>
  <si>
    <t>kc_testing</t>
  </si>
  <si>
    <t>Specimen collection date</t>
  </si>
  <si>
    <t>Positive specimens</t>
  </si>
  <si>
    <t>Tentative result</t>
  </si>
  <si>
    <t>Negative specimens</t>
  </si>
  <si>
    <t>Check that hand-keyed data tie to figure</t>
  </si>
  <si>
    <t>Unknown</t>
  </si>
  <si>
    <t>Hispanic</t>
  </si>
  <si>
    <t>White</t>
  </si>
  <si>
    <t>Asian</t>
  </si>
  <si>
    <t>Black</t>
  </si>
  <si>
    <t>Other Race</t>
  </si>
  <si>
    <t>Multiracial</t>
  </si>
  <si>
    <t>American Indian or Alaska Native</t>
  </si>
  <si>
    <t>Native Hawaiian or Other Pacific Islander</t>
  </si>
  <si>
    <t>Series</t>
  </si>
  <si>
    <t>Deaths</t>
  </si>
  <si>
    <t>% deaths</t>
  </si>
  <si>
    <t>% population</t>
  </si>
  <si>
    <t>x</t>
  </si>
  <si>
    <t>Cases</t>
  </si>
  <si>
    <t>% cases</t>
  </si>
  <si>
    <t>Hosp</t>
  </si>
  <si>
    <t>% Hosp</t>
  </si>
  <si>
    <t xml:space="preserve">As of </t>
  </si>
  <si>
    <t>As of</t>
  </si>
  <si>
    <t>New values retrieved 6/3/2020; did not update older numbers; expected complete through 5/17; added values from race/ethnicity tab</t>
  </si>
  <si>
    <t>Data as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</si>
</sst>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3" fillId="0" borderId="0" xfId="55"/>
    <xf numFmtId="0" fontId="2" fillId="2" borderId="0" xfId="2"/>
    <xf numFmtId="165" fontId="0" fillId="0" borderId="0" xfId="0" applyNumberFormat="1"/>
  </cellXfs>
  <cellStyles count="7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h.wa.gov/Emergencies/NovelCoronavirusOutbreak2020COVID19/Data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6" sqref="A26"/>
    </sheetView>
  </sheetViews>
  <sheetFormatPr baseColWidth="10" defaultRowHeight="15" x14ac:dyDescent="0"/>
  <sheetData>
    <row r="1" spans="1:11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9</v>
      </c>
      <c r="J1" t="s">
        <v>10</v>
      </c>
      <c r="K1" t="s">
        <v>68</v>
      </c>
    </row>
    <row r="2" spans="1:11">
      <c r="A2" s="1">
        <v>43835</v>
      </c>
      <c r="B2">
        <v>104</v>
      </c>
      <c r="C2">
        <v>13</v>
      </c>
      <c r="D2">
        <v>10</v>
      </c>
      <c r="E2">
        <v>21</v>
      </c>
      <c r="F2">
        <v>44</v>
      </c>
      <c r="G2">
        <v>13</v>
      </c>
      <c r="H2">
        <v>6709</v>
      </c>
      <c r="I2">
        <f t="shared" ref="I2:I20" si="0">SUM(C2:G2)-B2</f>
        <v>-3</v>
      </c>
      <c r="J2">
        <f>tableview!B2/2-B2</f>
        <v>-1.5</v>
      </c>
      <c r="K2" s="1">
        <v>43954</v>
      </c>
    </row>
    <row r="3" spans="1:11">
      <c r="A3" s="1">
        <v>43842</v>
      </c>
      <c r="B3">
        <v>106</v>
      </c>
      <c r="C3">
        <v>17</v>
      </c>
      <c r="D3">
        <v>10</v>
      </c>
      <c r="E3">
        <v>25</v>
      </c>
      <c r="F3">
        <v>29</v>
      </c>
      <c r="G3">
        <v>21</v>
      </c>
      <c r="H3">
        <v>6440</v>
      </c>
      <c r="I3">
        <f t="shared" si="0"/>
        <v>-4</v>
      </c>
      <c r="J3">
        <f>tableview!B3/2-B3</f>
        <v>-2</v>
      </c>
      <c r="K3" s="1">
        <v>43954</v>
      </c>
    </row>
    <row r="4" spans="1:11">
      <c r="A4" s="1">
        <f t="shared" ref="A4:A23" si="1">A3+7</f>
        <v>43849</v>
      </c>
      <c r="B4">
        <v>84</v>
      </c>
      <c r="C4">
        <v>18</v>
      </c>
      <c r="D4">
        <v>6</v>
      </c>
      <c r="E4">
        <v>19</v>
      </c>
      <c r="F4">
        <v>25</v>
      </c>
      <c r="G4">
        <v>13</v>
      </c>
      <c r="H4">
        <v>6464</v>
      </c>
      <c r="I4">
        <f t="shared" si="0"/>
        <v>-3</v>
      </c>
      <c r="J4">
        <f>tableview!B4/2-B4</f>
        <v>-1.5</v>
      </c>
      <c r="K4" s="1">
        <v>43954</v>
      </c>
    </row>
    <row r="5" spans="1:11">
      <c r="A5" s="1">
        <f t="shared" si="1"/>
        <v>43856</v>
      </c>
      <c r="B5">
        <v>93</v>
      </c>
      <c r="C5">
        <v>23</v>
      </c>
      <c r="D5">
        <v>10</v>
      </c>
      <c r="E5">
        <v>13</v>
      </c>
      <c r="F5">
        <v>27</v>
      </c>
      <c r="G5">
        <v>19</v>
      </c>
      <c r="H5">
        <v>6464</v>
      </c>
      <c r="I5">
        <f t="shared" si="0"/>
        <v>-1</v>
      </c>
      <c r="J5">
        <f>tableview!B5/2-B5</f>
        <v>-0.5</v>
      </c>
      <c r="K5" s="1">
        <v>43954</v>
      </c>
    </row>
    <row r="6" spans="1:11">
      <c r="A6" s="1">
        <f t="shared" si="1"/>
        <v>43863</v>
      </c>
      <c r="B6">
        <v>99</v>
      </c>
      <c r="C6">
        <v>22</v>
      </c>
      <c r="D6">
        <v>11</v>
      </c>
      <c r="E6">
        <v>19</v>
      </c>
      <c r="F6">
        <v>26</v>
      </c>
      <c r="G6">
        <v>20</v>
      </c>
      <c r="H6">
        <v>6277</v>
      </c>
      <c r="I6">
        <f t="shared" si="0"/>
        <v>-1</v>
      </c>
      <c r="J6">
        <f>tableview!B6/2-B6</f>
        <v>-0.5</v>
      </c>
      <c r="K6" s="1">
        <v>43954</v>
      </c>
    </row>
    <row r="7" spans="1:11">
      <c r="A7" s="1">
        <f t="shared" si="1"/>
        <v>43870</v>
      </c>
      <c r="B7">
        <v>76</v>
      </c>
      <c r="C7">
        <v>16</v>
      </c>
      <c r="D7">
        <v>5</v>
      </c>
      <c r="E7">
        <v>12</v>
      </c>
      <c r="F7">
        <v>34</v>
      </c>
      <c r="G7">
        <v>9</v>
      </c>
      <c r="H7">
        <v>6445</v>
      </c>
      <c r="I7">
        <f t="shared" si="0"/>
        <v>0</v>
      </c>
      <c r="J7">
        <f>tableview!B7/2-B7</f>
        <v>0</v>
      </c>
      <c r="K7" s="1">
        <v>43954</v>
      </c>
    </row>
    <row r="8" spans="1:11">
      <c r="A8" s="1">
        <f t="shared" si="1"/>
        <v>43877</v>
      </c>
      <c r="B8">
        <v>100</v>
      </c>
      <c r="C8">
        <v>19</v>
      </c>
      <c r="D8">
        <v>9</v>
      </c>
      <c r="E8">
        <v>18</v>
      </c>
      <c r="F8">
        <v>37</v>
      </c>
      <c r="G8">
        <v>17</v>
      </c>
      <c r="H8">
        <v>6448</v>
      </c>
      <c r="I8">
        <f t="shared" si="0"/>
        <v>0</v>
      </c>
      <c r="J8">
        <f>tableview!B8/2-B8</f>
        <v>0</v>
      </c>
      <c r="K8" s="1">
        <v>43954</v>
      </c>
    </row>
    <row r="9" spans="1:11">
      <c r="A9" s="1">
        <f t="shared" si="1"/>
        <v>43884</v>
      </c>
      <c r="B9">
        <v>118</v>
      </c>
      <c r="C9">
        <v>15</v>
      </c>
      <c r="D9">
        <v>5</v>
      </c>
      <c r="E9">
        <v>22</v>
      </c>
      <c r="F9">
        <v>52</v>
      </c>
      <c r="G9">
        <v>24</v>
      </c>
      <c r="H9">
        <v>6540</v>
      </c>
      <c r="I9">
        <f t="shared" si="0"/>
        <v>0</v>
      </c>
      <c r="J9">
        <f>tableview!B9/2-B9</f>
        <v>0</v>
      </c>
      <c r="K9" s="1">
        <v>43954</v>
      </c>
    </row>
    <row r="10" spans="1:11">
      <c r="A10" s="1">
        <f t="shared" si="1"/>
        <v>43891</v>
      </c>
      <c r="B10">
        <v>243</v>
      </c>
      <c r="C10">
        <v>20</v>
      </c>
      <c r="D10">
        <v>19</v>
      </c>
      <c r="E10">
        <v>45</v>
      </c>
      <c r="F10">
        <v>99</v>
      </c>
      <c r="G10">
        <v>60</v>
      </c>
      <c r="H10">
        <v>6298</v>
      </c>
      <c r="I10">
        <f t="shared" si="0"/>
        <v>0</v>
      </c>
      <c r="J10">
        <f>tableview!B10/2-B10</f>
        <v>0</v>
      </c>
      <c r="K10" s="1">
        <v>43954</v>
      </c>
    </row>
    <row r="11" spans="1:11">
      <c r="A11" s="1">
        <f t="shared" si="1"/>
        <v>43898</v>
      </c>
      <c r="B11">
        <v>413</v>
      </c>
      <c r="C11">
        <v>18</v>
      </c>
      <c r="D11">
        <v>43</v>
      </c>
      <c r="E11">
        <v>92</v>
      </c>
      <c r="F11">
        <v>173</v>
      </c>
      <c r="G11">
        <v>87</v>
      </c>
      <c r="H11">
        <v>5764</v>
      </c>
      <c r="I11">
        <f t="shared" si="0"/>
        <v>0</v>
      </c>
      <c r="J11">
        <f>tableview!B11/2-B11</f>
        <v>0</v>
      </c>
      <c r="K11" s="1">
        <v>43954</v>
      </c>
    </row>
    <row r="12" spans="1:11">
      <c r="A12" s="1">
        <f t="shared" si="1"/>
        <v>43905</v>
      </c>
      <c r="B12">
        <v>499</v>
      </c>
      <c r="C12">
        <v>19</v>
      </c>
      <c r="D12">
        <v>50</v>
      </c>
      <c r="E12">
        <v>129</v>
      </c>
      <c r="F12">
        <v>193</v>
      </c>
      <c r="G12">
        <v>108</v>
      </c>
      <c r="H12">
        <v>5073</v>
      </c>
      <c r="I12">
        <f t="shared" si="0"/>
        <v>0</v>
      </c>
      <c r="J12">
        <f>tableview!B12/2-B12</f>
        <v>0</v>
      </c>
      <c r="K12" s="1">
        <v>43954</v>
      </c>
    </row>
    <row r="13" spans="1:11">
      <c r="A13" s="1">
        <f t="shared" si="1"/>
        <v>43912</v>
      </c>
      <c r="B13">
        <v>554</v>
      </c>
      <c r="C13">
        <v>20</v>
      </c>
      <c r="D13">
        <v>57</v>
      </c>
      <c r="E13">
        <v>135</v>
      </c>
      <c r="F13">
        <v>231</v>
      </c>
      <c r="G13">
        <v>111</v>
      </c>
      <c r="H13">
        <v>4674</v>
      </c>
      <c r="I13">
        <f t="shared" si="0"/>
        <v>0</v>
      </c>
      <c r="J13">
        <f>tableview!B13/2-B13</f>
        <v>0</v>
      </c>
      <c r="K13" s="1">
        <v>43954</v>
      </c>
    </row>
    <row r="14" spans="1:11">
      <c r="A14" s="1">
        <f t="shared" si="1"/>
        <v>43919</v>
      </c>
      <c r="B14">
        <v>525</v>
      </c>
      <c r="C14">
        <v>7</v>
      </c>
      <c r="D14">
        <v>64</v>
      </c>
      <c r="E14">
        <v>118</v>
      </c>
      <c r="F14">
        <v>225</v>
      </c>
      <c r="G14">
        <v>111</v>
      </c>
      <c r="H14">
        <v>4606</v>
      </c>
      <c r="I14">
        <f t="shared" si="0"/>
        <v>0</v>
      </c>
      <c r="J14">
        <f>tableview!B14/2-B14</f>
        <v>0</v>
      </c>
      <c r="K14" s="1">
        <v>43954</v>
      </c>
    </row>
    <row r="15" spans="1:11">
      <c r="A15" s="1">
        <f t="shared" si="1"/>
        <v>43926</v>
      </c>
      <c r="B15">
        <v>398</v>
      </c>
      <c r="C15">
        <v>6</v>
      </c>
      <c r="D15">
        <v>37</v>
      </c>
      <c r="E15">
        <v>119</v>
      </c>
      <c r="F15">
        <v>158</v>
      </c>
      <c r="G15">
        <v>78</v>
      </c>
      <c r="H15">
        <v>4601</v>
      </c>
      <c r="I15">
        <f t="shared" si="0"/>
        <v>0</v>
      </c>
      <c r="J15">
        <f>tableview!B15/2-B15</f>
        <v>0</v>
      </c>
      <c r="K15" s="1">
        <v>43954</v>
      </c>
    </row>
    <row r="16" spans="1:11">
      <c r="A16" s="1">
        <f t="shared" si="1"/>
        <v>43933</v>
      </c>
      <c r="B16">
        <v>338</v>
      </c>
      <c r="C16">
        <v>3</v>
      </c>
      <c r="D16">
        <v>33</v>
      </c>
      <c r="E16">
        <v>103</v>
      </c>
      <c r="F16">
        <v>138</v>
      </c>
      <c r="G16">
        <v>61</v>
      </c>
      <c r="H16">
        <v>4830</v>
      </c>
      <c r="I16">
        <f t="shared" si="0"/>
        <v>0</v>
      </c>
      <c r="J16">
        <f>tableview!B16/2-B16</f>
        <v>0</v>
      </c>
      <c r="K16" s="1">
        <v>43954</v>
      </c>
    </row>
    <row r="17" spans="1:11">
      <c r="A17" s="1">
        <f t="shared" si="1"/>
        <v>43940</v>
      </c>
      <c r="B17">
        <v>279</v>
      </c>
      <c r="C17">
        <v>5</v>
      </c>
      <c r="D17">
        <v>35</v>
      </c>
      <c r="E17">
        <v>57</v>
      </c>
      <c r="F17">
        <v>123</v>
      </c>
      <c r="G17">
        <v>59</v>
      </c>
      <c r="H17">
        <v>4989</v>
      </c>
      <c r="I17">
        <f t="shared" si="0"/>
        <v>0</v>
      </c>
      <c r="J17">
        <f>tableview!B17/2-B17</f>
        <v>0</v>
      </c>
      <c r="K17" s="1">
        <v>43954</v>
      </c>
    </row>
    <row r="18" spans="1:11">
      <c r="A18" s="1">
        <f t="shared" si="1"/>
        <v>43947</v>
      </c>
      <c r="B18">
        <v>232</v>
      </c>
      <c r="C18">
        <v>2</v>
      </c>
      <c r="D18">
        <v>23</v>
      </c>
      <c r="E18">
        <v>68</v>
      </c>
      <c r="F18">
        <v>89</v>
      </c>
      <c r="G18">
        <v>50</v>
      </c>
      <c r="H18">
        <v>5171</v>
      </c>
      <c r="I18">
        <f t="shared" si="0"/>
        <v>0</v>
      </c>
      <c r="J18">
        <f>tableview!B18/2-B18</f>
        <v>0</v>
      </c>
      <c r="K18" s="1">
        <v>43954</v>
      </c>
    </row>
    <row r="19" spans="1:11">
      <c r="A19" s="1">
        <f t="shared" si="1"/>
        <v>43954</v>
      </c>
      <c r="B19">
        <v>177</v>
      </c>
      <c r="C19">
        <v>1</v>
      </c>
      <c r="D19">
        <v>24</v>
      </c>
      <c r="E19">
        <v>45</v>
      </c>
      <c r="F19">
        <v>70</v>
      </c>
      <c r="G19">
        <v>37</v>
      </c>
      <c r="H19">
        <v>5202</v>
      </c>
      <c r="I19">
        <f t="shared" si="0"/>
        <v>0</v>
      </c>
      <c r="J19">
        <f>tableview!B19/2-B19</f>
        <v>0</v>
      </c>
      <c r="K19" s="1">
        <v>43954</v>
      </c>
    </row>
    <row r="20" spans="1:11">
      <c r="A20" s="1">
        <f t="shared" si="1"/>
        <v>43961</v>
      </c>
      <c r="B20">
        <v>203</v>
      </c>
      <c r="C20">
        <v>3</v>
      </c>
      <c r="D20">
        <v>23</v>
      </c>
      <c r="E20">
        <v>58</v>
      </c>
      <c r="F20">
        <v>75</v>
      </c>
      <c r="G20">
        <v>44</v>
      </c>
      <c r="H20">
        <v>5358</v>
      </c>
      <c r="I20">
        <f>SUM(C26:G26)-B26</f>
        <v>0</v>
      </c>
      <c r="J20">
        <f>tableview!B20/2-B20</f>
        <v>0</v>
      </c>
      <c r="K20" s="1">
        <v>43985</v>
      </c>
    </row>
    <row r="21" spans="1:11">
      <c r="A21" s="1">
        <f t="shared" si="1"/>
        <v>43968</v>
      </c>
      <c r="B21">
        <v>189</v>
      </c>
      <c r="C21">
        <v>2</v>
      </c>
      <c r="D21">
        <v>19</v>
      </c>
      <c r="E21">
        <v>53</v>
      </c>
      <c r="F21">
        <v>73</v>
      </c>
      <c r="G21">
        <v>42</v>
      </c>
      <c r="H21">
        <v>5568</v>
      </c>
      <c r="I21">
        <f>SUM(C27:G27)-B27</f>
        <v>0</v>
      </c>
      <c r="J21">
        <f>tableview!B21/2-B21</f>
        <v>0</v>
      </c>
      <c r="K21" s="1">
        <v>43985</v>
      </c>
    </row>
    <row r="22" spans="1:11">
      <c r="A22" s="1">
        <f t="shared" si="1"/>
        <v>43975</v>
      </c>
      <c r="B22">
        <v>168</v>
      </c>
      <c r="C22">
        <v>3</v>
      </c>
      <c r="D22">
        <v>28</v>
      </c>
      <c r="E22">
        <v>43</v>
      </c>
      <c r="F22">
        <v>66</v>
      </c>
      <c r="G22">
        <v>28</v>
      </c>
      <c r="H22">
        <v>5603</v>
      </c>
      <c r="I22">
        <f>SUM(C28:G28)-B28</f>
        <v>0</v>
      </c>
      <c r="J22">
        <f>tableview!B22/2-B22</f>
        <v>0</v>
      </c>
      <c r="K22" s="1">
        <v>43985</v>
      </c>
    </row>
    <row r="23" spans="1:11">
      <c r="A23" s="1">
        <f t="shared" si="1"/>
        <v>43982</v>
      </c>
      <c r="B23">
        <v>55</v>
      </c>
      <c r="C23">
        <v>1</v>
      </c>
      <c r="D23">
        <v>4</v>
      </c>
      <c r="E23">
        <v>15</v>
      </c>
      <c r="F23">
        <v>24</v>
      </c>
      <c r="G23">
        <v>11</v>
      </c>
      <c r="H23">
        <v>2162</v>
      </c>
      <c r="I23">
        <f>SUM(C29:G29)-B29</f>
        <v>0</v>
      </c>
      <c r="J23">
        <f>tableview!B23/2-B23</f>
        <v>0</v>
      </c>
      <c r="K23" s="1">
        <v>43985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:B8"/>
    </sheetView>
  </sheetViews>
  <sheetFormatPr baseColWidth="10" defaultRowHeight="15" x14ac:dyDescent="0"/>
  <sheetData>
    <row r="1" spans="1:13">
      <c r="A1" t="s">
        <v>0</v>
      </c>
      <c r="B1" t="s">
        <v>58</v>
      </c>
      <c r="C1" t="s">
        <v>2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9</v>
      </c>
    </row>
    <row r="2" spans="1:13">
      <c r="A2" s="1">
        <v>43984</v>
      </c>
      <c r="B2" s="1" t="s">
        <v>59</v>
      </c>
      <c r="C2">
        <v>1135</v>
      </c>
      <c r="D2">
        <v>77</v>
      </c>
      <c r="E2">
        <v>112</v>
      </c>
      <c r="F2">
        <v>754</v>
      </c>
      <c r="G2">
        <v>101</v>
      </c>
      <c r="H2">
        <v>33</v>
      </c>
      <c r="I2">
        <v>23</v>
      </c>
      <c r="J2">
        <v>15</v>
      </c>
      <c r="K2">
        <v>11</v>
      </c>
      <c r="L2">
        <v>9</v>
      </c>
      <c r="M2">
        <f>SUM(D2:L2)-C2</f>
        <v>0</v>
      </c>
    </row>
    <row r="3" spans="1:13">
      <c r="A3" s="1">
        <v>43984</v>
      </c>
      <c r="B3" s="1" t="s">
        <v>60</v>
      </c>
      <c r="C3">
        <v>100</v>
      </c>
      <c r="D3">
        <v>7</v>
      </c>
      <c r="E3">
        <v>11</v>
      </c>
      <c r="F3">
        <v>71</v>
      </c>
      <c r="G3">
        <v>10</v>
      </c>
      <c r="H3">
        <v>3</v>
      </c>
      <c r="I3">
        <v>2</v>
      </c>
      <c r="J3">
        <v>1</v>
      </c>
      <c r="K3">
        <v>1</v>
      </c>
      <c r="L3">
        <v>1</v>
      </c>
      <c r="M3">
        <f t="shared" ref="M3:M8" si="0">SUM(D3:L3)-C3</f>
        <v>7</v>
      </c>
    </row>
    <row r="4" spans="1:13">
      <c r="A4" s="1">
        <v>43984</v>
      </c>
      <c r="B4" t="s">
        <v>61</v>
      </c>
      <c r="C4">
        <v>100</v>
      </c>
      <c r="D4" t="s">
        <v>62</v>
      </c>
      <c r="E4">
        <v>13</v>
      </c>
      <c r="F4">
        <v>68</v>
      </c>
      <c r="G4">
        <v>9</v>
      </c>
      <c r="H4">
        <v>4</v>
      </c>
      <c r="I4" t="s">
        <v>62</v>
      </c>
      <c r="J4">
        <v>4</v>
      </c>
      <c r="K4">
        <v>1</v>
      </c>
      <c r="L4">
        <v>1</v>
      </c>
      <c r="M4">
        <f t="shared" si="0"/>
        <v>0</v>
      </c>
    </row>
    <row r="5" spans="1:13">
      <c r="A5" s="1">
        <v>43984</v>
      </c>
      <c r="B5" s="1" t="s">
        <v>65</v>
      </c>
      <c r="C5">
        <v>3578</v>
      </c>
      <c r="D5">
        <v>990</v>
      </c>
      <c r="E5">
        <v>653</v>
      </c>
      <c r="F5">
        <v>1385</v>
      </c>
      <c r="G5">
        <v>226</v>
      </c>
      <c r="H5">
        <v>157</v>
      </c>
      <c r="I5">
        <v>45</v>
      </c>
      <c r="J5">
        <v>31</v>
      </c>
      <c r="K5">
        <v>32</v>
      </c>
      <c r="L5">
        <v>59</v>
      </c>
      <c r="M5">
        <f t="shared" si="0"/>
        <v>0</v>
      </c>
    </row>
    <row r="6" spans="1:13">
      <c r="A6" s="1">
        <v>43984</v>
      </c>
      <c r="B6" s="1" t="s">
        <v>66</v>
      </c>
      <c r="C6">
        <v>100</v>
      </c>
      <c r="D6">
        <v>28</v>
      </c>
      <c r="E6">
        <v>25</v>
      </c>
      <c r="F6">
        <v>54</v>
      </c>
      <c r="G6">
        <v>9</v>
      </c>
      <c r="H6">
        <v>6</v>
      </c>
      <c r="I6">
        <v>2</v>
      </c>
      <c r="J6">
        <v>1</v>
      </c>
      <c r="K6">
        <v>1</v>
      </c>
      <c r="L6">
        <v>2</v>
      </c>
      <c r="M6">
        <f t="shared" si="0"/>
        <v>28</v>
      </c>
    </row>
    <row r="7" spans="1:13">
      <c r="A7" s="1">
        <v>43984</v>
      </c>
      <c r="B7" s="1" t="s">
        <v>63</v>
      </c>
      <c r="C7">
        <v>22484</v>
      </c>
      <c r="D7">
        <v>6409</v>
      </c>
      <c r="E7">
        <v>6474</v>
      </c>
      <c r="F7">
        <v>6150</v>
      </c>
      <c r="G7">
        <v>1173</v>
      </c>
      <c r="H7">
        <v>1061</v>
      </c>
      <c r="I7">
        <v>307</v>
      </c>
      <c r="J7">
        <v>286</v>
      </c>
      <c r="K7">
        <v>220</v>
      </c>
      <c r="L7">
        <v>404</v>
      </c>
      <c r="M7">
        <f t="shared" si="0"/>
        <v>0</v>
      </c>
    </row>
    <row r="8" spans="1:13">
      <c r="A8" s="1">
        <v>43984</v>
      </c>
      <c r="B8" s="1" t="s">
        <v>64</v>
      </c>
      <c r="C8">
        <v>100</v>
      </c>
      <c r="D8">
        <v>29</v>
      </c>
      <c r="E8">
        <v>40</v>
      </c>
      <c r="F8">
        <v>38</v>
      </c>
      <c r="G8">
        <v>7</v>
      </c>
      <c r="H8">
        <v>7</v>
      </c>
      <c r="I8">
        <v>2</v>
      </c>
      <c r="J8">
        <v>2</v>
      </c>
      <c r="K8">
        <v>1</v>
      </c>
      <c r="L8">
        <v>3</v>
      </c>
      <c r="M8">
        <f t="shared" si="0"/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0" sqref="K20:K23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67</v>
      </c>
    </row>
    <row r="2" spans="1:11">
      <c r="A2" s="1">
        <v>43835</v>
      </c>
      <c r="B2">
        <v>205</v>
      </c>
      <c r="C2">
        <v>13271</v>
      </c>
      <c r="D2">
        <v>1.4999999999999999E-2</v>
      </c>
      <c r="E2">
        <v>0.04</v>
      </c>
      <c r="F2">
        <v>0.01</v>
      </c>
      <c r="G2">
        <v>0.01</v>
      </c>
      <c r="H2">
        <v>0.02</v>
      </c>
      <c r="I2">
        <v>0.01</v>
      </c>
      <c r="J2" s="2">
        <f t="shared" ref="J2:J23" si="0">B2/C2-D2</f>
        <v>4.4721573355436736E-4</v>
      </c>
      <c r="K2" s="1">
        <v>43954</v>
      </c>
    </row>
    <row r="3" spans="1:11">
      <c r="A3" s="1">
        <v>43842</v>
      </c>
      <c r="B3">
        <v>208</v>
      </c>
      <c r="C3">
        <v>12738</v>
      </c>
      <c r="D3">
        <v>1.6E-2</v>
      </c>
      <c r="E3">
        <v>7.0000000000000007E-2</v>
      </c>
      <c r="F3">
        <v>0.01</v>
      </c>
      <c r="G3">
        <v>0.02</v>
      </c>
      <c r="H3">
        <v>0.01</v>
      </c>
      <c r="I3">
        <v>0.02</v>
      </c>
      <c r="J3" s="2">
        <f t="shared" si="0"/>
        <v>3.2909404930130115E-4</v>
      </c>
      <c r="K3" s="1">
        <v>43954</v>
      </c>
    </row>
    <row r="4" spans="1:11">
      <c r="A4" s="1">
        <f t="shared" ref="A4:A23" si="1">A3+7</f>
        <v>43849</v>
      </c>
      <c r="B4">
        <v>165</v>
      </c>
      <c r="C4">
        <v>12775</v>
      </c>
      <c r="D4">
        <v>1.2999999999999999E-2</v>
      </c>
      <c r="E4">
        <v>7.0000000000000007E-2</v>
      </c>
      <c r="F4">
        <v>0.01</v>
      </c>
      <c r="G4">
        <v>0.01</v>
      </c>
      <c r="H4">
        <v>0.01</v>
      </c>
      <c r="I4">
        <v>0.01</v>
      </c>
      <c r="J4" s="2">
        <f t="shared" si="0"/>
        <v>-8.4148727984343849E-5</v>
      </c>
      <c r="K4" s="1">
        <v>43954</v>
      </c>
    </row>
    <row r="5" spans="1:11">
      <c r="A5" s="1">
        <f t="shared" si="1"/>
        <v>43856</v>
      </c>
      <c r="B5">
        <v>185</v>
      </c>
      <c r="C5">
        <v>12843</v>
      </c>
      <c r="D5">
        <v>1.4E-2</v>
      </c>
      <c r="E5">
        <v>7.0000000000000007E-2</v>
      </c>
      <c r="F5">
        <v>0.01</v>
      </c>
      <c r="G5">
        <v>0.01</v>
      </c>
      <c r="H5">
        <v>0.01</v>
      </c>
      <c r="I5">
        <v>0.02</v>
      </c>
      <c r="J5" s="2">
        <f t="shared" si="0"/>
        <v>4.0473409639492364E-4</v>
      </c>
      <c r="K5" s="1">
        <v>43954</v>
      </c>
    </row>
    <row r="6" spans="1:11">
      <c r="A6" s="1">
        <f t="shared" si="1"/>
        <v>43863</v>
      </c>
      <c r="B6">
        <v>197</v>
      </c>
      <c r="C6">
        <v>12535</v>
      </c>
      <c r="D6">
        <v>1.6E-2</v>
      </c>
      <c r="E6">
        <v>0.08</v>
      </c>
      <c r="F6">
        <v>0.01</v>
      </c>
      <c r="G6">
        <v>0.01</v>
      </c>
      <c r="H6">
        <v>0.01</v>
      </c>
      <c r="I6">
        <v>0.02</v>
      </c>
      <c r="J6" s="2">
        <f t="shared" si="0"/>
        <v>-2.8400478659752759E-4</v>
      </c>
      <c r="K6" s="1">
        <v>43954</v>
      </c>
    </row>
    <row r="7" spans="1:11">
      <c r="A7" s="1">
        <f t="shared" si="1"/>
        <v>43870</v>
      </c>
      <c r="B7">
        <v>152</v>
      </c>
      <c r="C7">
        <v>12860</v>
      </c>
      <c r="D7">
        <v>1.2E-2</v>
      </c>
      <c r="E7">
        <v>0.05</v>
      </c>
      <c r="F7">
        <v>0.01</v>
      </c>
      <c r="G7">
        <v>0.01</v>
      </c>
      <c r="H7">
        <v>0.01</v>
      </c>
      <c r="I7">
        <v>0.01</v>
      </c>
      <c r="J7" s="2">
        <f t="shared" si="0"/>
        <v>-1.8040435458786981E-4</v>
      </c>
      <c r="K7" s="1">
        <v>43954</v>
      </c>
    </row>
    <row r="8" spans="1:11">
      <c r="A8" s="1">
        <f t="shared" si="1"/>
        <v>43877</v>
      </c>
      <c r="B8">
        <v>200</v>
      </c>
      <c r="C8">
        <v>12875</v>
      </c>
      <c r="D8">
        <v>1.6E-2</v>
      </c>
      <c r="E8">
        <v>7.0000000000000007E-2</v>
      </c>
      <c r="F8">
        <v>0.01</v>
      </c>
      <c r="G8">
        <v>0.01</v>
      </c>
      <c r="H8">
        <v>0.01</v>
      </c>
      <c r="I8">
        <v>0.01</v>
      </c>
      <c r="J8" s="2">
        <f t="shared" si="0"/>
        <v>-4.6601941747572914E-4</v>
      </c>
      <c r="K8" s="1">
        <v>43954</v>
      </c>
    </row>
    <row r="9" spans="1:11">
      <c r="A9" s="1">
        <f t="shared" si="1"/>
        <v>43884</v>
      </c>
      <c r="B9">
        <v>236</v>
      </c>
      <c r="C9">
        <v>13060</v>
      </c>
      <c r="D9">
        <v>1.7999999999999999E-2</v>
      </c>
      <c r="E9">
        <v>0.05</v>
      </c>
      <c r="F9">
        <v>0.01</v>
      </c>
      <c r="G9">
        <v>0.02</v>
      </c>
      <c r="H9">
        <v>0.02</v>
      </c>
      <c r="I9">
        <v>0.02</v>
      </c>
      <c r="J9" s="2">
        <f t="shared" si="0"/>
        <v>7.0444104134762681E-5</v>
      </c>
      <c r="K9" s="1">
        <v>43954</v>
      </c>
    </row>
    <row r="10" spans="1:11">
      <c r="A10" s="1">
        <f t="shared" si="1"/>
        <v>43891</v>
      </c>
      <c r="B10">
        <v>486</v>
      </c>
      <c r="C10">
        <v>12581</v>
      </c>
      <c r="D10">
        <v>3.9E-2</v>
      </c>
      <c r="E10">
        <v>0.08</v>
      </c>
      <c r="F10">
        <v>0.02</v>
      </c>
      <c r="G10">
        <v>0.03</v>
      </c>
      <c r="H10">
        <v>0.04</v>
      </c>
      <c r="I10">
        <v>0.05</v>
      </c>
      <c r="J10" s="2">
        <f t="shared" si="0"/>
        <v>-3.7032032429854672E-4</v>
      </c>
      <c r="K10" s="1">
        <v>43954</v>
      </c>
    </row>
    <row r="11" spans="1:11">
      <c r="A11" s="1">
        <f t="shared" si="1"/>
        <v>43898</v>
      </c>
      <c r="B11">
        <v>826</v>
      </c>
      <c r="C11">
        <v>11515</v>
      </c>
      <c r="D11">
        <v>7.1999999999999995E-2</v>
      </c>
      <c r="E11">
        <v>0.08</v>
      </c>
      <c r="F11">
        <v>0.05</v>
      </c>
      <c r="G11">
        <v>7.0000000000000007E-2</v>
      </c>
      <c r="H11">
        <v>0.08</v>
      </c>
      <c r="I11">
        <v>0.08</v>
      </c>
      <c r="J11" s="2">
        <f t="shared" si="0"/>
        <v>-2.6747720364740657E-4</v>
      </c>
      <c r="K11" s="1">
        <v>43954</v>
      </c>
    </row>
    <row r="12" spans="1:11">
      <c r="A12" s="1">
        <f t="shared" si="1"/>
        <v>43905</v>
      </c>
      <c r="B12">
        <v>998</v>
      </c>
      <c r="C12">
        <v>10138</v>
      </c>
      <c r="D12">
        <v>9.8000000000000004E-2</v>
      </c>
      <c r="E12">
        <v>0.1</v>
      </c>
      <c r="F12">
        <v>0.06</v>
      </c>
      <c r="G12">
        <v>0.11</v>
      </c>
      <c r="H12">
        <v>0.1</v>
      </c>
      <c r="I12">
        <v>0.11</v>
      </c>
      <c r="J12" s="2">
        <f t="shared" si="0"/>
        <v>4.4150720063128313E-4</v>
      </c>
      <c r="K12" s="1">
        <v>43954</v>
      </c>
    </row>
    <row r="13" spans="1:11">
      <c r="A13" s="1">
        <f t="shared" si="1"/>
        <v>43912</v>
      </c>
      <c r="B13">
        <v>1108</v>
      </c>
      <c r="C13">
        <v>9346</v>
      </c>
      <c r="D13">
        <v>0.11899999999999999</v>
      </c>
      <c r="E13">
        <v>0.13</v>
      </c>
      <c r="F13">
        <v>0.08</v>
      </c>
      <c r="G13">
        <v>0.12</v>
      </c>
      <c r="H13">
        <v>0.13</v>
      </c>
      <c r="I13">
        <v>0.13</v>
      </c>
      <c r="J13" s="2">
        <f t="shared" si="0"/>
        <v>-4.4660817462015279E-4</v>
      </c>
      <c r="K13" s="1">
        <v>43954</v>
      </c>
    </row>
    <row r="14" spans="1:11">
      <c r="A14" s="1">
        <f t="shared" si="1"/>
        <v>43919</v>
      </c>
      <c r="B14">
        <v>1050</v>
      </c>
      <c r="C14">
        <v>9211</v>
      </c>
      <c r="D14">
        <v>0.114</v>
      </c>
      <c r="E14">
        <v>0.05</v>
      </c>
      <c r="F14">
        <v>0.09</v>
      </c>
      <c r="G14">
        <v>0.11</v>
      </c>
      <c r="H14">
        <v>0.13</v>
      </c>
      <c r="I14">
        <v>0.12</v>
      </c>
      <c r="J14" s="2">
        <f t="shared" si="0"/>
        <v>-5.8625556400015988E-6</v>
      </c>
      <c r="K14" s="1">
        <v>43954</v>
      </c>
    </row>
    <row r="15" spans="1:11">
      <c r="A15" s="1">
        <f t="shared" si="1"/>
        <v>43926</v>
      </c>
      <c r="B15">
        <v>796</v>
      </c>
      <c r="C15">
        <v>9202</v>
      </c>
      <c r="D15">
        <v>8.6999999999999994E-2</v>
      </c>
      <c r="E15">
        <v>0.05</v>
      </c>
      <c r="F15">
        <v>0.05</v>
      </c>
      <c r="G15">
        <v>0.11</v>
      </c>
      <c r="H15">
        <v>0.09</v>
      </c>
      <c r="I15">
        <v>0.09</v>
      </c>
      <c r="J15" s="2">
        <f t="shared" si="0"/>
        <v>-4.9706585524884883E-4</v>
      </c>
      <c r="K15" s="1">
        <v>43954</v>
      </c>
    </row>
    <row r="16" spans="1:11">
      <c r="A16" s="1">
        <f t="shared" si="1"/>
        <v>43933</v>
      </c>
      <c r="B16">
        <v>676</v>
      </c>
      <c r="C16">
        <v>9658</v>
      </c>
      <c r="D16">
        <v>7.0000000000000007E-2</v>
      </c>
      <c r="E16">
        <v>0.02</v>
      </c>
      <c r="F16">
        <v>0.05</v>
      </c>
      <c r="G16">
        <v>0.09</v>
      </c>
      <c r="H16">
        <v>7.0000000000000007E-2</v>
      </c>
      <c r="I16">
        <v>0.06</v>
      </c>
      <c r="J16" s="2">
        <f t="shared" si="0"/>
        <v>-6.2124663491452958E-6</v>
      </c>
      <c r="K16" s="1">
        <v>43954</v>
      </c>
    </row>
    <row r="17" spans="1:11">
      <c r="A17" s="1">
        <f t="shared" si="1"/>
        <v>43940</v>
      </c>
      <c r="B17">
        <v>558</v>
      </c>
      <c r="C17">
        <v>9977</v>
      </c>
      <c r="D17">
        <v>5.6000000000000001E-2</v>
      </c>
      <c r="E17">
        <v>0.03</v>
      </c>
      <c r="F17">
        <v>0.04</v>
      </c>
      <c r="G17">
        <v>0.05</v>
      </c>
      <c r="H17">
        <v>0.06</v>
      </c>
      <c r="I17">
        <v>0.06</v>
      </c>
      <c r="J17" s="2">
        <f t="shared" si="0"/>
        <v>-7.1364137516287396E-5</v>
      </c>
      <c r="K17" s="1">
        <v>43954</v>
      </c>
    </row>
    <row r="18" spans="1:11">
      <c r="A18" s="1">
        <f t="shared" si="1"/>
        <v>43947</v>
      </c>
      <c r="B18">
        <v>464</v>
      </c>
      <c r="C18">
        <v>10352</v>
      </c>
      <c r="D18">
        <v>4.4999999999999998E-2</v>
      </c>
      <c r="E18">
        <v>0.01</v>
      </c>
      <c r="F18">
        <v>0.03</v>
      </c>
      <c r="G18">
        <v>0.06</v>
      </c>
      <c r="H18">
        <v>0.04</v>
      </c>
      <c r="I18">
        <v>0.05</v>
      </c>
      <c r="J18" s="2">
        <f t="shared" si="0"/>
        <v>-1.7774343122101827E-4</v>
      </c>
      <c r="K18" s="1">
        <v>43954</v>
      </c>
    </row>
    <row r="19" spans="1:11">
      <c r="A19" s="1">
        <f t="shared" si="1"/>
        <v>43954</v>
      </c>
      <c r="B19">
        <v>354</v>
      </c>
      <c r="C19">
        <v>10400</v>
      </c>
      <c r="D19">
        <v>3.4000000000000002E-2</v>
      </c>
      <c r="E19">
        <v>0.01</v>
      </c>
      <c r="F19">
        <v>0.03</v>
      </c>
      <c r="G19">
        <v>0.04</v>
      </c>
      <c r="H19">
        <v>0.03</v>
      </c>
      <c r="I19">
        <v>0.04</v>
      </c>
      <c r="J19" s="2">
        <f t="shared" si="0"/>
        <v>3.8461538461535827E-5</v>
      </c>
      <c r="K19" s="1">
        <v>43954</v>
      </c>
    </row>
    <row r="20" spans="1:11">
      <c r="A20" s="1">
        <f t="shared" si="1"/>
        <v>43961</v>
      </c>
      <c r="B20">
        <v>406</v>
      </c>
      <c r="C20">
        <v>10716</v>
      </c>
      <c r="D20">
        <v>3.7999999999999999E-2</v>
      </c>
      <c r="E20">
        <v>0.02</v>
      </c>
      <c r="F20">
        <v>0.03</v>
      </c>
      <c r="G20">
        <v>0.05</v>
      </c>
      <c r="H20">
        <v>0.04</v>
      </c>
      <c r="I20">
        <v>0.04</v>
      </c>
      <c r="J20" s="2">
        <f t="shared" si="0"/>
        <v>-1.1272863008585099E-4</v>
      </c>
      <c r="K20" s="1">
        <v>43985</v>
      </c>
    </row>
    <row r="21" spans="1:11">
      <c r="A21" s="1">
        <f t="shared" si="1"/>
        <v>43968</v>
      </c>
      <c r="B21">
        <v>378</v>
      </c>
      <c r="C21">
        <v>11135</v>
      </c>
      <c r="D21">
        <v>3.4000000000000002E-2</v>
      </c>
      <c r="E21">
        <v>0.01</v>
      </c>
      <c r="F21">
        <v>0.02</v>
      </c>
      <c r="G21">
        <v>0.04</v>
      </c>
      <c r="H21">
        <v>0.03</v>
      </c>
      <c r="I21">
        <v>0.04</v>
      </c>
      <c r="J21" s="2">
        <f t="shared" si="0"/>
        <v>-5.2986079928159235E-5</v>
      </c>
      <c r="K21" s="1">
        <v>43985</v>
      </c>
    </row>
    <row r="22" spans="1:11">
      <c r="A22" s="1">
        <f t="shared" si="1"/>
        <v>43975</v>
      </c>
      <c r="B22">
        <v>336</v>
      </c>
      <c r="C22">
        <v>11205</v>
      </c>
      <c r="D22">
        <v>0.03</v>
      </c>
      <c r="E22">
        <v>0.02</v>
      </c>
      <c r="F22">
        <v>0.03</v>
      </c>
      <c r="G22">
        <v>0.03</v>
      </c>
      <c r="H22">
        <v>0.03</v>
      </c>
      <c r="I22">
        <v>0.03</v>
      </c>
      <c r="J22" s="2">
        <f t="shared" si="0"/>
        <v>-1.3386880856759709E-5</v>
      </c>
      <c r="K22" s="1">
        <v>43985</v>
      </c>
    </row>
    <row r="23" spans="1:11">
      <c r="A23" s="1">
        <f t="shared" si="1"/>
        <v>43982</v>
      </c>
      <c r="B23">
        <v>110</v>
      </c>
      <c r="C23">
        <v>4318</v>
      </c>
      <c r="D23">
        <v>2.5000000000000001E-2</v>
      </c>
      <c r="E23">
        <v>0.01</v>
      </c>
      <c r="F23">
        <v>0.01</v>
      </c>
      <c r="G23">
        <v>0.03</v>
      </c>
      <c r="H23">
        <v>0.03</v>
      </c>
      <c r="I23">
        <v>0.03</v>
      </c>
      <c r="J23" s="2">
        <f t="shared" si="0"/>
        <v>4.7475683186660317E-4</v>
      </c>
      <c r="K23" s="1">
        <v>43985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0" sqref="C20"/>
    </sheetView>
  </sheetViews>
  <sheetFormatPr baseColWidth="10" defaultRowHeight="15" x14ac:dyDescent="0"/>
  <sheetData>
    <row r="1" spans="1:10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12</v>
      </c>
      <c r="I1" t="s">
        <v>10</v>
      </c>
      <c r="J1" t="s">
        <v>13</v>
      </c>
    </row>
    <row r="2" spans="1:10">
      <c r="A2" s="1">
        <v>43835</v>
      </c>
      <c r="B2" s="3">
        <f>plotvalues!B2/tableview!D2</f>
        <v>6933.3333333333339</v>
      </c>
      <c r="C2" s="3">
        <f>plotvalues!C2/tableview!E2</f>
        <v>325</v>
      </c>
      <c r="D2" s="3">
        <f>plotvalues!D2/tableview!F2</f>
        <v>1000</v>
      </c>
      <c r="E2" s="3">
        <f>plotvalues!E2/tableview!G2</f>
        <v>2100</v>
      </c>
      <c r="F2" s="3">
        <f>plotvalues!F2/tableview!H2</f>
        <v>2200</v>
      </c>
      <c r="G2" s="3">
        <f>plotvalues!G2/tableview!I2</f>
        <v>1300</v>
      </c>
      <c r="H2" s="3">
        <f t="shared" ref="H2:H19" si="0">SUM(C2:G2)-B2</f>
        <v>-8.3333333333339397</v>
      </c>
      <c r="I2" s="3">
        <f>B2-tableview!C2/2</f>
        <v>297.83333333333394</v>
      </c>
      <c r="J2" s="3">
        <f>B2-plotvalues!H2</f>
        <v>224.33333333333394</v>
      </c>
    </row>
    <row r="3" spans="1:10">
      <c r="A3" s="1">
        <v>43842</v>
      </c>
      <c r="B3" s="3">
        <f>plotvalues!B3/tableview!D3</f>
        <v>6625</v>
      </c>
      <c r="C3" s="3">
        <f>plotvalues!C3/tableview!E3</f>
        <v>242.85714285714283</v>
      </c>
      <c r="D3" s="3">
        <f>plotvalues!D3/tableview!F3</f>
        <v>1000</v>
      </c>
      <c r="E3" s="3">
        <f>plotvalues!E3/tableview!G3</f>
        <v>1250</v>
      </c>
      <c r="F3" s="3">
        <f>plotvalues!F3/tableview!H3</f>
        <v>2900</v>
      </c>
      <c r="G3" s="3">
        <f>plotvalues!G3/tableview!I3</f>
        <v>1050</v>
      </c>
      <c r="H3" s="3">
        <f t="shared" si="0"/>
        <v>-182.14285714285688</v>
      </c>
      <c r="I3" s="3">
        <f>B3-tableview!C3/2</f>
        <v>256</v>
      </c>
      <c r="J3" s="3">
        <f>B3-plotvalues!H3</f>
        <v>185</v>
      </c>
    </row>
    <row r="4" spans="1:10">
      <c r="A4" s="1">
        <f t="shared" ref="A4:A23" si="1">A3+7</f>
        <v>43849</v>
      </c>
      <c r="B4" s="3">
        <f>plotvalues!B4/tableview!D4</f>
        <v>6461.5384615384619</v>
      </c>
      <c r="C4" s="3">
        <f>plotvalues!C4/tableview!E4</f>
        <v>257.14285714285711</v>
      </c>
      <c r="D4" s="3">
        <f>plotvalues!D4/tableview!F4</f>
        <v>600</v>
      </c>
      <c r="E4" s="3">
        <f>plotvalues!E4/tableview!G4</f>
        <v>1900</v>
      </c>
      <c r="F4" s="3">
        <f>plotvalues!F4/tableview!H4</f>
        <v>2500</v>
      </c>
      <c r="G4" s="3">
        <f>plotvalues!G4/tableview!I4</f>
        <v>1300</v>
      </c>
      <c r="H4" s="3">
        <f t="shared" si="0"/>
        <v>95.604395604394995</v>
      </c>
      <c r="I4" s="3">
        <f>B4-tableview!C4/2</f>
        <v>74.038461538461888</v>
      </c>
      <c r="J4" s="3">
        <f>B4-plotvalues!H4</f>
        <v>-2.4615384615381117</v>
      </c>
    </row>
    <row r="5" spans="1:10">
      <c r="A5" s="1">
        <f t="shared" si="1"/>
        <v>43856</v>
      </c>
      <c r="B5" s="3">
        <f>plotvalues!B5/tableview!D5</f>
        <v>6642.8571428571431</v>
      </c>
      <c r="C5" s="3">
        <f>plotvalues!C5/tableview!E5</f>
        <v>328.57142857142856</v>
      </c>
      <c r="D5" s="3">
        <f>plotvalues!D5/tableview!F5</f>
        <v>1000</v>
      </c>
      <c r="E5" s="3">
        <f>plotvalues!E5/tableview!G5</f>
        <v>1300</v>
      </c>
      <c r="F5" s="3">
        <f>plotvalues!F5/tableview!H5</f>
        <v>2700</v>
      </c>
      <c r="G5" s="3">
        <f>plotvalues!G5/tableview!I5</f>
        <v>950</v>
      </c>
      <c r="H5" s="3">
        <f t="shared" si="0"/>
        <v>-364.28571428571468</v>
      </c>
      <c r="I5" s="3">
        <f>B5-tableview!C5/2</f>
        <v>221.35714285714312</v>
      </c>
      <c r="J5" s="3">
        <f>B5-plotvalues!H5</f>
        <v>178.85714285714312</v>
      </c>
    </row>
    <row r="6" spans="1:10">
      <c r="A6" s="1">
        <f t="shared" si="1"/>
        <v>43863</v>
      </c>
      <c r="B6" s="3">
        <f>plotvalues!B6/tableview!D6</f>
        <v>6187.5</v>
      </c>
      <c r="C6" s="3">
        <f>plotvalues!C6/tableview!E6</f>
        <v>275</v>
      </c>
      <c r="D6" s="3">
        <f>plotvalues!D6/tableview!F6</f>
        <v>1100</v>
      </c>
      <c r="E6" s="3">
        <f>plotvalues!E6/tableview!G6</f>
        <v>1900</v>
      </c>
      <c r="F6" s="3">
        <f>plotvalues!F6/tableview!H6</f>
        <v>2600</v>
      </c>
      <c r="G6" s="3">
        <f>plotvalues!G6/tableview!I6</f>
        <v>1000</v>
      </c>
      <c r="H6" s="3">
        <f t="shared" si="0"/>
        <v>687.5</v>
      </c>
      <c r="I6" s="3">
        <f>B6-tableview!C6/2</f>
        <v>-80</v>
      </c>
      <c r="J6" s="3">
        <f>B6-plotvalues!H6</f>
        <v>-89.5</v>
      </c>
    </row>
    <row r="7" spans="1:10">
      <c r="A7" s="1">
        <f t="shared" si="1"/>
        <v>43870</v>
      </c>
      <c r="B7" s="3">
        <f>plotvalues!B7/tableview!D7</f>
        <v>6333.333333333333</v>
      </c>
      <c r="C7" s="3">
        <f>plotvalues!C7/tableview!E7</f>
        <v>320</v>
      </c>
      <c r="D7" s="3">
        <f>plotvalues!D7/tableview!F7</f>
        <v>500</v>
      </c>
      <c r="E7" s="3">
        <f>plotvalues!E7/tableview!G7</f>
        <v>1200</v>
      </c>
      <c r="F7" s="3">
        <f>plotvalues!F7/tableview!H7</f>
        <v>3400</v>
      </c>
      <c r="G7" s="3">
        <f>plotvalues!G7/tableview!I7</f>
        <v>900</v>
      </c>
      <c r="H7" s="3">
        <f t="shared" si="0"/>
        <v>-13.33333333333303</v>
      </c>
      <c r="I7" s="3">
        <f>B7-tableview!C7/2</f>
        <v>-96.66666666666697</v>
      </c>
      <c r="J7" s="3">
        <f>B7-plotvalues!H7</f>
        <v>-111.66666666666697</v>
      </c>
    </row>
    <row r="8" spans="1:10">
      <c r="A8" s="1">
        <f t="shared" si="1"/>
        <v>43877</v>
      </c>
      <c r="B8" s="3">
        <f>plotvalues!B8/tableview!D8</f>
        <v>6250</v>
      </c>
      <c r="C8" s="3">
        <f>plotvalues!C8/tableview!E8</f>
        <v>271.42857142857139</v>
      </c>
      <c r="D8" s="3">
        <f>plotvalues!D8/tableview!F8</f>
        <v>900</v>
      </c>
      <c r="E8" s="3">
        <f>plotvalues!E8/tableview!G8</f>
        <v>1800</v>
      </c>
      <c r="F8" s="3">
        <f>plotvalues!F8/tableview!H8</f>
        <v>3700</v>
      </c>
      <c r="G8" s="3">
        <f>plotvalues!G8/tableview!I8</f>
        <v>1700</v>
      </c>
      <c r="H8" s="3">
        <f t="shared" si="0"/>
        <v>2121.4285714285725</v>
      </c>
      <c r="I8" s="3">
        <f>B8-tableview!C8/2</f>
        <v>-187.5</v>
      </c>
      <c r="J8" s="3">
        <f>B8-plotvalues!H8</f>
        <v>-198</v>
      </c>
    </row>
    <row r="9" spans="1:10">
      <c r="A9" s="1">
        <f t="shared" si="1"/>
        <v>43884</v>
      </c>
      <c r="B9" s="3">
        <f>plotvalues!B9/tableview!D9</f>
        <v>6555.5555555555557</v>
      </c>
      <c r="C9" s="3">
        <f>plotvalues!C9/tableview!E9</f>
        <v>300</v>
      </c>
      <c r="D9" s="3">
        <f>plotvalues!D9/tableview!F9</f>
        <v>500</v>
      </c>
      <c r="E9" s="3">
        <f>plotvalues!E9/tableview!G9</f>
        <v>1100</v>
      </c>
      <c r="F9" s="3">
        <f>plotvalues!F9/tableview!H9</f>
        <v>2600</v>
      </c>
      <c r="G9" s="3">
        <f>plotvalues!G9/tableview!I9</f>
        <v>1200</v>
      </c>
      <c r="H9" s="3">
        <f t="shared" si="0"/>
        <v>-855.55555555555566</v>
      </c>
      <c r="I9" s="3">
        <f>B9-tableview!C9/2</f>
        <v>25.555555555555657</v>
      </c>
      <c r="J9" s="3">
        <f>B9-plotvalues!H9</f>
        <v>15.555555555555657</v>
      </c>
    </row>
    <row r="10" spans="1:10">
      <c r="A10" s="1">
        <f t="shared" si="1"/>
        <v>43891</v>
      </c>
      <c r="B10" s="3">
        <f>plotvalues!B10/tableview!D10</f>
        <v>6230.7692307692305</v>
      </c>
      <c r="C10" s="3">
        <f>plotvalues!C10/tableview!E10</f>
        <v>250</v>
      </c>
      <c r="D10" s="3">
        <f>plotvalues!D10/tableview!F10</f>
        <v>950</v>
      </c>
      <c r="E10" s="3">
        <f>plotvalues!E10/tableview!G10</f>
        <v>1500</v>
      </c>
      <c r="F10" s="3">
        <f>plotvalues!F10/tableview!H10</f>
        <v>2475</v>
      </c>
      <c r="G10" s="3">
        <f>plotvalues!G10/tableview!I10</f>
        <v>1200</v>
      </c>
      <c r="H10" s="3">
        <f t="shared" si="0"/>
        <v>144.23076923076951</v>
      </c>
      <c r="I10" s="3">
        <f>B10-tableview!C10/2</f>
        <v>-59.730769230769511</v>
      </c>
      <c r="J10" s="3">
        <f>B10-plotvalues!H10</f>
        <v>-67.230769230769511</v>
      </c>
    </row>
    <row r="11" spans="1:10">
      <c r="A11" s="1">
        <f t="shared" si="1"/>
        <v>43898</v>
      </c>
      <c r="B11" s="3">
        <f>plotvalues!B11/tableview!D11</f>
        <v>5736.1111111111113</v>
      </c>
      <c r="C11" s="3">
        <f>plotvalues!C11/tableview!E11</f>
        <v>225</v>
      </c>
      <c r="D11" s="3">
        <f>plotvalues!D11/tableview!F11</f>
        <v>860</v>
      </c>
      <c r="E11" s="3">
        <f>plotvalues!E11/tableview!G11</f>
        <v>1314.2857142857142</v>
      </c>
      <c r="F11" s="3">
        <f>plotvalues!F11/tableview!H11</f>
        <v>2162.5</v>
      </c>
      <c r="G11" s="3">
        <f>plotvalues!G11/tableview!I11</f>
        <v>1087.5</v>
      </c>
      <c r="H11" s="3">
        <f t="shared" si="0"/>
        <v>-86.825396825397547</v>
      </c>
      <c r="I11" s="3">
        <f>B11-tableview!C11/2</f>
        <v>-21.388888888888687</v>
      </c>
      <c r="J11" s="3">
        <f>B11-plotvalues!H11</f>
        <v>-27.888888888888687</v>
      </c>
    </row>
    <row r="12" spans="1:10">
      <c r="A12" s="1">
        <f t="shared" si="1"/>
        <v>43905</v>
      </c>
      <c r="B12" s="3">
        <f>plotvalues!B12/tableview!D12</f>
        <v>5091.8367346938776</v>
      </c>
      <c r="C12" s="3">
        <f>plotvalues!C12/tableview!E12</f>
        <v>190</v>
      </c>
      <c r="D12" s="3">
        <f>plotvalues!D12/tableview!F12</f>
        <v>833.33333333333337</v>
      </c>
      <c r="E12" s="3">
        <f>plotvalues!E12/tableview!G12</f>
        <v>1172.7272727272727</v>
      </c>
      <c r="F12" s="3">
        <f>plotvalues!F12/tableview!H12</f>
        <v>1930</v>
      </c>
      <c r="G12" s="3">
        <f>plotvalues!G12/tableview!I12</f>
        <v>981.81818181818187</v>
      </c>
      <c r="H12" s="3">
        <f t="shared" si="0"/>
        <v>16.042053184910401</v>
      </c>
      <c r="I12" s="3">
        <f>B12-tableview!C12/2</f>
        <v>22.836734693877588</v>
      </c>
      <c r="J12" s="3">
        <f>B12-plotvalues!H12</f>
        <v>18.836734693877588</v>
      </c>
    </row>
    <row r="13" spans="1:10">
      <c r="A13" s="1">
        <f t="shared" si="1"/>
        <v>43912</v>
      </c>
      <c r="B13" s="3">
        <f>plotvalues!B13/tableview!D13</f>
        <v>4655.4621848739498</v>
      </c>
      <c r="C13" s="3">
        <f>plotvalues!C13/tableview!E13</f>
        <v>153.84615384615384</v>
      </c>
      <c r="D13" s="3">
        <f>plotvalues!D13/tableview!F13</f>
        <v>712.5</v>
      </c>
      <c r="E13" s="3">
        <f>plotvalues!E13/tableview!G13</f>
        <v>1125</v>
      </c>
      <c r="F13" s="3">
        <f>plotvalues!F13/tableview!H13</f>
        <v>1776.9230769230769</v>
      </c>
      <c r="G13" s="3">
        <f>plotvalues!G13/tableview!I13</f>
        <v>853.84615384615381</v>
      </c>
      <c r="H13" s="3">
        <f t="shared" si="0"/>
        <v>-33.346800258565054</v>
      </c>
      <c r="I13" s="3">
        <f>B13-tableview!C13/2</f>
        <v>-17.537815126050191</v>
      </c>
      <c r="J13" s="3">
        <f>B13-plotvalues!H13</f>
        <v>-18.537815126050191</v>
      </c>
    </row>
    <row r="14" spans="1:10">
      <c r="A14" s="1">
        <f t="shared" si="1"/>
        <v>43919</v>
      </c>
      <c r="B14" s="3">
        <f>plotvalues!B14/tableview!D14</f>
        <v>4605.2631578947367</v>
      </c>
      <c r="C14" s="3">
        <f>plotvalues!C14/tableview!E14</f>
        <v>140</v>
      </c>
      <c r="D14" s="3">
        <f>plotvalues!D14/tableview!F14</f>
        <v>711.11111111111109</v>
      </c>
      <c r="E14" s="3">
        <f>plotvalues!E14/tableview!G14</f>
        <v>1072.7272727272727</v>
      </c>
      <c r="F14" s="3">
        <f>plotvalues!F14/tableview!H14</f>
        <v>1730.7692307692307</v>
      </c>
      <c r="G14" s="3">
        <f>plotvalues!G14/tableview!I14</f>
        <v>925</v>
      </c>
      <c r="H14" s="3">
        <f t="shared" si="0"/>
        <v>-25.655543287121873</v>
      </c>
      <c r="I14" s="3">
        <f>B14-tableview!C14/2</f>
        <v>-0.23684210526334937</v>
      </c>
      <c r="J14" s="3">
        <f>B14-plotvalues!H14</f>
        <v>-0.73684210526334937</v>
      </c>
    </row>
    <row r="15" spans="1:10">
      <c r="A15" s="1">
        <f t="shared" si="1"/>
        <v>43926</v>
      </c>
      <c r="B15" s="3">
        <f>plotvalues!B15/tableview!D15</f>
        <v>4574.7126436781609</v>
      </c>
      <c r="C15" s="3">
        <f>plotvalues!C15/tableview!E15</f>
        <v>120</v>
      </c>
      <c r="D15" s="3">
        <f>plotvalues!D15/tableview!F15</f>
        <v>740</v>
      </c>
      <c r="E15" s="3">
        <f>plotvalues!E15/tableview!G15</f>
        <v>1081.8181818181818</v>
      </c>
      <c r="F15" s="3">
        <f>plotvalues!F15/tableview!H15</f>
        <v>1755.5555555555557</v>
      </c>
      <c r="G15" s="3">
        <f>plotvalues!G15/tableview!I15</f>
        <v>866.66666666666674</v>
      </c>
      <c r="H15" s="3">
        <f t="shared" si="0"/>
        <v>-10.67223963775632</v>
      </c>
      <c r="I15" s="3">
        <f>B15-tableview!C15/2</f>
        <v>-26.28735632183907</v>
      </c>
      <c r="J15" s="3">
        <f>B15-plotvalues!H15</f>
        <v>-26.28735632183907</v>
      </c>
    </row>
    <row r="16" spans="1:10">
      <c r="A16" s="1">
        <f t="shared" si="1"/>
        <v>43933</v>
      </c>
      <c r="B16" s="3">
        <f>plotvalues!B16/tableview!D16</f>
        <v>4828.5714285714284</v>
      </c>
      <c r="C16" s="3">
        <f>plotvalues!C16/tableview!E16</f>
        <v>150</v>
      </c>
      <c r="D16" s="3">
        <f>plotvalues!D16/tableview!F16</f>
        <v>660</v>
      </c>
      <c r="E16" s="3">
        <f>plotvalues!E16/tableview!G16</f>
        <v>1144.4444444444446</v>
      </c>
      <c r="F16" s="3">
        <f>plotvalues!F16/tableview!H16</f>
        <v>1971.4285714285713</v>
      </c>
      <c r="G16" s="3">
        <f>plotvalues!G16/tableview!I16</f>
        <v>1016.6666666666667</v>
      </c>
      <c r="H16" s="3">
        <f t="shared" si="0"/>
        <v>113.96825396825443</v>
      </c>
      <c r="I16" s="3">
        <f>B16-tableview!C16/2</f>
        <v>-0.4285714285715585</v>
      </c>
      <c r="J16" s="3">
        <f>B16-plotvalues!H16</f>
        <v>-1.4285714285715585</v>
      </c>
    </row>
    <row r="17" spans="1:10">
      <c r="A17" s="1">
        <f t="shared" si="1"/>
        <v>43940</v>
      </c>
      <c r="B17" s="3">
        <f>plotvalues!B17/tableview!D17</f>
        <v>4982.1428571428569</v>
      </c>
      <c r="C17" s="3">
        <f>plotvalues!C17/tableview!E17</f>
        <v>166.66666666666669</v>
      </c>
      <c r="D17" s="3">
        <f>plotvalues!D17/tableview!F17</f>
        <v>875</v>
      </c>
      <c r="E17" s="3">
        <f>plotvalues!E17/tableview!G17</f>
        <v>1140</v>
      </c>
      <c r="F17" s="3">
        <f>plotvalues!F17/tableview!H17</f>
        <v>2050</v>
      </c>
      <c r="G17" s="3">
        <f>plotvalues!G17/tableview!I17</f>
        <v>983.33333333333337</v>
      </c>
      <c r="H17" s="3">
        <f t="shared" si="0"/>
        <v>232.85714285714312</v>
      </c>
      <c r="I17" s="3">
        <f>B17-tableview!C17/2</f>
        <v>-6.357142857143117</v>
      </c>
      <c r="J17" s="3">
        <f>B17-plotvalues!H17</f>
        <v>-6.857142857143117</v>
      </c>
    </row>
    <row r="18" spans="1:10">
      <c r="A18" s="1">
        <f t="shared" si="1"/>
        <v>43947</v>
      </c>
      <c r="B18" s="3">
        <f>plotvalues!B18/tableview!D18</f>
        <v>5155.5555555555557</v>
      </c>
      <c r="C18" s="3">
        <f>plotvalues!C18/tableview!E18</f>
        <v>200</v>
      </c>
      <c r="D18" s="3">
        <f>plotvalues!D18/tableview!F18</f>
        <v>766.66666666666674</v>
      </c>
      <c r="E18" s="3">
        <f>plotvalues!E18/tableview!G18</f>
        <v>1133.3333333333335</v>
      </c>
      <c r="F18" s="3">
        <f>plotvalues!F18/tableview!H18</f>
        <v>2225</v>
      </c>
      <c r="G18" s="3">
        <f>plotvalues!G18/tableview!I18</f>
        <v>1000</v>
      </c>
      <c r="H18" s="3">
        <f t="shared" si="0"/>
        <v>169.44444444444434</v>
      </c>
      <c r="I18" s="3">
        <f>B18-tableview!C18/2</f>
        <v>-20.444444444444343</v>
      </c>
      <c r="J18" s="3">
        <f>B18-plotvalues!H18</f>
        <v>-15.444444444444343</v>
      </c>
    </row>
    <row r="19" spans="1:10">
      <c r="A19" s="1">
        <f t="shared" si="1"/>
        <v>43954</v>
      </c>
      <c r="B19" s="3">
        <f>plotvalues!B19/tableview!D19</f>
        <v>5205.8823529411757</v>
      </c>
      <c r="C19" s="3">
        <f>plotvalues!C19/tableview!E19</f>
        <v>100</v>
      </c>
      <c r="D19" s="3">
        <f>plotvalues!D19/tableview!F19</f>
        <v>800</v>
      </c>
      <c r="E19" s="3">
        <f>plotvalues!E19/tableview!G19</f>
        <v>1125</v>
      </c>
      <c r="F19" s="3">
        <f>plotvalues!F19/tableview!H19</f>
        <v>2333.3333333333335</v>
      </c>
      <c r="G19" s="3">
        <f>plotvalues!G19/tableview!I19</f>
        <v>925</v>
      </c>
      <c r="H19" s="3">
        <f t="shared" si="0"/>
        <v>77.450980392158272</v>
      </c>
      <c r="I19" s="3">
        <f>B19-tableview!C19/2</f>
        <v>5.8823529411756681</v>
      </c>
      <c r="J19" s="3">
        <f>B19-plotvalues!H19</f>
        <v>3.8823529411756681</v>
      </c>
    </row>
    <row r="20" spans="1:10">
      <c r="A20" s="1">
        <f t="shared" si="1"/>
        <v>43961</v>
      </c>
      <c r="B20" s="3">
        <f>plotvalues!B20/tableview!D20</f>
        <v>5342.105263157895</v>
      </c>
      <c r="C20" s="3">
        <f>plotvalues!C20/tableview!E20</f>
        <v>150</v>
      </c>
      <c r="D20" s="3">
        <f>plotvalues!D20/tableview!F20</f>
        <v>766.66666666666674</v>
      </c>
      <c r="E20" s="3">
        <f>plotvalues!E20/tableview!G20</f>
        <v>1160</v>
      </c>
      <c r="F20" s="3">
        <f>plotvalues!F20/tableview!H20</f>
        <v>1875</v>
      </c>
      <c r="G20" s="3">
        <f>plotvalues!G20/tableview!I20</f>
        <v>1100</v>
      </c>
      <c r="H20" s="3">
        <f t="shared" ref="H20:H23" si="2">SUM(C20:G20)-B20</f>
        <v>-290.43859649122805</v>
      </c>
      <c r="I20" s="3">
        <f>B20-tableview!C20/2</f>
        <v>-15.894736842104976</v>
      </c>
      <c r="J20" s="3">
        <f>B20-plotvalues!H20</f>
        <v>-15.894736842104976</v>
      </c>
    </row>
    <row r="21" spans="1:10">
      <c r="A21" s="1">
        <f t="shared" si="1"/>
        <v>43968</v>
      </c>
      <c r="B21" s="3">
        <f>plotvalues!B21/tableview!D21</f>
        <v>5558.823529411764</v>
      </c>
      <c r="C21" s="3">
        <f>plotvalues!C21/tableview!E21</f>
        <v>200</v>
      </c>
      <c r="D21" s="3">
        <f>plotvalues!D21/tableview!F21</f>
        <v>950</v>
      </c>
      <c r="E21" s="3">
        <f>plotvalues!E21/tableview!G21</f>
        <v>1325</v>
      </c>
      <c r="F21" s="3">
        <f>plotvalues!F21/tableview!H21</f>
        <v>2433.3333333333335</v>
      </c>
      <c r="G21" s="3">
        <f>plotvalues!G21/tableview!I21</f>
        <v>1050</v>
      </c>
      <c r="H21" s="3">
        <f t="shared" si="2"/>
        <v>399.50980392156998</v>
      </c>
      <c r="I21" s="3">
        <f>B21-tableview!C21/2</f>
        <v>-8.6764705882360431</v>
      </c>
      <c r="J21" s="3">
        <f>B21-plotvalues!H21</f>
        <v>-9.1764705882360431</v>
      </c>
    </row>
    <row r="22" spans="1:10">
      <c r="A22" s="1">
        <f t="shared" si="1"/>
        <v>43975</v>
      </c>
      <c r="B22" s="3">
        <f>plotvalues!B22/tableview!D22</f>
        <v>5600</v>
      </c>
      <c r="C22" s="3">
        <f>plotvalues!C22/tableview!E22</f>
        <v>150</v>
      </c>
      <c r="D22" s="3">
        <f>plotvalues!D22/tableview!F22</f>
        <v>933.33333333333337</v>
      </c>
      <c r="E22" s="3">
        <f>plotvalues!E22/tableview!G22</f>
        <v>1433.3333333333335</v>
      </c>
      <c r="F22" s="3">
        <f>plotvalues!F22/tableview!H22</f>
        <v>2200</v>
      </c>
      <c r="G22" s="3">
        <f>plotvalues!G22/tableview!I22</f>
        <v>933.33333333333337</v>
      </c>
      <c r="H22" s="3">
        <f t="shared" si="2"/>
        <v>50</v>
      </c>
      <c r="I22" s="3">
        <f>B22-tableview!C22/2</f>
        <v>-2.5</v>
      </c>
      <c r="J22" s="3">
        <f>B22-plotvalues!H22</f>
        <v>-3</v>
      </c>
    </row>
    <row r="23" spans="1:10">
      <c r="A23" s="1">
        <f t="shared" si="1"/>
        <v>43982</v>
      </c>
      <c r="B23" s="3">
        <f>plotvalues!B23/tableview!D23</f>
        <v>2200</v>
      </c>
      <c r="C23" s="3">
        <f>plotvalues!C23/tableview!E23</f>
        <v>100</v>
      </c>
      <c r="D23" s="3">
        <f>plotvalues!D23/tableview!F23</f>
        <v>400</v>
      </c>
      <c r="E23" s="3">
        <f>plotvalues!E23/tableview!G23</f>
        <v>500</v>
      </c>
      <c r="F23" s="3">
        <f>plotvalues!F23/tableview!H23</f>
        <v>800</v>
      </c>
      <c r="G23" s="3">
        <f>plotvalues!G23/tableview!I23</f>
        <v>366.66666666666669</v>
      </c>
      <c r="H23" s="3">
        <f t="shared" si="2"/>
        <v>-33.333333333333485</v>
      </c>
      <c r="I23" s="3">
        <f>B23-tableview!C23/2</f>
        <v>41</v>
      </c>
      <c r="J23" s="3">
        <f>B23-plotvalues!H23</f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19" workbookViewId="0">
      <selection activeCell="C49" sqref="C49"/>
    </sheetView>
  </sheetViews>
  <sheetFormatPr baseColWidth="10" defaultRowHeight="15" x14ac:dyDescent="0"/>
  <cols>
    <col min="2" max="2" width="20.33203125" bestFit="1" customWidth="1"/>
    <col min="3" max="3" width="89.1640625" bestFit="1" customWidth="1"/>
  </cols>
  <sheetData>
    <row r="1" spans="1:3">
      <c r="A1" s="4" t="s">
        <v>29</v>
      </c>
    </row>
    <row r="2" spans="1:3">
      <c r="A2" t="s">
        <v>35</v>
      </c>
    </row>
    <row r="3" spans="1:3">
      <c r="A3" t="s">
        <v>69</v>
      </c>
    </row>
    <row r="4" spans="1:3">
      <c r="A4" t="s">
        <v>34</v>
      </c>
    </row>
    <row r="5" spans="1:3">
      <c r="A5" t="s">
        <v>36</v>
      </c>
    </row>
    <row r="7" spans="1:3">
      <c r="A7" s="5" t="s">
        <v>14</v>
      </c>
      <c r="B7" s="5" t="s">
        <v>0</v>
      </c>
      <c r="C7" s="5" t="s">
        <v>18</v>
      </c>
    </row>
    <row r="8" spans="1:3">
      <c r="A8" s="5" t="s">
        <v>14</v>
      </c>
      <c r="B8" s="5" t="s">
        <v>2</v>
      </c>
      <c r="C8" s="5" t="s">
        <v>19</v>
      </c>
    </row>
    <row r="9" spans="1:3">
      <c r="A9" s="5" t="s">
        <v>14</v>
      </c>
      <c r="B9" s="5" t="s">
        <v>4</v>
      </c>
      <c r="C9" s="5" t="s">
        <v>19</v>
      </c>
    </row>
    <row r="10" spans="1:3">
      <c r="A10" s="5" t="s">
        <v>14</v>
      </c>
      <c r="B10" s="5" t="s">
        <v>5</v>
      </c>
      <c r="C10" s="5" t="s">
        <v>19</v>
      </c>
    </row>
    <row r="11" spans="1:3">
      <c r="A11" s="5" t="s">
        <v>14</v>
      </c>
      <c r="B11" s="5" t="s">
        <v>6</v>
      </c>
      <c r="C11" s="5" t="s">
        <v>19</v>
      </c>
    </row>
    <row r="12" spans="1:3">
      <c r="A12" s="5" t="s">
        <v>14</v>
      </c>
      <c r="B12" s="5" t="s">
        <v>7</v>
      </c>
      <c r="C12" s="5" t="s">
        <v>19</v>
      </c>
    </row>
    <row r="13" spans="1:3">
      <c r="A13" s="5" t="s">
        <v>14</v>
      </c>
      <c r="B13" s="5" t="s">
        <v>8</v>
      </c>
      <c r="C13" s="5" t="s">
        <v>19</v>
      </c>
    </row>
    <row r="14" spans="1:3">
      <c r="A14" s="5" t="s">
        <v>14</v>
      </c>
      <c r="B14" s="5" t="s">
        <v>11</v>
      </c>
      <c r="C14" s="5" t="s">
        <v>20</v>
      </c>
    </row>
    <row r="15" spans="1:3">
      <c r="A15" t="s">
        <v>14</v>
      </c>
      <c r="B15" t="s">
        <v>9</v>
      </c>
      <c r="C15" t="s">
        <v>21</v>
      </c>
    </row>
    <row r="16" spans="1:3">
      <c r="A16" t="s">
        <v>14</v>
      </c>
      <c r="B16" t="s">
        <v>10</v>
      </c>
      <c r="C16" t="s">
        <v>22</v>
      </c>
    </row>
    <row r="18" spans="1:3">
      <c r="A18" t="s">
        <v>15</v>
      </c>
      <c r="B18" t="s">
        <v>0</v>
      </c>
      <c r="C18" t="s">
        <v>18</v>
      </c>
    </row>
    <row r="19" spans="1:3">
      <c r="A19" t="s">
        <v>15</v>
      </c>
      <c r="B19" t="s">
        <v>1</v>
      </c>
      <c r="C19" t="s">
        <v>23</v>
      </c>
    </row>
    <row r="20" spans="1:3">
      <c r="A20" t="s">
        <v>15</v>
      </c>
      <c r="B20" t="s">
        <v>2</v>
      </c>
      <c r="C20" t="s">
        <v>24</v>
      </c>
    </row>
    <row r="21" spans="1:3">
      <c r="A21" t="s">
        <v>15</v>
      </c>
      <c r="B21" t="s">
        <v>3</v>
      </c>
      <c r="C21" t="s">
        <v>25</v>
      </c>
    </row>
    <row r="22" spans="1:3">
      <c r="A22" t="s">
        <v>15</v>
      </c>
      <c r="B22" t="s">
        <v>4</v>
      </c>
      <c r="C22" t="s">
        <v>30</v>
      </c>
    </row>
    <row r="23" spans="1:3">
      <c r="A23" t="s">
        <v>15</v>
      </c>
      <c r="B23" t="s">
        <v>5</v>
      </c>
      <c r="C23" t="s">
        <v>26</v>
      </c>
    </row>
    <row r="24" spans="1:3">
      <c r="A24" t="s">
        <v>15</v>
      </c>
      <c r="B24" t="s">
        <v>6</v>
      </c>
      <c r="C24" t="s">
        <v>26</v>
      </c>
    </row>
    <row r="25" spans="1:3">
      <c r="A25" t="s">
        <v>15</v>
      </c>
      <c r="B25" t="s">
        <v>7</v>
      </c>
      <c r="C25" t="s">
        <v>26</v>
      </c>
    </row>
    <row r="26" spans="1:3">
      <c r="A26" t="s">
        <v>15</v>
      </c>
      <c r="B26" t="s">
        <v>8</v>
      </c>
      <c r="C26" t="s">
        <v>26</v>
      </c>
    </row>
    <row r="27" spans="1:3">
      <c r="A27" t="s">
        <v>15</v>
      </c>
      <c r="B27" t="s">
        <v>16</v>
      </c>
      <c r="C27" t="s">
        <v>27</v>
      </c>
    </row>
    <row r="29" spans="1:3">
      <c r="A29" t="s">
        <v>17</v>
      </c>
      <c r="B29" t="s">
        <v>0</v>
      </c>
      <c r="C29" t="s">
        <v>18</v>
      </c>
    </row>
    <row r="30" spans="1:3">
      <c r="A30" t="s">
        <v>17</v>
      </c>
      <c r="B30" t="s">
        <v>2</v>
      </c>
      <c r="C30" t="s">
        <v>28</v>
      </c>
    </row>
    <row r="31" spans="1:3">
      <c r="A31" t="s">
        <v>17</v>
      </c>
      <c r="B31" t="s">
        <v>4</v>
      </c>
      <c r="C31" t="s">
        <v>28</v>
      </c>
    </row>
    <row r="32" spans="1:3">
      <c r="A32" t="s">
        <v>17</v>
      </c>
      <c r="B32" t="s">
        <v>5</v>
      </c>
      <c r="C32" t="s">
        <v>28</v>
      </c>
    </row>
    <row r="33" spans="1:3">
      <c r="A33" t="s">
        <v>17</v>
      </c>
      <c r="B33" t="s">
        <v>6</v>
      </c>
      <c r="C33" t="s">
        <v>28</v>
      </c>
    </row>
    <row r="34" spans="1:3">
      <c r="A34" t="s">
        <v>17</v>
      </c>
      <c r="B34" t="s">
        <v>7</v>
      </c>
      <c r="C34" t="s">
        <v>28</v>
      </c>
    </row>
    <row r="35" spans="1:3">
      <c r="A35" t="s">
        <v>17</v>
      </c>
      <c r="B35" t="s">
        <v>8</v>
      </c>
      <c r="C35" t="s">
        <v>28</v>
      </c>
    </row>
    <row r="36" spans="1:3">
      <c r="A36" t="s">
        <v>17</v>
      </c>
      <c r="B36" t="s">
        <v>12</v>
      </c>
      <c r="C36" t="s">
        <v>31</v>
      </c>
    </row>
    <row r="37" spans="1:3">
      <c r="A37" t="s">
        <v>17</v>
      </c>
      <c r="B37" t="s">
        <v>10</v>
      </c>
      <c r="C37" t="s">
        <v>32</v>
      </c>
    </row>
    <row r="38" spans="1:3">
      <c r="A38" t="s">
        <v>17</v>
      </c>
      <c r="B38" t="s">
        <v>13</v>
      </c>
      <c r="C38" t="s">
        <v>33</v>
      </c>
    </row>
    <row r="40" spans="1:3">
      <c r="A40" t="s">
        <v>43</v>
      </c>
      <c r="B40" t="s">
        <v>0</v>
      </c>
      <c r="C40" t="s">
        <v>44</v>
      </c>
    </row>
    <row r="41" spans="1:3">
      <c r="A41" t="s">
        <v>43</v>
      </c>
      <c r="B41" t="s">
        <v>37</v>
      </c>
      <c r="C41" t="s">
        <v>45</v>
      </c>
    </row>
    <row r="42" spans="1:3">
      <c r="A42" t="s">
        <v>43</v>
      </c>
      <c r="B42" t="s">
        <v>38</v>
      </c>
      <c r="C42" t="s">
        <v>46</v>
      </c>
    </row>
    <row r="43" spans="1:3">
      <c r="A43" t="s">
        <v>43</v>
      </c>
      <c r="B43" t="s">
        <v>39</v>
      </c>
      <c r="C43" t="s">
        <v>47</v>
      </c>
    </row>
    <row r="44" spans="1:3">
      <c r="A44" t="s">
        <v>43</v>
      </c>
      <c r="B44" t="s">
        <v>40</v>
      </c>
      <c r="C44" t="s">
        <v>46</v>
      </c>
    </row>
    <row r="45" spans="1:3">
      <c r="A45" t="s">
        <v>43</v>
      </c>
      <c r="B45" t="s">
        <v>41</v>
      </c>
      <c r="C45" t="s">
        <v>41</v>
      </c>
    </row>
    <row r="46" spans="1:3">
      <c r="A46" t="s">
        <v>43</v>
      </c>
      <c r="B46" t="s">
        <v>42</v>
      </c>
      <c r="C46" t="s">
        <v>48</v>
      </c>
    </row>
    <row r="48" spans="1:3">
      <c r="A48" s="5" t="s">
        <v>14</v>
      </c>
      <c r="B48" s="5" t="s">
        <v>0</v>
      </c>
      <c r="C48" s="5" t="s">
        <v>70</v>
      </c>
    </row>
    <row r="49" spans="1:3">
      <c r="A49" s="5" t="s">
        <v>14</v>
      </c>
      <c r="B49" s="5" t="s">
        <v>59</v>
      </c>
      <c r="C49" s="5"/>
    </row>
    <row r="50" spans="1:3">
      <c r="A50" s="5" t="s">
        <v>14</v>
      </c>
      <c r="B50" s="5" t="s">
        <v>60</v>
      </c>
      <c r="C50" s="5"/>
    </row>
    <row r="51" spans="1:3">
      <c r="A51" s="5" t="s">
        <v>14</v>
      </c>
      <c r="B51" s="5" t="s">
        <v>61</v>
      </c>
      <c r="C51" s="5"/>
    </row>
    <row r="52" spans="1:3">
      <c r="A52" s="5" t="s">
        <v>14</v>
      </c>
      <c r="B52" s="5" t="s">
        <v>65</v>
      </c>
      <c r="C52" s="5"/>
    </row>
    <row r="53" spans="1:3">
      <c r="A53" s="5" t="s">
        <v>14</v>
      </c>
      <c r="B53" s="5" t="s">
        <v>66</v>
      </c>
      <c r="C53" s="5"/>
    </row>
    <row r="54" spans="1:3">
      <c r="A54" s="5" t="s">
        <v>14</v>
      </c>
      <c r="B54" s="5" t="s">
        <v>63</v>
      </c>
      <c r="C54" s="5"/>
    </row>
    <row r="55" spans="1:3">
      <c r="A55" s="5" t="s">
        <v>14</v>
      </c>
      <c r="B55" s="5" t="s">
        <v>64</v>
      </c>
      <c r="C55" s="5"/>
    </row>
  </sheetData>
  <hyperlinks>
    <hyperlink ref="A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sqref="A1:G1"/>
    </sheetView>
  </sheetViews>
  <sheetFormatPr baseColWidth="10" defaultRowHeight="15" x14ac:dyDescent="0"/>
  <sheetData>
    <row r="1" spans="1:7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>
      <c r="A2" s="1">
        <v>43890</v>
      </c>
      <c r="B2">
        <v>16</v>
      </c>
      <c r="C2">
        <v>0</v>
      </c>
      <c r="D2">
        <v>9</v>
      </c>
      <c r="E2">
        <v>0</v>
      </c>
      <c r="F2">
        <v>0.64</v>
      </c>
      <c r="G2" s="6">
        <f>SUM(B2:C2)/SUM(B2:E2)-F2</f>
        <v>0</v>
      </c>
    </row>
    <row r="3" spans="1:7">
      <c r="A3" s="1">
        <f>A2+1</f>
        <v>43891</v>
      </c>
      <c r="B3">
        <v>12</v>
      </c>
      <c r="C3">
        <v>0</v>
      </c>
      <c r="D3">
        <v>32</v>
      </c>
      <c r="E3">
        <v>0</v>
      </c>
      <c r="F3">
        <v>0.27300000000000002</v>
      </c>
      <c r="G3" s="6">
        <f t="shared" ref="G3:G66" si="0">SUM(B3:C3)/SUM(B3:E3)-F3</f>
        <v>-2.7272727272731334E-4</v>
      </c>
    </row>
    <row r="4" spans="1:7">
      <c r="A4" s="1">
        <f t="shared" ref="A4:A67" si="1">A3+1</f>
        <v>43892</v>
      </c>
      <c r="B4">
        <v>19</v>
      </c>
      <c r="C4">
        <v>0</v>
      </c>
      <c r="D4">
        <v>81</v>
      </c>
      <c r="E4">
        <v>0</v>
      </c>
      <c r="F4">
        <v>0.19</v>
      </c>
      <c r="G4" s="6">
        <f t="shared" si="0"/>
        <v>0</v>
      </c>
    </row>
    <row r="5" spans="1:7">
      <c r="A5" s="1">
        <f t="shared" si="1"/>
        <v>43893</v>
      </c>
      <c r="B5">
        <v>15</v>
      </c>
      <c r="C5">
        <v>0</v>
      </c>
      <c r="D5">
        <v>105</v>
      </c>
      <c r="E5">
        <v>0</v>
      </c>
      <c r="F5">
        <v>0.125</v>
      </c>
      <c r="G5" s="6">
        <f t="shared" si="0"/>
        <v>0</v>
      </c>
    </row>
    <row r="6" spans="1:7">
      <c r="A6" s="1">
        <f t="shared" si="1"/>
        <v>43894</v>
      </c>
      <c r="B6">
        <v>25</v>
      </c>
      <c r="C6">
        <v>0</v>
      </c>
      <c r="D6">
        <v>119</v>
      </c>
      <c r="E6">
        <v>0</v>
      </c>
      <c r="F6">
        <v>0.17399999999999999</v>
      </c>
      <c r="G6" s="6">
        <f t="shared" si="0"/>
        <v>-3.8888888888888307E-4</v>
      </c>
    </row>
    <row r="7" spans="1:7">
      <c r="A7" s="1">
        <f t="shared" si="1"/>
        <v>43895</v>
      </c>
      <c r="B7">
        <v>38</v>
      </c>
      <c r="C7">
        <v>0</v>
      </c>
      <c r="D7">
        <v>159</v>
      </c>
      <c r="E7">
        <v>0</v>
      </c>
      <c r="F7">
        <v>0.193</v>
      </c>
      <c r="G7" s="6">
        <f t="shared" si="0"/>
        <v>-1.0659898477158314E-4</v>
      </c>
    </row>
    <row r="8" spans="1:7">
      <c r="A8" s="1">
        <f t="shared" si="1"/>
        <v>43896</v>
      </c>
      <c r="B8">
        <v>25</v>
      </c>
      <c r="C8">
        <v>0</v>
      </c>
      <c r="D8">
        <v>158</v>
      </c>
      <c r="E8">
        <v>0</v>
      </c>
      <c r="F8">
        <v>0.13700000000000001</v>
      </c>
      <c r="G8" s="6">
        <f t="shared" si="0"/>
        <v>-3.879781420765005E-4</v>
      </c>
    </row>
    <row r="9" spans="1:7">
      <c r="A9" s="1">
        <f t="shared" si="1"/>
        <v>43897</v>
      </c>
      <c r="B9">
        <v>20</v>
      </c>
      <c r="C9">
        <v>0</v>
      </c>
      <c r="D9">
        <v>94</v>
      </c>
      <c r="E9">
        <v>0</v>
      </c>
      <c r="F9">
        <v>0.17499999999999999</v>
      </c>
      <c r="G9" s="6">
        <f t="shared" si="0"/>
        <v>4.3859649122807154E-4</v>
      </c>
    </row>
    <row r="10" spans="1:7">
      <c r="A10" s="1">
        <f t="shared" si="1"/>
        <v>43898</v>
      </c>
      <c r="B10">
        <v>43</v>
      </c>
      <c r="C10">
        <v>0</v>
      </c>
      <c r="D10">
        <v>117</v>
      </c>
      <c r="E10">
        <v>0</v>
      </c>
      <c r="F10">
        <v>0.26900000000000002</v>
      </c>
      <c r="G10" s="6">
        <f t="shared" si="0"/>
        <v>-2.5000000000002798E-4</v>
      </c>
    </row>
    <row r="11" spans="1:7">
      <c r="A11" s="1">
        <f t="shared" si="1"/>
        <v>43899</v>
      </c>
      <c r="B11">
        <v>36</v>
      </c>
      <c r="C11">
        <v>0</v>
      </c>
      <c r="D11">
        <v>285</v>
      </c>
      <c r="E11">
        <v>0</v>
      </c>
      <c r="F11">
        <v>0.112</v>
      </c>
      <c r="G11" s="6">
        <f t="shared" si="0"/>
        <v>1.4953271028037007E-4</v>
      </c>
    </row>
    <row r="12" spans="1:7">
      <c r="A12" s="1">
        <f t="shared" si="1"/>
        <v>43900</v>
      </c>
      <c r="B12">
        <v>71</v>
      </c>
      <c r="C12">
        <v>0</v>
      </c>
      <c r="D12">
        <v>450</v>
      </c>
      <c r="E12">
        <v>0</v>
      </c>
      <c r="F12">
        <v>0.13600000000000001</v>
      </c>
      <c r="G12" s="6">
        <f t="shared" si="0"/>
        <v>2.763915547024931E-4</v>
      </c>
    </row>
    <row r="13" spans="1:7">
      <c r="A13" s="1">
        <f t="shared" si="1"/>
        <v>43901</v>
      </c>
      <c r="B13">
        <v>62</v>
      </c>
      <c r="C13">
        <v>0</v>
      </c>
      <c r="D13">
        <v>601</v>
      </c>
      <c r="E13">
        <v>0</v>
      </c>
      <c r="F13">
        <v>9.4E-2</v>
      </c>
      <c r="G13" s="6">
        <f t="shared" si="0"/>
        <v>-4.8567119155354388E-4</v>
      </c>
    </row>
    <row r="14" spans="1:7">
      <c r="A14" s="1">
        <f t="shared" si="1"/>
        <v>43902</v>
      </c>
      <c r="B14">
        <v>98</v>
      </c>
      <c r="C14">
        <v>0</v>
      </c>
      <c r="D14">
        <v>895</v>
      </c>
      <c r="E14">
        <v>0</v>
      </c>
      <c r="F14">
        <v>9.9000000000000005E-2</v>
      </c>
      <c r="G14" s="6">
        <f t="shared" si="0"/>
        <v>-3.0916414904330614E-4</v>
      </c>
    </row>
    <row r="15" spans="1:7">
      <c r="A15" s="1">
        <f t="shared" si="1"/>
        <v>43903</v>
      </c>
      <c r="B15">
        <v>121</v>
      </c>
      <c r="C15">
        <v>0</v>
      </c>
      <c r="D15">
        <v>1027</v>
      </c>
      <c r="E15">
        <v>0</v>
      </c>
      <c r="F15">
        <v>0.105</v>
      </c>
      <c r="G15" s="6">
        <f t="shared" si="0"/>
        <v>4.0069686411149663E-4</v>
      </c>
    </row>
    <row r="16" spans="1:7">
      <c r="A16" s="1">
        <f t="shared" si="1"/>
        <v>43904</v>
      </c>
      <c r="B16">
        <v>76</v>
      </c>
      <c r="C16">
        <v>0</v>
      </c>
      <c r="D16">
        <v>561</v>
      </c>
      <c r="E16">
        <v>0</v>
      </c>
      <c r="F16">
        <v>0.11899999999999999</v>
      </c>
      <c r="G16" s="6">
        <f t="shared" si="0"/>
        <v>3.0926216640503323E-4</v>
      </c>
    </row>
    <row r="17" spans="1:7">
      <c r="A17" s="1">
        <f t="shared" si="1"/>
        <v>43905</v>
      </c>
      <c r="B17">
        <v>46</v>
      </c>
      <c r="C17">
        <v>0</v>
      </c>
      <c r="D17">
        <v>315</v>
      </c>
      <c r="E17">
        <v>0</v>
      </c>
      <c r="F17">
        <v>0.127</v>
      </c>
      <c r="G17" s="6">
        <f t="shared" si="0"/>
        <v>4.2382271468144328E-4</v>
      </c>
    </row>
    <row r="18" spans="1:7">
      <c r="A18" s="1">
        <f t="shared" si="1"/>
        <v>43906</v>
      </c>
      <c r="B18">
        <v>135</v>
      </c>
      <c r="C18">
        <v>0</v>
      </c>
      <c r="D18">
        <v>1153</v>
      </c>
      <c r="E18">
        <v>0</v>
      </c>
      <c r="F18">
        <v>0.105</v>
      </c>
      <c r="G18" s="6">
        <f t="shared" si="0"/>
        <v>-1.8633540372670065E-4</v>
      </c>
    </row>
    <row r="19" spans="1:7">
      <c r="A19" s="1">
        <f t="shared" si="1"/>
        <v>43907</v>
      </c>
      <c r="B19">
        <v>120</v>
      </c>
      <c r="C19">
        <v>0</v>
      </c>
      <c r="D19">
        <v>1050</v>
      </c>
      <c r="E19">
        <v>0</v>
      </c>
      <c r="F19">
        <v>0.10299999999999999</v>
      </c>
      <c r="G19" s="6">
        <f t="shared" si="0"/>
        <v>-4.3589743589743379E-4</v>
      </c>
    </row>
    <row r="20" spans="1:7">
      <c r="A20" s="1">
        <f t="shared" si="1"/>
        <v>43908</v>
      </c>
      <c r="B20">
        <v>148</v>
      </c>
      <c r="C20">
        <v>0</v>
      </c>
      <c r="D20">
        <v>1105</v>
      </c>
      <c r="E20">
        <v>0</v>
      </c>
      <c r="F20">
        <v>0.11799999999999999</v>
      </c>
      <c r="G20" s="6">
        <f t="shared" si="0"/>
        <v>1.1652035115722326E-4</v>
      </c>
    </row>
    <row r="21" spans="1:7">
      <c r="A21" s="1">
        <f t="shared" si="1"/>
        <v>43909</v>
      </c>
      <c r="B21">
        <v>159</v>
      </c>
      <c r="C21">
        <v>0</v>
      </c>
      <c r="D21">
        <v>1037</v>
      </c>
      <c r="E21">
        <v>0</v>
      </c>
      <c r="F21">
        <v>0.13300000000000001</v>
      </c>
      <c r="G21" s="6">
        <f t="shared" si="0"/>
        <v>-5.6856187290982296E-5</v>
      </c>
    </row>
    <row r="22" spans="1:7">
      <c r="A22" s="1">
        <f t="shared" si="1"/>
        <v>43910</v>
      </c>
      <c r="B22">
        <v>120</v>
      </c>
      <c r="C22">
        <v>0</v>
      </c>
      <c r="D22">
        <v>972</v>
      </c>
      <c r="E22">
        <v>0</v>
      </c>
      <c r="F22">
        <v>0.11</v>
      </c>
      <c r="G22" s="6">
        <f t="shared" si="0"/>
        <v>-1.0989010989011228E-4</v>
      </c>
    </row>
    <row r="23" spans="1:7">
      <c r="A23" s="1">
        <f t="shared" si="1"/>
        <v>43911</v>
      </c>
      <c r="B23">
        <v>78</v>
      </c>
      <c r="C23">
        <v>0</v>
      </c>
      <c r="D23">
        <v>408</v>
      </c>
      <c r="E23">
        <v>0</v>
      </c>
      <c r="F23">
        <v>0.16</v>
      </c>
      <c r="G23" s="6">
        <f t="shared" si="0"/>
        <v>4.9382716049381492E-4</v>
      </c>
    </row>
    <row r="24" spans="1:7">
      <c r="A24" s="1">
        <f t="shared" si="1"/>
        <v>43912</v>
      </c>
      <c r="B24">
        <v>74</v>
      </c>
      <c r="C24">
        <v>0</v>
      </c>
      <c r="D24">
        <v>282</v>
      </c>
      <c r="E24">
        <v>0</v>
      </c>
      <c r="F24">
        <v>0.20799999999999999</v>
      </c>
      <c r="G24" s="6">
        <f t="shared" si="0"/>
        <v>-1.3483146067413965E-4</v>
      </c>
    </row>
    <row r="25" spans="1:7">
      <c r="A25" s="1">
        <f t="shared" si="1"/>
        <v>43913</v>
      </c>
      <c r="B25">
        <v>202</v>
      </c>
      <c r="C25">
        <v>0</v>
      </c>
      <c r="D25">
        <v>1122</v>
      </c>
      <c r="E25">
        <v>0</v>
      </c>
      <c r="F25">
        <v>0.153</v>
      </c>
      <c r="G25" s="6">
        <f t="shared" si="0"/>
        <v>-4.3202416918428077E-4</v>
      </c>
    </row>
    <row r="26" spans="1:7">
      <c r="A26" s="1">
        <f t="shared" si="1"/>
        <v>43914</v>
      </c>
      <c r="B26">
        <v>177</v>
      </c>
      <c r="C26">
        <v>0</v>
      </c>
      <c r="D26">
        <v>1116</v>
      </c>
      <c r="E26">
        <v>0</v>
      </c>
      <c r="F26">
        <v>0.13700000000000001</v>
      </c>
      <c r="G26" s="6">
        <f t="shared" si="0"/>
        <v>-1.0904872389791431E-4</v>
      </c>
    </row>
    <row r="27" spans="1:7">
      <c r="A27" s="1">
        <f t="shared" si="1"/>
        <v>43915</v>
      </c>
      <c r="B27">
        <v>179</v>
      </c>
      <c r="C27">
        <v>0</v>
      </c>
      <c r="D27">
        <v>1084</v>
      </c>
      <c r="E27">
        <v>0</v>
      </c>
      <c r="F27">
        <v>0.14199999999999999</v>
      </c>
      <c r="G27" s="6">
        <f t="shared" si="0"/>
        <v>-2.7395091053047937E-4</v>
      </c>
    </row>
    <row r="28" spans="1:7">
      <c r="A28" s="1">
        <f t="shared" si="1"/>
        <v>43916</v>
      </c>
      <c r="B28">
        <v>172</v>
      </c>
      <c r="C28">
        <v>0</v>
      </c>
      <c r="D28">
        <v>986</v>
      </c>
      <c r="E28">
        <v>0</v>
      </c>
      <c r="F28">
        <v>0.14899999999999999</v>
      </c>
      <c r="G28" s="6">
        <f t="shared" si="0"/>
        <v>-4.6804835924005306E-4</v>
      </c>
    </row>
    <row r="29" spans="1:7">
      <c r="A29" s="1">
        <f t="shared" si="1"/>
        <v>43917</v>
      </c>
      <c r="B29">
        <v>204</v>
      </c>
      <c r="C29">
        <v>0</v>
      </c>
      <c r="D29">
        <v>1023</v>
      </c>
      <c r="E29">
        <v>0</v>
      </c>
      <c r="F29">
        <v>0.16600000000000001</v>
      </c>
      <c r="G29" s="6">
        <f t="shared" si="0"/>
        <v>2.5916870415645943E-4</v>
      </c>
    </row>
    <row r="30" spans="1:7">
      <c r="A30" s="1">
        <f t="shared" si="1"/>
        <v>43918</v>
      </c>
      <c r="B30">
        <v>95</v>
      </c>
      <c r="C30">
        <v>0</v>
      </c>
      <c r="D30">
        <v>582</v>
      </c>
      <c r="E30">
        <v>0</v>
      </c>
      <c r="F30">
        <v>0.14000000000000001</v>
      </c>
      <c r="G30" s="6">
        <f t="shared" si="0"/>
        <v>3.2496307237811495E-4</v>
      </c>
    </row>
    <row r="31" spans="1:7">
      <c r="A31" s="1">
        <f t="shared" si="1"/>
        <v>43919</v>
      </c>
      <c r="B31">
        <v>124</v>
      </c>
      <c r="C31">
        <v>0</v>
      </c>
      <c r="D31">
        <v>380</v>
      </c>
      <c r="E31">
        <v>0</v>
      </c>
      <c r="F31">
        <v>0.246</v>
      </c>
      <c r="G31" s="6">
        <f t="shared" si="0"/>
        <v>3.1746031746021641E-5</v>
      </c>
    </row>
    <row r="32" spans="1:7">
      <c r="A32" s="1">
        <f t="shared" si="1"/>
        <v>43920</v>
      </c>
      <c r="B32">
        <v>227</v>
      </c>
      <c r="C32">
        <v>0</v>
      </c>
      <c r="D32">
        <v>1268</v>
      </c>
      <c r="E32">
        <v>0</v>
      </c>
      <c r="F32">
        <v>0.152</v>
      </c>
      <c r="G32" s="6">
        <f t="shared" si="0"/>
        <v>-1.6053511705685364E-4</v>
      </c>
    </row>
    <row r="33" spans="1:7">
      <c r="A33" s="1">
        <f t="shared" si="1"/>
        <v>43921</v>
      </c>
      <c r="B33">
        <v>201</v>
      </c>
      <c r="C33">
        <v>0</v>
      </c>
      <c r="D33">
        <v>1088</v>
      </c>
      <c r="E33">
        <v>0</v>
      </c>
      <c r="F33">
        <v>0.156</v>
      </c>
      <c r="G33" s="6">
        <f t="shared" si="0"/>
        <v>-6.5166795965854174E-5</v>
      </c>
    </row>
    <row r="34" spans="1:7">
      <c r="A34" s="1">
        <f t="shared" si="1"/>
        <v>43922</v>
      </c>
      <c r="B34">
        <v>179</v>
      </c>
      <c r="C34">
        <v>0</v>
      </c>
      <c r="D34">
        <v>1125</v>
      </c>
      <c r="E34">
        <v>0</v>
      </c>
      <c r="F34">
        <v>0.13700000000000001</v>
      </c>
      <c r="G34" s="6">
        <f t="shared" si="0"/>
        <v>2.6993865030675024E-4</v>
      </c>
    </row>
    <row r="35" spans="1:7">
      <c r="A35" s="1">
        <f t="shared" si="1"/>
        <v>43923</v>
      </c>
      <c r="B35">
        <v>179</v>
      </c>
      <c r="C35">
        <v>0</v>
      </c>
      <c r="D35">
        <v>1073</v>
      </c>
      <c r="E35">
        <v>0</v>
      </c>
      <c r="F35">
        <v>0.14299999999999999</v>
      </c>
      <c r="G35" s="6">
        <f t="shared" si="0"/>
        <v>-2.8753993610214357E-5</v>
      </c>
    </row>
    <row r="36" spans="1:7">
      <c r="A36" s="1">
        <f t="shared" si="1"/>
        <v>43924</v>
      </c>
      <c r="B36">
        <v>196</v>
      </c>
      <c r="C36">
        <v>0</v>
      </c>
      <c r="D36">
        <v>1178</v>
      </c>
      <c r="E36">
        <v>0</v>
      </c>
      <c r="F36">
        <v>0.14299999999999999</v>
      </c>
      <c r="G36" s="6">
        <f t="shared" si="0"/>
        <v>-3.5080058224162824E-4</v>
      </c>
    </row>
    <row r="37" spans="1:7">
      <c r="A37" s="1">
        <f t="shared" si="1"/>
        <v>43925</v>
      </c>
      <c r="B37">
        <v>95</v>
      </c>
      <c r="C37">
        <v>0</v>
      </c>
      <c r="D37">
        <v>733</v>
      </c>
      <c r="E37">
        <v>0</v>
      </c>
      <c r="F37">
        <v>0.115</v>
      </c>
      <c r="G37" s="6">
        <f t="shared" si="0"/>
        <v>-2.6570048309179639E-4</v>
      </c>
    </row>
    <row r="38" spans="1:7">
      <c r="A38" s="1">
        <f t="shared" si="1"/>
        <v>43926</v>
      </c>
      <c r="B38">
        <v>74</v>
      </c>
      <c r="C38">
        <v>0</v>
      </c>
      <c r="D38">
        <v>504</v>
      </c>
      <c r="E38">
        <v>0</v>
      </c>
      <c r="F38">
        <v>0.128</v>
      </c>
      <c r="G38" s="6">
        <f t="shared" si="0"/>
        <v>2.7681660899642191E-5</v>
      </c>
    </row>
    <row r="39" spans="1:7">
      <c r="A39" s="1">
        <f t="shared" si="1"/>
        <v>43927</v>
      </c>
      <c r="B39">
        <v>162</v>
      </c>
      <c r="C39">
        <v>0</v>
      </c>
      <c r="D39">
        <v>1193</v>
      </c>
      <c r="E39">
        <v>0</v>
      </c>
      <c r="F39">
        <v>0.12</v>
      </c>
      <c r="G39" s="6">
        <f t="shared" si="0"/>
        <v>-4.4280442804427167E-4</v>
      </c>
    </row>
    <row r="40" spans="1:7">
      <c r="A40" s="1">
        <f t="shared" si="1"/>
        <v>43928</v>
      </c>
      <c r="B40">
        <v>189</v>
      </c>
      <c r="C40">
        <v>0</v>
      </c>
      <c r="D40">
        <v>1390</v>
      </c>
      <c r="E40">
        <v>0</v>
      </c>
      <c r="F40">
        <v>0.12</v>
      </c>
      <c r="G40" s="6">
        <f t="shared" si="0"/>
        <v>-3.0398986700443109E-4</v>
      </c>
    </row>
    <row r="41" spans="1:7">
      <c r="A41" s="1">
        <f t="shared" si="1"/>
        <v>43929</v>
      </c>
      <c r="B41">
        <v>143</v>
      </c>
      <c r="C41">
        <v>0</v>
      </c>
      <c r="D41">
        <v>1261</v>
      </c>
      <c r="E41">
        <v>0</v>
      </c>
      <c r="F41">
        <v>0.10199999999999999</v>
      </c>
      <c r="G41" s="6">
        <f t="shared" si="0"/>
        <v>-1.4814814814814725E-4</v>
      </c>
    </row>
    <row r="42" spans="1:7">
      <c r="A42" s="1">
        <f t="shared" si="1"/>
        <v>43930</v>
      </c>
      <c r="B42">
        <v>157</v>
      </c>
      <c r="C42">
        <v>0</v>
      </c>
      <c r="D42">
        <v>1133</v>
      </c>
      <c r="E42">
        <v>0</v>
      </c>
      <c r="F42">
        <v>0.122</v>
      </c>
      <c r="G42" s="6">
        <f t="shared" si="0"/>
        <v>-2.945736434108448E-4</v>
      </c>
    </row>
    <row r="43" spans="1:7">
      <c r="A43" s="1">
        <f t="shared" si="1"/>
        <v>43931</v>
      </c>
      <c r="B43">
        <v>127</v>
      </c>
      <c r="C43">
        <v>0</v>
      </c>
      <c r="D43">
        <v>1099</v>
      </c>
      <c r="E43">
        <v>0</v>
      </c>
      <c r="F43">
        <v>0.104</v>
      </c>
      <c r="G43" s="6">
        <f t="shared" si="0"/>
        <v>-4.1109298531810667E-4</v>
      </c>
    </row>
    <row r="44" spans="1:7">
      <c r="A44" s="1">
        <f t="shared" si="1"/>
        <v>43932</v>
      </c>
      <c r="B44">
        <v>73</v>
      </c>
      <c r="C44">
        <v>0</v>
      </c>
      <c r="D44">
        <v>637</v>
      </c>
      <c r="E44">
        <v>0</v>
      </c>
      <c r="F44">
        <v>0.10299999999999999</v>
      </c>
      <c r="G44" s="6">
        <f t="shared" si="0"/>
        <v>-1.8309859154928831E-4</v>
      </c>
    </row>
    <row r="45" spans="1:7">
      <c r="A45" s="1">
        <f t="shared" si="1"/>
        <v>43933</v>
      </c>
      <c r="B45">
        <v>35</v>
      </c>
      <c r="C45">
        <v>0</v>
      </c>
      <c r="D45">
        <v>456</v>
      </c>
      <c r="E45">
        <v>0</v>
      </c>
      <c r="F45">
        <v>7.0999999999999994E-2</v>
      </c>
      <c r="G45" s="6">
        <f t="shared" si="0"/>
        <v>2.8309572301425667E-4</v>
      </c>
    </row>
    <row r="46" spans="1:7">
      <c r="A46" s="1">
        <f t="shared" si="1"/>
        <v>43934</v>
      </c>
      <c r="B46">
        <v>137</v>
      </c>
      <c r="C46">
        <v>0</v>
      </c>
      <c r="D46">
        <v>1170</v>
      </c>
      <c r="E46">
        <v>0</v>
      </c>
      <c r="F46">
        <v>0.105</v>
      </c>
      <c r="G46" s="6">
        <f t="shared" si="0"/>
        <v>-1.7980107115531108E-4</v>
      </c>
    </row>
    <row r="47" spans="1:7">
      <c r="A47" s="1">
        <f t="shared" si="1"/>
        <v>43935</v>
      </c>
      <c r="B47">
        <v>124</v>
      </c>
      <c r="C47">
        <v>0</v>
      </c>
      <c r="D47">
        <v>1091</v>
      </c>
      <c r="E47">
        <v>0</v>
      </c>
      <c r="F47">
        <v>0.10199999999999999</v>
      </c>
      <c r="G47" s="6">
        <f t="shared" si="0"/>
        <v>5.7613168724282571E-5</v>
      </c>
    </row>
    <row r="48" spans="1:7">
      <c r="A48" s="1">
        <f t="shared" si="1"/>
        <v>43936</v>
      </c>
      <c r="B48">
        <v>135</v>
      </c>
      <c r="C48">
        <v>0</v>
      </c>
      <c r="D48">
        <v>1147</v>
      </c>
      <c r="E48">
        <v>0</v>
      </c>
      <c r="F48">
        <v>0.105</v>
      </c>
      <c r="G48" s="6">
        <f t="shared" si="0"/>
        <v>3.042121684867366E-4</v>
      </c>
    </row>
    <row r="49" spans="1:7">
      <c r="A49" s="1">
        <f t="shared" si="1"/>
        <v>43937</v>
      </c>
      <c r="B49">
        <v>125</v>
      </c>
      <c r="C49">
        <v>0</v>
      </c>
      <c r="D49">
        <v>1223</v>
      </c>
      <c r="E49">
        <v>0</v>
      </c>
      <c r="F49">
        <v>9.2999999999999999E-2</v>
      </c>
      <c r="G49" s="6">
        <f t="shared" si="0"/>
        <v>-2.7002967359050778E-4</v>
      </c>
    </row>
    <row r="50" spans="1:7">
      <c r="A50" s="1">
        <f t="shared" si="1"/>
        <v>43938</v>
      </c>
      <c r="B50">
        <v>141</v>
      </c>
      <c r="C50">
        <v>0</v>
      </c>
      <c r="D50">
        <v>1247</v>
      </c>
      <c r="E50">
        <v>0</v>
      </c>
      <c r="F50">
        <v>0.10199999999999999</v>
      </c>
      <c r="G50" s="6">
        <f t="shared" si="0"/>
        <v>-4.1498559077808583E-4</v>
      </c>
    </row>
    <row r="51" spans="1:7">
      <c r="A51" s="1">
        <f t="shared" si="1"/>
        <v>43939</v>
      </c>
      <c r="B51">
        <v>53</v>
      </c>
      <c r="C51">
        <v>0</v>
      </c>
      <c r="D51">
        <v>748</v>
      </c>
      <c r="E51">
        <v>0</v>
      </c>
      <c r="F51">
        <v>6.6000000000000003E-2</v>
      </c>
      <c r="G51" s="6">
        <f t="shared" si="0"/>
        <v>1.6729088639200196E-4</v>
      </c>
    </row>
    <row r="52" spans="1:7">
      <c r="A52" s="1">
        <f t="shared" si="1"/>
        <v>43940</v>
      </c>
      <c r="B52">
        <v>39</v>
      </c>
      <c r="C52">
        <v>0</v>
      </c>
      <c r="D52">
        <v>617</v>
      </c>
      <c r="E52">
        <v>0</v>
      </c>
      <c r="F52">
        <v>5.8999999999999997E-2</v>
      </c>
      <c r="G52" s="6">
        <f t="shared" si="0"/>
        <v>4.5121951219512235E-4</v>
      </c>
    </row>
    <row r="53" spans="1:7">
      <c r="A53" s="1">
        <f t="shared" si="1"/>
        <v>43941</v>
      </c>
      <c r="B53">
        <v>116</v>
      </c>
      <c r="C53">
        <v>0</v>
      </c>
      <c r="D53">
        <v>1295</v>
      </c>
      <c r="E53">
        <v>0</v>
      </c>
      <c r="F53">
        <v>8.2000000000000003E-2</v>
      </c>
      <c r="G53" s="6">
        <f t="shared" si="0"/>
        <v>2.111977321048869E-4</v>
      </c>
    </row>
    <row r="54" spans="1:7">
      <c r="A54" s="1">
        <f t="shared" si="1"/>
        <v>43942</v>
      </c>
      <c r="B54">
        <v>102</v>
      </c>
      <c r="C54">
        <v>0</v>
      </c>
      <c r="D54">
        <v>1195</v>
      </c>
      <c r="E54">
        <v>0</v>
      </c>
      <c r="F54">
        <v>7.9000000000000001E-2</v>
      </c>
      <c r="G54" s="6">
        <f t="shared" si="0"/>
        <v>-3.5697764070932725E-4</v>
      </c>
    </row>
    <row r="55" spans="1:7">
      <c r="A55" s="1">
        <f t="shared" si="1"/>
        <v>43943</v>
      </c>
      <c r="B55">
        <v>110</v>
      </c>
      <c r="C55">
        <v>0</v>
      </c>
      <c r="D55">
        <v>1328</v>
      </c>
      <c r="E55">
        <v>0</v>
      </c>
      <c r="F55">
        <v>7.5999999999999998E-2</v>
      </c>
      <c r="G55" s="6">
        <f t="shared" si="0"/>
        <v>4.9513212795548878E-4</v>
      </c>
    </row>
    <row r="56" spans="1:7">
      <c r="A56" s="1">
        <f t="shared" si="1"/>
        <v>43944</v>
      </c>
      <c r="B56">
        <v>97</v>
      </c>
      <c r="C56">
        <v>0</v>
      </c>
      <c r="D56">
        <v>1330</v>
      </c>
      <c r="E56">
        <v>0</v>
      </c>
      <c r="F56">
        <v>6.8000000000000005E-2</v>
      </c>
      <c r="G56" s="6">
        <f t="shared" si="0"/>
        <v>-2.5227750525588788E-5</v>
      </c>
    </row>
    <row r="57" spans="1:7">
      <c r="A57" s="1">
        <f t="shared" si="1"/>
        <v>43945</v>
      </c>
      <c r="B57">
        <v>90</v>
      </c>
      <c r="C57">
        <v>0</v>
      </c>
      <c r="D57">
        <v>1458</v>
      </c>
      <c r="E57">
        <v>0</v>
      </c>
      <c r="F57">
        <v>5.8000000000000003E-2</v>
      </c>
      <c r="G57" s="6">
        <f t="shared" si="0"/>
        <v>1.3953488372092648E-4</v>
      </c>
    </row>
    <row r="58" spans="1:7">
      <c r="A58" s="1">
        <f t="shared" si="1"/>
        <v>43946</v>
      </c>
      <c r="B58">
        <v>66</v>
      </c>
      <c r="C58">
        <v>0</v>
      </c>
      <c r="D58">
        <v>1192</v>
      </c>
      <c r="E58">
        <v>0</v>
      </c>
      <c r="F58">
        <v>5.1999999999999998E-2</v>
      </c>
      <c r="G58" s="6">
        <f t="shared" si="0"/>
        <v>4.6422893481717215E-4</v>
      </c>
    </row>
    <row r="59" spans="1:7">
      <c r="A59" s="1">
        <f t="shared" si="1"/>
        <v>43947</v>
      </c>
      <c r="B59">
        <v>43</v>
      </c>
      <c r="C59">
        <v>0</v>
      </c>
      <c r="D59">
        <v>585</v>
      </c>
      <c r="E59">
        <v>0</v>
      </c>
      <c r="F59">
        <v>6.8000000000000005E-2</v>
      </c>
      <c r="G59" s="6">
        <f t="shared" si="0"/>
        <v>4.7133757961782818E-4</v>
      </c>
    </row>
    <row r="60" spans="1:7">
      <c r="A60" s="1">
        <f t="shared" si="1"/>
        <v>43948</v>
      </c>
      <c r="B60">
        <v>114</v>
      </c>
      <c r="C60">
        <v>0</v>
      </c>
      <c r="D60">
        <v>1612</v>
      </c>
      <c r="E60">
        <v>0</v>
      </c>
      <c r="F60">
        <v>6.6000000000000003E-2</v>
      </c>
      <c r="G60" s="6">
        <f t="shared" si="0"/>
        <v>4.8667439165692161E-5</v>
      </c>
    </row>
    <row r="61" spans="1:7">
      <c r="A61" s="1">
        <f t="shared" si="1"/>
        <v>43949</v>
      </c>
      <c r="B61">
        <v>89</v>
      </c>
      <c r="C61">
        <v>0</v>
      </c>
      <c r="D61">
        <v>1805</v>
      </c>
      <c r="E61">
        <v>0</v>
      </c>
      <c r="F61">
        <v>4.7E-2</v>
      </c>
      <c r="G61" s="6">
        <f t="shared" si="0"/>
        <v>-9.5036958817351636E-6</v>
      </c>
    </row>
    <row r="62" spans="1:7">
      <c r="A62" s="1">
        <f t="shared" si="1"/>
        <v>43950</v>
      </c>
      <c r="B62">
        <v>109</v>
      </c>
      <c r="C62">
        <v>0</v>
      </c>
      <c r="D62">
        <v>1968</v>
      </c>
      <c r="E62">
        <v>0</v>
      </c>
      <c r="F62">
        <v>5.1999999999999998E-2</v>
      </c>
      <c r="G62" s="6">
        <f t="shared" si="0"/>
        <v>4.7953779489649101E-4</v>
      </c>
    </row>
    <row r="63" spans="1:7">
      <c r="A63" s="1">
        <f t="shared" si="1"/>
        <v>43951</v>
      </c>
      <c r="B63">
        <v>75</v>
      </c>
      <c r="C63">
        <v>0</v>
      </c>
      <c r="D63">
        <v>1724</v>
      </c>
      <c r="E63">
        <v>0</v>
      </c>
      <c r="F63">
        <v>4.2000000000000003E-2</v>
      </c>
      <c r="G63" s="6">
        <f t="shared" si="0"/>
        <v>-3.1017231795442413E-4</v>
      </c>
    </row>
    <row r="64" spans="1:7">
      <c r="A64" s="1">
        <f t="shared" si="1"/>
        <v>43952</v>
      </c>
      <c r="B64">
        <v>127</v>
      </c>
      <c r="C64">
        <v>0</v>
      </c>
      <c r="D64">
        <v>1785</v>
      </c>
      <c r="E64">
        <v>0</v>
      </c>
      <c r="F64">
        <v>6.6000000000000003E-2</v>
      </c>
      <c r="G64" s="6">
        <f t="shared" si="0"/>
        <v>4.2259414225941094E-4</v>
      </c>
    </row>
    <row r="65" spans="1:7">
      <c r="A65" s="1">
        <f t="shared" si="1"/>
        <v>43953</v>
      </c>
      <c r="B65">
        <v>43</v>
      </c>
      <c r="C65">
        <v>0</v>
      </c>
      <c r="D65">
        <v>946</v>
      </c>
      <c r="E65">
        <v>0</v>
      </c>
      <c r="F65">
        <v>4.2999999999999997E-2</v>
      </c>
      <c r="G65" s="6">
        <f t="shared" si="0"/>
        <v>4.7826086956521963E-4</v>
      </c>
    </row>
    <row r="66" spans="1:7">
      <c r="A66" s="1">
        <f t="shared" si="1"/>
        <v>43954</v>
      </c>
      <c r="B66">
        <v>22</v>
      </c>
      <c r="C66">
        <v>0</v>
      </c>
      <c r="D66">
        <v>534</v>
      </c>
      <c r="E66">
        <v>0</v>
      </c>
      <c r="F66">
        <v>0.04</v>
      </c>
      <c r="G66" s="6">
        <f t="shared" si="0"/>
        <v>-4.3165467625899678E-4</v>
      </c>
    </row>
    <row r="67" spans="1:7">
      <c r="A67" s="1">
        <f t="shared" si="1"/>
        <v>43955</v>
      </c>
      <c r="B67">
        <v>108</v>
      </c>
      <c r="C67">
        <v>0</v>
      </c>
      <c r="D67">
        <v>2289</v>
      </c>
      <c r="E67">
        <v>0</v>
      </c>
      <c r="F67">
        <v>4.4999999999999998E-2</v>
      </c>
      <c r="G67" s="6">
        <f t="shared" ref="G67:G83" si="2">SUM(B67:C67)/SUM(B67:E67)-F67</f>
        <v>5.6320400500624312E-5</v>
      </c>
    </row>
    <row r="68" spans="1:7">
      <c r="A68" s="1">
        <f t="shared" ref="A68:A83" si="3">A67+1</f>
        <v>43956</v>
      </c>
      <c r="B68">
        <v>71</v>
      </c>
      <c r="C68">
        <v>0</v>
      </c>
      <c r="D68">
        <v>2184</v>
      </c>
      <c r="E68">
        <v>0</v>
      </c>
      <c r="F68">
        <v>3.1E-2</v>
      </c>
      <c r="G68" s="6">
        <f t="shared" si="2"/>
        <v>4.8558758314855982E-4</v>
      </c>
    </row>
    <row r="69" spans="1:7">
      <c r="A69" s="1">
        <f t="shared" si="3"/>
        <v>43957</v>
      </c>
      <c r="B69">
        <v>86</v>
      </c>
      <c r="C69">
        <v>0</v>
      </c>
      <c r="D69">
        <v>2000</v>
      </c>
      <c r="E69">
        <v>0</v>
      </c>
      <c r="F69">
        <v>4.1000000000000002E-2</v>
      </c>
      <c r="G69" s="6">
        <f t="shared" si="2"/>
        <v>2.2722914669223021E-4</v>
      </c>
    </row>
    <row r="70" spans="1:7">
      <c r="A70" s="1">
        <f t="shared" si="3"/>
        <v>43958</v>
      </c>
      <c r="B70">
        <v>68</v>
      </c>
      <c r="C70">
        <v>0</v>
      </c>
      <c r="D70">
        <v>1758</v>
      </c>
      <c r="E70">
        <v>0</v>
      </c>
      <c r="F70">
        <v>3.6999999999999998E-2</v>
      </c>
      <c r="G70" s="6">
        <f t="shared" si="2"/>
        <v>2.3986856516976934E-4</v>
      </c>
    </row>
    <row r="71" spans="1:7">
      <c r="A71" s="1">
        <f t="shared" si="3"/>
        <v>43959</v>
      </c>
      <c r="B71">
        <v>66</v>
      </c>
      <c r="C71">
        <v>0</v>
      </c>
      <c r="D71">
        <v>1839</v>
      </c>
      <c r="E71">
        <v>0</v>
      </c>
      <c r="F71">
        <v>3.5000000000000003E-2</v>
      </c>
      <c r="G71" s="6">
        <f t="shared" si="2"/>
        <v>-3.5433070866142113E-4</v>
      </c>
    </row>
    <row r="72" spans="1:7">
      <c r="A72" s="1">
        <f t="shared" si="3"/>
        <v>43960</v>
      </c>
      <c r="B72">
        <v>48</v>
      </c>
      <c r="C72">
        <v>0</v>
      </c>
      <c r="D72">
        <v>812</v>
      </c>
      <c r="E72">
        <v>0</v>
      </c>
      <c r="F72">
        <v>5.6000000000000001E-2</v>
      </c>
      <c r="G72" s="6">
        <f t="shared" si="2"/>
        <v>-1.8604651162790892E-4</v>
      </c>
    </row>
    <row r="73" spans="1:7">
      <c r="A73" s="1">
        <f t="shared" si="3"/>
        <v>43961</v>
      </c>
      <c r="B73">
        <v>12</v>
      </c>
      <c r="C73">
        <v>0</v>
      </c>
      <c r="D73">
        <v>309</v>
      </c>
      <c r="E73">
        <v>0</v>
      </c>
      <c r="F73">
        <v>3.6999999999999998E-2</v>
      </c>
      <c r="G73" s="6">
        <f t="shared" si="2"/>
        <v>3.8317757009345699E-4</v>
      </c>
    </row>
    <row r="74" spans="1:7">
      <c r="A74" s="1">
        <f t="shared" si="3"/>
        <v>43962</v>
      </c>
      <c r="B74">
        <v>75</v>
      </c>
      <c r="C74">
        <v>0</v>
      </c>
      <c r="D74">
        <v>1878</v>
      </c>
      <c r="E74">
        <v>0</v>
      </c>
      <c r="F74">
        <v>3.7999999999999999E-2</v>
      </c>
      <c r="G74" s="6">
        <f t="shared" si="2"/>
        <v>4.0245775729647049E-4</v>
      </c>
    </row>
    <row r="75" spans="1:7">
      <c r="A75" s="1">
        <f t="shared" si="3"/>
        <v>43963</v>
      </c>
      <c r="B75">
        <v>68</v>
      </c>
      <c r="C75">
        <v>0</v>
      </c>
      <c r="D75">
        <v>1966</v>
      </c>
      <c r="E75">
        <v>0</v>
      </c>
      <c r="F75">
        <v>3.3000000000000002E-2</v>
      </c>
      <c r="G75" s="6">
        <f t="shared" si="2"/>
        <v>4.3166175024581671E-4</v>
      </c>
    </row>
    <row r="76" spans="1:7">
      <c r="A76" s="1">
        <f t="shared" si="3"/>
        <v>43964</v>
      </c>
      <c r="B76">
        <v>78</v>
      </c>
      <c r="C76">
        <v>0</v>
      </c>
      <c r="D76">
        <v>1812</v>
      </c>
      <c r="E76">
        <v>0</v>
      </c>
      <c r="F76">
        <v>4.1000000000000002E-2</v>
      </c>
      <c r="G76" s="6">
        <f t="shared" si="2"/>
        <v>2.6984126984126722E-4</v>
      </c>
    </row>
    <row r="77" spans="1:7">
      <c r="A77" s="1">
        <f t="shared" si="3"/>
        <v>43965</v>
      </c>
      <c r="B77">
        <v>0</v>
      </c>
      <c r="C77">
        <v>55</v>
      </c>
      <c r="D77">
        <v>0</v>
      </c>
      <c r="E77">
        <v>1602</v>
      </c>
      <c r="F77">
        <v>3.3000000000000002E-2</v>
      </c>
      <c r="G77" s="6">
        <f t="shared" si="2"/>
        <v>1.9251659625829642E-4</v>
      </c>
    </row>
    <row r="78" spans="1:7">
      <c r="A78" s="1">
        <f t="shared" si="3"/>
        <v>43966</v>
      </c>
      <c r="B78">
        <v>0</v>
      </c>
      <c r="C78">
        <v>75</v>
      </c>
      <c r="D78">
        <v>0</v>
      </c>
      <c r="E78">
        <v>1943</v>
      </c>
      <c r="F78">
        <v>3.6999999999999998E-2</v>
      </c>
      <c r="G78" s="6">
        <f t="shared" si="2"/>
        <v>1.655104063429183E-4</v>
      </c>
    </row>
    <row r="79" spans="1:7">
      <c r="A79" s="1">
        <f t="shared" si="3"/>
        <v>43967</v>
      </c>
      <c r="B79">
        <v>0</v>
      </c>
      <c r="C79">
        <v>27</v>
      </c>
      <c r="D79">
        <v>0</v>
      </c>
      <c r="E79">
        <v>1023</v>
      </c>
      <c r="F79">
        <v>2.5999999999999999E-2</v>
      </c>
      <c r="G79" s="6">
        <f t="shared" si="2"/>
        <v>-2.8571428571428498E-4</v>
      </c>
    </row>
    <row r="80" spans="1:7">
      <c r="A80" s="1">
        <f t="shared" si="3"/>
        <v>43968</v>
      </c>
      <c r="B80">
        <v>0</v>
      </c>
      <c r="C80">
        <v>17</v>
      </c>
      <c r="D80">
        <v>0</v>
      </c>
      <c r="E80">
        <v>507</v>
      </c>
      <c r="F80">
        <v>3.2000000000000001E-2</v>
      </c>
      <c r="G80" s="6">
        <f t="shared" si="2"/>
        <v>4.4274809160305129E-4</v>
      </c>
    </row>
    <row r="81" spans="1:7">
      <c r="A81" s="1">
        <f t="shared" si="3"/>
        <v>43969</v>
      </c>
      <c r="B81">
        <v>0</v>
      </c>
      <c r="C81">
        <v>34</v>
      </c>
      <c r="D81">
        <v>0</v>
      </c>
      <c r="E81">
        <v>1753</v>
      </c>
      <c r="F81">
        <v>1.9E-2</v>
      </c>
      <c r="G81" s="6">
        <f t="shared" si="2"/>
        <v>2.6301063234472621E-5</v>
      </c>
    </row>
    <row r="82" spans="1:7">
      <c r="A82" s="1">
        <f t="shared" si="3"/>
        <v>43970</v>
      </c>
      <c r="B82">
        <v>0</v>
      </c>
      <c r="C82">
        <v>15</v>
      </c>
      <c r="D82">
        <v>0</v>
      </c>
      <c r="E82">
        <v>871</v>
      </c>
      <c r="F82">
        <v>1.7000000000000001E-2</v>
      </c>
      <c r="G82" s="6">
        <f t="shared" si="2"/>
        <v>-6.9977426636568668E-5</v>
      </c>
    </row>
    <row r="83" spans="1:7">
      <c r="A83" s="1">
        <f t="shared" si="3"/>
        <v>43971</v>
      </c>
      <c r="B83">
        <v>0</v>
      </c>
      <c r="C83">
        <v>5</v>
      </c>
      <c r="D83">
        <v>0</v>
      </c>
      <c r="E83">
        <v>259</v>
      </c>
      <c r="F83">
        <v>1.9E-2</v>
      </c>
      <c r="G83" s="6">
        <f t="shared" si="2"/>
        <v>-6.0606060606059609E-5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plotvalues</vt:lpstr>
      <vt:lpstr>plotvalues_race</vt:lpstr>
      <vt:lpstr>tableview</vt:lpstr>
      <vt:lpstr>estimated</vt:lpstr>
      <vt:lpstr>DataDictionary</vt:lpstr>
      <vt:lpstr>kc_testing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Burns</dc:creator>
  <cp:lastModifiedBy>Eileen Burns</cp:lastModifiedBy>
  <dcterms:created xsi:type="dcterms:W3CDTF">2020-05-11T17:38:35Z</dcterms:created>
  <dcterms:modified xsi:type="dcterms:W3CDTF">2020-06-04T03:57:48Z</dcterms:modified>
</cp:coreProperties>
</file>