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indata\"/>
    </mc:Choice>
  </mc:AlternateContent>
  <bookViews>
    <workbookView xWindow="90855" yWindow="0" windowWidth="21915" windowHeight="11865"/>
  </bookViews>
  <sheets>
    <sheet name="SEER18 EA_incidence (2)" sheetId="3" r:id="rId1"/>
    <sheet name="SEER9 EA_incidence" sheetId="1" r:id="rId2"/>
    <sheet name="Calculation of wted BE-EA rate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G11" i="3"/>
  <c r="C11" i="3"/>
  <c r="K10" i="3"/>
  <c r="G10" i="3"/>
  <c r="C10" i="3"/>
  <c r="K9" i="3"/>
  <c r="G9" i="3"/>
  <c r="C9" i="3"/>
  <c r="K8" i="3"/>
  <c r="G8" i="3"/>
  <c r="C8" i="3"/>
  <c r="K7" i="3"/>
  <c r="G7" i="3"/>
  <c r="C7" i="3"/>
  <c r="K6" i="3"/>
  <c r="G6" i="3"/>
  <c r="K5" i="3"/>
  <c r="G5" i="3"/>
  <c r="C5" i="3"/>
  <c r="K4" i="3"/>
  <c r="G4" i="3"/>
  <c r="C4" i="3"/>
  <c r="K3" i="3"/>
  <c r="G3" i="3"/>
  <c r="C3" i="3"/>
  <c r="K2" i="3"/>
  <c r="G2" i="3"/>
  <c r="C2" i="3"/>
  <c r="B5" i="2" l="1"/>
  <c r="D4" i="2" l="1"/>
  <c r="B6" i="2"/>
  <c r="D6" i="2" s="1"/>
  <c r="D5" i="2"/>
  <c r="D7" i="2" l="1"/>
  <c r="C7" i="1"/>
  <c r="C11" i="1" l="1"/>
  <c r="G11" i="1"/>
  <c r="K11" i="1"/>
  <c r="C10" i="1"/>
  <c r="G10" i="1"/>
  <c r="K10" i="1"/>
  <c r="C9" i="1" l="1"/>
  <c r="C8" i="1"/>
  <c r="C5" i="1"/>
  <c r="C4" i="1"/>
  <c r="C3" i="1"/>
  <c r="C2" i="1"/>
  <c r="G9" i="1" l="1"/>
  <c r="G8" i="1"/>
  <c r="G7" i="1"/>
  <c r="G6" i="1"/>
  <c r="G5" i="1"/>
  <c r="G4" i="1"/>
  <c r="G3" i="1"/>
  <c r="G2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<sst xmlns="http://schemas.openxmlformats.org/spreadsheetml/2006/main" count="32" uniqueCount="19">
  <si>
    <t>age</t>
  </si>
  <si>
    <t>rate_sim_neg_wm</t>
  </si>
  <si>
    <t>rate_sim_pos_wm</t>
  </si>
  <si>
    <t>rate_sim_neg_wf</t>
  </si>
  <si>
    <t>rate_sim_pos_wf</t>
  </si>
  <si>
    <t>rate_sim_neg_bm</t>
  </si>
  <si>
    <t>rate_sim_pos_bm</t>
  </si>
  <si>
    <t>mortality_wm_EA</t>
  </si>
  <si>
    <t>mortality_wf_EA</t>
  </si>
  <si>
    <t>mortality_bm_EA</t>
  </si>
  <si>
    <t>ACM_wm</t>
  </si>
  <si>
    <t>ACM_wf</t>
  </si>
  <si>
    <t>ACM_bm</t>
  </si>
  <si>
    <t>Calculation of weighted incidence of EA in BE</t>
  </si>
  <si>
    <t>incidence</t>
  </si>
  <si>
    <t>weight</t>
  </si>
  <si>
    <t>NDBE</t>
  </si>
  <si>
    <t>LGD</t>
  </si>
  <si>
    <t>HGD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</si>
</sst>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0" fontId="1" fillId="2" borderId="0" xfId="0" applyFont="1" applyFill="1"/>
    <xf numFmtId="2" fontId="0" fillId="2" borderId="0" xfId="0" applyNumberFormat="1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90" zoomScaleNormal="90" workbookViewId="0">
      <selection activeCell="J2" sqref="J2:J11"/>
    </sheetView>
  </sheetViews>
  <sheetFormatPr defaultRowHeight="15" x14ac:dyDescent="0.25"/>
  <cols>
    <col min="2" max="2" width="17.5703125" bestFit="1" customWidth="1"/>
    <col min="3" max="3" width="17.42578125" bestFit="1" customWidth="1"/>
    <col min="4" max="4" width="17.42578125" customWidth="1"/>
    <col min="5" max="5" width="13.5703125" bestFit="1" customWidth="1"/>
    <col min="6" max="6" width="17.5703125" bestFit="1" customWidth="1"/>
    <col min="7" max="7" width="17.42578125" bestFit="1" customWidth="1"/>
    <col min="8" max="8" width="17.42578125" customWidth="1"/>
    <col min="9" max="9" width="13.5703125" bestFit="1" customWidth="1"/>
    <col min="10" max="10" width="17.5703125" bestFit="1" customWidth="1"/>
    <col min="11" max="11" width="16.85546875" bestFit="1" customWidth="1"/>
    <col min="12" max="12" width="16.85546875" customWidth="1"/>
    <col min="13" max="13" width="13.140625" bestFit="1" customWidth="1"/>
  </cols>
  <sheetData>
    <row r="1" spans="1:13" s="4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10</v>
      </c>
      <c r="F1" s="7" t="s">
        <v>3</v>
      </c>
      <c r="G1" s="7" t="s">
        <v>4</v>
      </c>
      <c r="H1" s="7" t="s">
        <v>8</v>
      </c>
      <c r="I1" s="7" t="s">
        <v>11</v>
      </c>
      <c r="J1" s="4" t="s">
        <v>5</v>
      </c>
      <c r="K1" s="4" t="s">
        <v>6</v>
      </c>
      <c r="L1" s="4" t="s">
        <v>9</v>
      </c>
      <c r="M1" s="4" t="s">
        <v>12</v>
      </c>
    </row>
    <row r="2" spans="1:13" x14ac:dyDescent="0.25">
      <c r="A2">
        <v>42</v>
      </c>
      <c r="B2" s="1">
        <v>1.2166666666666666</v>
      </c>
      <c r="C2" s="1">
        <f>$C$6*(1.04^($A2-62))</f>
        <v>191.68251740454266</v>
      </c>
      <c r="D2" s="1">
        <v>1.52</v>
      </c>
      <c r="E2" s="1">
        <v>242.19999999999996</v>
      </c>
      <c r="F2" s="1">
        <v>0.15</v>
      </c>
      <c r="G2" s="8">
        <f>$C$6*0.5*(1.04^($A2-62))</f>
        <v>95.841258702271332</v>
      </c>
      <c r="H2" s="8">
        <v>0.12</v>
      </c>
      <c r="I2" s="8">
        <v>155</v>
      </c>
      <c r="J2" s="1">
        <v>0.25</v>
      </c>
      <c r="K2" s="1">
        <f>$C$6*0.65*(1.04^($A2-62))</f>
        <v>124.59363631295273</v>
      </c>
      <c r="L2" s="1">
        <v>0.26666666666666666</v>
      </c>
      <c r="M2" s="1">
        <v>344.4</v>
      </c>
    </row>
    <row r="3" spans="1:13" x14ac:dyDescent="0.25">
      <c r="A3">
        <v>47</v>
      </c>
      <c r="B3" s="1">
        <v>3.0999999999999996</v>
      </c>
      <c r="C3" s="1">
        <f t="shared" ref="C3:C5" si="0">$C$6*(1.04^($A3-62))</f>
        <v>233.21109113957539</v>
      </c>
      <c r="D3" s="1">
        <v>2.6252380952380947</v>
      </c>
      <c r="E3" s="1">
        <v>372.4</v>
      </c>
      <c r="F3" s="1">
        <v>0.43333333333333335</v>
      </c>
      <c r="G3" s="8">
        <f t="shared" ref="G3:G11" si="1">$C$6*0.5*(1.04^($A3-62))</f>
        <v>116.60554556978769</v>
      </c>
      <c r="H3" s="8">
        <v>0.42857142857142855</v>
      </c>
      <c r="I3" s="8">
        <v>237.00000000000003</v>
      </c>
      <c r="J3" s="1">
        <v>0.79999999999999993</v>
      </c>
      <c r="K3" s="1">
        <f t="shared" ref="K3:K11" si="2">$C$6*0.65*(1.04^($A3-62))</f>
        <v>151.58720924072401</v>
      </c>
      <c r="L3" s="1">
        <v>0.24975609756097567</v>
      </c>
      <c r="M3" s="1">
        <v>521.79999999999995</v>
      </c>
    </row>
    <row r="4" spans="1:13" x14ac:dyDescent="0.25">
      <c r="A4">
        <v>52</v>
      </c>
      <c r="B4" s="1">
        <v>5.416666666666667</v>
      </c>
      <c r="C4" s="1">
        <f t="shared" si="0"/>
        <v>283.73695090683538</v>
      </c>
      <c r="D4" s="1">
        <v>5.0999999999999996</v>
      </c>
      <c r="E4" s="1">
        <v>595.9</v>
      </c>
      <c r="F4" s="1">
        <v>0.68333333333333346</v>
      </c>
      <c r="G4" s="8">
        <f t="shared" si="1"/>
        <v>141.86847545341769</v>
      </c>
      <c r="H4" s="8">
        <v>0.61499999999999988</v>
      </c>
      <c r="I4" s="8">
        <v>367.5</v>
      </c>
      <c r="J4" s="1">
        <v>1.6333333333333335</v>
      </c>
      <c r="K4" s="1">
        <f t="shared" si="2"/>
        <v>184.42901808944299</v>
      </c>
      <c r="L4" s="1">
        <v>0.79733333333333334</v>
      </c>
      <c r="M4" s="1">
        <v>817.5</v>
      </c>
    </row>
    <row r="5" spans="1:13" x14ac:dyDescent="0.25">
      <c r="A5">
        <v>57</v>
      </c>
      <c r="B5" s="1">
        <v>10.066666666666665</v>
      </c>
      <c r="C5" s="1">
        <f t="shared" si="0"/>
        <v>345.20938483892763</v>
      </c>
      <c r="D5" s="1">
        <v>10.083916083916083</v>
      </c>
      <c r="E5" s="1">
        <v>891.9</v>
      </c>
      <c r="F5" s="1">
        <v>1.2833333333333332</v>
      </c>
      <c r="G5" s="8">
        <f t="shared" si="1"/>
        <v>172.60469241946382</v>
      </c>
      <c r="H5" s="8">
        <v>0.97777777777777786</v>
      </c>
      <c r="I5" s="8">
        <v>531.79999999999995</v>
      </c>
      <c r="J5" s="1">
        <v>2.5</v>
      </c>
      <c r="K5" s="1">
        <f t="shared" si="2"/>
        <v>224.38610014530298</v>
      </c>
      <c r="L5" s="1">
        <v>1.589240506329114</v>
      </c>
      <c r="M5" s="1">
        <v>1324.1</v>
      </c>
    </row>
    <row r="6" spans="1:13" x14ac:dyDescent="0.25">
      <c r="A6">
        <v>62</v>
      </c>
      <c r="B6" s="1">
        <v>16.766666666666666</v>
      </c>
      <c r="C6" s="9">
        <v>420</v>
      </c>
      <c r="D6" s="1">
        <v>16.725546218487395</v>
      </c>
      <c r="E6" s="1">
        <v>1262.5999999999999</v>
      </c>
      <c r="F6" s="1">
        <v>1.8333333333333337</v>
      </c>
      <c r="G6" s="8">
        <f t="shared" si="1"/>
        <v>210</v>
      </c>
      <c r="H6" s="8">
        <v>1.8263414634146344</v>
      </c>
      <c r="I6" s="8">
        <v>751.5</v>
      </c>
      <c r="J6" s="1">
        <v>4.916666666666667</v>
      </c>
      <c r="K6" s="1">
        <f t="shared" si="2"/>
        <v>273</v>
      </c>
      <c r="L6" s="1">
        <v>5.4051908396946562</v>
      </c>
      <c r="M6" s="1">
        <v>1984.9000000000003</v>
      </c>
    </row>
    <row r="7" spans="1:13" x14ac:dyDescent="0.25">
      <c r="A7">
        <v>67</v>
      </c>
      <c r="B7" s="1">
        <v>22.833333333333332</v>
      </c>
      <c r="C7" s="1">
        <f t="shared" ref="C7:C11" si="3">$C$6*(1.04^($A7-62))</f>
        <v>510.99421900800013</v>
      </c>
      <c r="D7" s="1">
        <v>21.984831804281338</v>
      </c>
      <c r="E7" s="1">
        <v>1750.7000000000003</v>
      </c>
      <c r="F7" s="1">
        <v>2.5500000000000003</v>
      </c>
      <c r="G7" s="8">
        <f t="shared" si="1"/>
        <v>255.49710950400006</v>
      </c>
      <c r="H7" s="8">
        <v>2.177777777777778</v>
      </c>
      <c r="I7" s="8">
        <v>1133.7</v>
      </c>
      <c r="J7" s="1">
        <v>4.5666666666666664</v>
      </c>
      <c r="K7" s="1">
        <f t="shared" si="2"/>
        <v>332.14624235520012</v>
      </c>
      <c r="L7" s="1">
        <v>3.828487084870849</v>
      </c>
      <c r="M7" s="1">
        <v>2617.6999999999998</v>
      </c>
    </row>
    <row r="8" spans="1:13" x14ac:dyDescent="0.25">
      <c r="A8">
        <v>72</v>
      </c>
      <c r="B8" s="1">
        <v>26.549999999999997</v>
      </c>
      <c r="C8" s="1">
        <f t="shared" si="3"/>
        <v>621.70259966570472</v>
      </c>
      <c r="D8" s="1">
        <v>25.830153846153856</v>
      </c>
      <c r="E8" s="1">
        <v>2695.7</v>
      </c>
      <c r="F8" s="1">
        <v>3.2666666666666671</v>
      </c>
      <c r="G8" s="8">
        <f t="shared" si="1"/>
        <v>310.85129983285236</v>
      </c>
      <c r="H8" s="8">
        <v>3.4237974683544308</v>
      </c>
      <c r="I8" s="8">
        <v>1833.1</v>
      </c>
      <c r="J8" s="1">
        <v>5.3499999999999988</v>
      </c>
      <c r="K8" s="1">
        <f t="shared" si="2"/>
        <v>404.10668978270809</v>
      </c>
      <c r="L8" s="1">
        <v>6.3112574850299401</v>
      </c>
      <c r="M8" s="1">
        <v>3708.6</v>
      </c>
    </row>
    <row r="9" spans="1:13" x14ac:dyDescent="0.25">
      <c r="A9">
        <v>77</v>
      </c>
      <c r="B9" s="1">
        <v>29.733333333333334</v>
      </c>
      <c r="C9" s="1">
        <f t="shared" si="3"/>
        <v>756.39627231290501</v>
      </c>
      <c r="D9" s="1">
        <v>34.957155361050326</v>
      </c>
      <c r="E9" s="1">
        <v>4257.6000000000004</v>
      </c>
      <c r="F9" s="1">
        <v>4</v>
      </c>
      <c r="G9" s="8">
        <f t="shared" si="1"/>
        <v>378.19813615645251</v>
      </c>
      <c r="H9" s="8">
        <v>3.6673584905660377</v>
      </c>
      <c r="I9" s="8">
        <v>3024</v>
      </c>
      <c r="J9" s="1">
        <v>4.2166666666666668</v>
      </c>
      <c r="K9" s="1">
        <f t="shared" si="2"/>
        <v>491.65757700338827</v>
      </c>
      <c r="L9" s="1">
        <v>3.6189578163771716</v>
      </c>
      <c r="M9" s="1">
        <v>5248.3</v>
      </c>
    </row>
    <row r="10" spans="1:13" s="5" customFormat="1" x14ac:dyDescent="0.25">
      <c r="A10" s="5">
        <v>82</v>
      </c>
      <c r="B10" s="1">
        <v>30.2</v>
      </c>
      <c r="C10" s="6">
        <f t="shared" si="3"/>
        <v>920.27172007403692</v>
      </c>
      <c r="D10" s="1">
        <v>36.08229166666667</v>
      </c>
      <c r="E10" s="1">
        <v>7103</v>
      </c>
      <c r="F10" s="1">
        <v>5.583333333333333</v>
      </c>
      <c r="G10" s="8">
        <f t="shared" si="1"/>
        <v>460.13586003701846</v>
      </c>
      <c r="H10" s="8">
        <v>5.6444444444444439</v>
      </c>
      <c r="I10" s="8">
        <v>5258.6</v>
      </c>
      <c r="J10" s="1">
        <v>4.8999999999999995</v>
      </c>
      <c r="K10" s="6">
        <f t="shared" si="2"/>
        <v>598.17661804812406</v>
      </c>
      <c r="L10" s="1">
        <v>8.7959349593495944</v>
      </c>
      <c r="M10" s="1">
        <v>7713.1999999999989</v>
      </c>
    </row>
    <row r="11" spans="1:13" s="5" customFormat="1" x14ac:dyDescent="0.25">
      <c r="A11" s="5">
        <v>87</v>
      </c>
      <c r="B11" s="1">
        <v>28.416666666666668</v>
      </c>
      <c r="C11" s="6">
        <f t="shared" si="3"/>
        <v>1119.6512592247179</v>
      </c>
      <c r="D11" s="1">
        <v>37.935207373271894</v>
      </c>
      <c r="E11" s="1">
        <v>15000.3</v>
      </c>
      <c r="F11" s="1">
        <v>5.2333333333333334</v>
      </c>
      <c r="G11" s="8">
        <f t="shared" si="1"/>
        <v>559.82562961235897</v>
      </c>
      <c r="H11" s="8">
        <v>7.1562790697674412</v>
      </c>
      <c r="I11" s="8">
        <v>13079.099999999999</v>
      </c>
      <c r="J11" s="1">
        <v>3.65</v>
      </c>
      <c r="K11" s="6">
        <f t="shared" si="2"/>
        <v>727.77331849606662</v>
      </c>
      <c r="L11" s="1">
        <v>5.0173493975903609</v>
      </c>
      <c r="M11" s="1">
        <v>13291.7</v>
      </c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90" zoomScaleNormal="90" workbookViewId="0">
      <selection activeCell="O27" sqref="O27"/>
    </sheetView>
  </sheetViews>
  <sheetFormatPr defaultRowHeight="15" x14ac:dyDescent="0.25"/>
  <cols>
    <col min="2" max="2" width="17.5703125" bestFit="1" customWidth="1"/>
    <col min="3" max="3" width="17.42578125" bestFit="1" customWidth="1"/>
    <col min="4" max="4" width="17.42578125" customWidth="1"/>
    <col min="5" max="5" width="13.5703125" bestFit="1" customWidth="1"/>
    <col min="6" max="6" width="17.5703125" bestFit="1" customWidth="1"/>
    <col min="7" max="7" width="17.42578125" bestFit="1" customWidth="1"/>
    <col min="8" max="8" width="17.42578125" customWidth="1"/>
    <col min="9" max="9" width="13.5703125" bestFit="1" customWidth="1"/>
    <col min="10" max="10" width="17.5703125" bestFit="1" customWidth="1"/>
    <col min="11" max="11" width="16.85546875" bestFit="1" customWidth="1"/>
    <col min="12" max="12" width="16.85546875" customWidth="1"/>
    <col min="13" max="13" width="13.140625" bestFit="1" customWidth="1"/>
  </cols>
  <sheetData>
    <row r="1" spans="1:13" s="4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10</v>
      </c>
      <c r="F1" s="7" t="s">
        <v>3</v>
      </c>
      <c r="G1" s="7" t="s">
        <v>4</v>
      </c>
      <c r="H1" s="7" t="s">
        <v>8</v>
      </c>
      <c r="I1" s="7" t="s">
        <v>11</v>
      </c>
      <c r="J1" s="4" t="s">
        <v>5</v>
      </c>
      <c r="K1" s="4" t="s">
        <v>6</v>
      </c>
      <c r="L1" s="4" t="s">
        <v>9</v>
      </c>
      <c r="M1" s="4" t="s">
        <v>12</v>
      </c>
    </row>
    <row r="2" spans="1:13" x14ac:dyDescent="0.25">
      <c r="A2">
        <v>42</v>
      </c>
      <c r="B2">
        <v>1.52</v>
      </c>
      <c r="C2" s="1">
        <f>$C$6*(1.04^($A2-62))</f>
        <v>191.68251740454266</v>
      </c>
      <c r="D2" s="1">
        <v>1.52</v>
      </c>
      <c r="E2" s="1">
        <v>242.19999999999996</v>
      </c>
      <c r="F2" s="8">
        <v>0.12</v>
      </c>
      <c r="G2" s="8">
        <f>$C$6*0.5*(1.04^($A2-62))</f>
        <v>95.841258702271332</v>
      </c>
      <c r="H2" s="8">
        <v>0.12</v>
      </c>
      <c r="I2" s="8">
        <v>155</v>
      </c>
      <c r="J2" s="1">
        <v>0.32</v>
      </c>
      <c r="K2" s="1">
        <f>$C$6*0.65*(1.04^($A2-62))</f>
        <v>124.59363631295273</v>
      </c>
      <c r="L2" s="1">
        <v>0.26666666666666666</v>
      </c>
      <c r="M2" s="1">
        <v>344.4</v>
      </c>
    </row>
    <row r="3" spans="1:13" x14ac:dyDescent="0.25">
      <c r="A3">
        <v>47</v>
      </c>
      <c r="B3">
        <v>2.9799999999999995</v>
      </c>
      <c r="C3" s="1">
        <f t="shared" ref="C3:C5" si="0">$C$6*(1.04^($A3-62))</f>
        <v>233.21109113957539</v>
      </c>
      <c r="D3" s="1">
        <v>2.6252380952380947</v>
      </c>
      <c r="E3" s="1">
        <v>372.4</v>
      </c>
      <c r="F3" s="8">
        <v>0.5</v>
      </c>
      <c r="G3" s="8">
        <f t="shared" ref="G3:G11" si="1">$C$6*0.5*(1.04^($A3-62))</f>
        <v>116.60554556978769</v>
      </c>
      <c r="H3" s="8">
        <v>0.42857142857142855</v>
      </c>
      <c r="I3" s="8">
        <v>237.00000000000003</v>
      </c>
      <c r="J3" s="1">
        <v>0.32</v>
      </c>
      <c r="K3" s="1">
        <f t="shared" ref="K3:K11" si="2">$C$6*0.65*(1.04^($A3-62))</f>
        <v>151.58720924072401</v>
      </c>
      <c r="L3" s="1">
        <v>0.24975609756097567</v>
      </c>
      <c r="M3" s="1">
        <v>521.79999999999995</v>
      </c>
    </row>
    <row r="4" spans="1:13" x14ac:dyDescent="0.25">
      <c r="A4">
        <v>52</v>
      </c>
      <c r="B4">
        <v>5.0999999999999996</v>
      </c>
      <c r="C4" s="1">
        <f t="shared" si="0"/>
        <v>283.73695090683538</v>
      </c>
      <c r="D4" s="1">
        <v>5.0999999999999996</v>
      </c>
      <c r="E4" s="1">
        <v>595.9</v>
      </c>
      <c r="F4" s="8">
        <v>0.82</v>
      </c>
      <c r="G4" s="8">
        <f t="shared" si="1"/>
        <v>141.86847545341769</v>
      </c>
      <c r="H4" s="8">
        <v>0.61499999999999988</v>
      </c>
      <c r="I4" s="8">
        <v>367.5</v>
      </c>
      <c r="J4" s="1">
        <v>1.04</v>
      </c>
      <c r="K4" s="1">
        <f t="shared" si="2"/>
        <v>184.42901808944299</v>
      </c>
      <c r="L4" s="1">
        <v>0.79733333333333334</v>
      </c>
      <c r="M4" s="1">
        <v>817.5</v>
      </c>
    </row>
    <row r="5" spans="1:13" x14ac:dyDescent="0.25">
      <c r="A5">
        <v>57</v>
      </c>
      <c r="B5">
        <v>10.299999999999999</v>
      </c>
      <c r="C5" s="1">
        <f t="shared" si="0"/>
        <v>345.20938483892763</v>
      </c>
      <c r="D5" s="1">
        <v>10.083916083916083</v>
      </c>
      <c r="E5" s="1">
        <v>891.9</v>
      </c>
      <c r="F5" s="8">
        <v>1.2</v>
      </c>
      <c r="G5" s="8">
        <f t="shared" si="1"/>
        <v>172.60469241946382</v>
      </c>
      <c r="H5" s="8">
        <v>0.97777777777777786</v>
      </c>
      <c r="I5" s="8">
        <v>531.79999999999995</v>
      </c>
      <c r="J5" s="1">
        <v>1.86</v>
      </c>
      <c r="K5" s="1">
        <f t="shared" si="2"/>
        <v>224.38610014530298</v>
      </c>
      <c r="L5" s="1">
        <v>1.589240506329114</v>
      </c>
      <c r="M5" s="1">
        <v>1324.1</v>
      </c>
    </row>
    <row r="6" spans="1:13" x14ac:dyDescent="0.25">
      <c r="A6">
        <v>62</v>
      </c>
      <c r="B6">
        <v>18.260000000000002</v>
      </c>
      <c r="C6" s="9">
        <v>420</v>
      </c>
      <c r="D6" s="1">
        <v>16.725546218487395</v>
      </c>
      <c r="E6" s="1">
        <v>1262.5999999999999</v>
      </c>
      <c r="F6" s="8">
        <v>2.34</v>
      </c>
      <c r="G6" s="8">
        <f t="shared" si="1"/>
        <v>210</v>
      </c>
      <c r="H6" s="8">
        <v>1.8263414634146344</v>
      </c>
      <c r="I6" s="8">
        <v>751.5</v>
      </c>
      <c r="J6" s="1">
        <v>6.68</v>
      </c>
      <c r="K6" s="1">
        <f t="shared" si="2"/>
        <v>273</v>
      </c>
      <c r="L6" s="1">
        <v>5.4051908396946562</v>
      </c>
      <c r="M6" s="1">
        <v>1984.9000000000003</v>
      </c>
    </row>
    <row r="7" spans="1:13" x14ac:dyDescent="0.25">
      <c r="A7">
        <v>67</v>
      </c>
      <c r="B7">
        <v>24.619999999999997</v>
      </c>
      <c r="C7" s="1">
        <f t="shared" ref="C7:C11" si="3">$C$6*(1.04^($A7-62))</f>
        <v>510.99421900800013</v>
      </c>
      <c r="D7" s="1">
        <v>21.984831804281338</v>
      </c>
      <c r="E7" s="1">
        <v>1750.7000000000003</v>
      </c>
      <c r="F7" s="8">
        <v>2.8</v>
      </c>
      <c r="G7" s="8">
        <f t="shared" si="1"/>
        <v>255.49710950400006</v>
      </c>
      <c r="H7" s="8">
        <v>2.177777777777778</v>
      </c>
      <c r="I7" s="8">
        <v>1133.7</v>
      </c>
      <c r="J7" s="1">
        <v>3.96</v>
      </c>
      <c r="K7" s="1">
        <f t="shared" si="2"/>
        <v>332.14624235520012</v>
      </c>
      <c r="L7" s="1">
        <v>3.828487084870849</v>
      </c>
      <c r="M7" s="1">
        <v>2617.6999999999998</v>
      </c>
    </row>
    <row r="8" spans="1:13" x14ac:dyDescent="0.25">
      <c r="A8">
        <v>72</v>
      </c>
      <c r="B8">
        <v>27.080000000000002</v>
      </c>
      <c r="C8" s="1">
        <f t="shared" si="3"/>
        <v>621.70259966570472</v>
      </c>
      <c r="D8" s="1">
        <v>25.830153846153856</v>
      </c>
      <c r="E8" s="1">
        <v>2695.7</v>
      </c>
      <c r="F8" s="8">
        <v>3.9200000000000004</v>
      </c>
      <c r="G8" s="8">
        <f t="shared" si="1"/>
        <v>310.85129983285236</v>
      </c>
      <c r="H8" s="8">
        <v>3.4237974683544308</v>
      </c>
      <c r="I8" s="8">
        <v>1833.1</v>
      </c>
      <c r="J8" s="1">
        <v>6.9799999999999995</v>
      </c>
      <c r="K8" s="1">
        <f t="shared" si="2"/>
        <v>404.10668978270809</v>
      </c>
      <c r="L8" s="1">
        <v>6.3112574850299401</v>
      </c>
      <c r="M8" s="1">
        <v>3708.6</v>
      </c>
    </row>
    <row r="9" spans="1:13" x14ac:dyDescent="0.25">
      <c r="A9">
        <v>77</v>
      </c>
      <c r="B9">
        <v>35.58</v>
      </c>
      <c r="C9" s="1">
        <f t="shared" si="3"/>
        <v>756.39627231290501</v>
      </c>
      <c r="D9" s="1">
        <v>34.957155361050326</v>
      </c>
      <c r="E9" s="1">
        <v>4257.6000000000004</v>
      </c>
      <c r="F9" s="8">
        <v>4.18</v>
      </c>
      <c r="G9" s="8">
        <f t="shared" si="1"/>
        <v>378.19813615645251</v>
      </c>
      <c r="H9" s="8">
        <v>3.6673584905660377</v>
      </c>
      <c r="I9" s="8">
        <v>3024</v>
      </c>
      <c r="J9" s="1">
        <v>4.04</v>
      </c>
      <c r="K9" s="1">
        <f t="shared" si="2"/>
        <v>491.65757700338827</v>
      </c>
      <c r="L9" s="1">
        <v>3.6189578163771716</v>
      </c>
      <c r="M9" s="1">
        <v>5248.3</v>
      </c>
    </row>
    <row r="10" spans="1:13" s="5" customFormat="1" x14ac:dyDescent="0.25">
      <c r="A10" s="5">
        <v>82</v>
      </c>
      <c r="B10" s="5">
        <v>33.5</v>
      </c>
      <c r="C10" s="6">
        <f t="shared" si="3"/>
        <v>920.27172007403692</v>
      </c>
      <c r="D10" s="1">
        <v>36.08229166666667</v>
      </c>
      <c r="E10" s="1">
        <v>7103</v>
      </c>
      <c r="F10" s="8">
        <v>6</v>
      </c>
      <c r="G10" s="8">
        <f t="shared" si="1"/>
        <v>460.13586003701846</v>
      </c>
      <c r="H10" s="8">
        <v>5.6444444444444439</v>
      </c>
      <c r="I10" s="8">
        <v>5258.6</v>
      </c>
      <c r="J10" s="1">
        <v>9.3000000000000007</v>
      </c>
      <c r="K10" s="6">
        <f t="shared" si="2"/>
        <v>598.17661804812406</v>
      </c>
      <c r="L10" s="1">
        <v>8.7959349593495944</v>
      </c>
      <c r="M10" s="1">
        <v>7713.1999999999989</v>
      </c>
    </row>
    <row r="11" spans="1:13" s="5" customFormat="1" x14ac:dyDescent="0.25">
      <c r="A11" s="5">
        <v>87</v>
      </c>
      <c r="B11" s="5">
        <v>29.880000000000003</v>
      </c>
      <c r="C11" s="6">
        <f t="shared" si="3"/>
        <v>1119.6512592247179</v>
      </c>
      <c r="D11" s="1">
        <v>37.935207373271894</v>
      </c>
      <c r="E11" s="1">
        <v>15000.3</v>
      </c>
      <c r="F11" s="8">
        <v>5.88</v>
      </c>
      <c r="G11" s="8">
        <f t="shared" si="1"/>
        <v>559.82562961235897</v>
      </c>
      <c r="H11" s="8">
        <v>7.1562790697674412</v>
      </c>
      <c r="I11" s="8">
        <v>13079.099999999999</v>
      </c>
      <c r="J11" s="1">
        <v>3.4799999999999995</v>
      </c>
      <c r="K11" s="6">
        <f t="shared" si="2"/>
        <v>727.77331849606662</v>
      </c>
      <c r="L11" s="1">
        <v>5.0173493975903609</v>
      </c>
      <c r="M11" s="1">
        <v>13291.7</v>
      </c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5" x14ac:dyDescent="0.25"/>
  <sheetData>
    <row r="1" spans="1:4" x14ac:dyDescent="0.25">
      <c r="A1" t="s">
        <v>13</v>
      </c>
    </row>
    <row r="3" spans="1:4" x14ac:dyDescent="0.25">
      <c r="B3" t="s">
        <v>14</v>
      </c>
      <c r="C3" t="s">
        <v>15</v>
      </c>
    </row>
    <row r="4" spans="1:4" x14ac:dyDescent="0.25">
      <c r="A4" t="s">
        <v>16</v>
      </c>
      <c r="B4" s="1">
        <v>0.22500000000000001</v>
      </c>
      <c r="C4">
        <v>0.86</v>
      </c>
      <c r="D4">
        <f>B4*C4</f>
        <v>0.19350000000000001</v>
      </c>
    </row>
    <row r="5" spans="1:4" x14ac:dyDescent="0.25">
      <c r="A5" t="s">
        <v>17</v>
      </c>
      <c r="B5" s="1">
        <f>B4*3.68</f>
        <v>0.82800000000000007</v>
      </c>
      <c r="C5">
        <v>0.11</v>
      </c>
      <c r="D5">
        <f t="shared" ref="D5:D6" si="0">B5*C5</f>
        <v>9.1080000000000008E-2</v>
      </c>
    </row>
    <row r="6" spans="1:4" x14ac:dyDescent="0.25">
      <c r="A6" t="s">
        <v>18</v>
      </c>
      <c r="B6" s="1">
        <f>B4*20</f>
        <v>4.5</v>
      </c>
      <c r="C6">
        <v>0.03</v>
      </c>
      <c r="D6">
        <f t="shared" si="0"/>
        <v>0.13500000000000001</v>
      </c>
    </row>
    <row r="7" spans="1:4" x14ac:dyDescent="0.25">
      <c r="D7">
        <f>SUM(D4:D6)</f>
        <v>0.41958000000000001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SEER18 EA_incidence (2)</vt:lpstr>
      <vt:lpstr>SEER9 EA_incidence</vt:lpstr>
      <vt:lpstr>Calculation of wted BE-EA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2016-08-19T20:22:01Z</dcterms:created>
  <dcterms:modified xsi:type="dcterms:W3CDTF">2018-08-01T23:52:40Z</dcterms:modified>
</cp:coreProperties>
</file>