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вартплата" sheetId="1" r:id="rId1"/>
    <sheet name="Распределение фонда зарплаты" sheetId="2" r:id="rId2"/>
    <sheet name="Сдельная зарплат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D12" i="3" l="1"/>
  <c r="E12" i="3"/>
  <c r="F12" i="3"/>
  <c r="F8" i="3"/>
  <c r="F9" i="3"/>
  <c r="F10" i="3"/>
  <c r="F11" i="3"/>
  <c r="F7" i="3"/>
  <c r="C12" i="3"/>
  <c r="B12" i="3"/>
  <c r="E8" i="3"/>
  <c r="E9" i="3"/>
  <c r="E10" i="3"/>
  <c r="E11" i="3"/>
  <c r="E7" i="3"/>
  <c r="D8" i="3"/>
  <c r="D9" i="3"/>
  <c r="D10" i="3"/>
  <c r="D11" i="3"/>
  <c r="D7" i="3"/>
  <c r="H17" i="2" l="1"/>
  <c r="G17" i="2"/>
  <c r="F17" i="2"/>
  <c r="G8" i="2" s="1"/>
  <c r="H8" i="2" s="1"/>
  <c r="E17" i="2"/>
  <c r="D17" i="2"/>
  <c r="C17" i="2"/>
  <c r="B17" i="2"/>
  <c r="G10" i="2"/>
  <c r="H10" i="2" s="1"/>
  <c r="G11" i="2"/>
  <c r="H11" i="2" s="1"/>
  <c r="G14" i="2"/>
  <c r="H14" i="2" s="1"/>
  <c r="G15" i="2"/>
  <c r="H15" i="2" s="1"/>
  <c r="G16" i="2"/>
  <c r="H16" i="2" s="1"/>
  <c r="G7" i="2"/>
  <c r="H7" i="2" s="1"/>
  <c r="F8" i="2"/>
  <c r="F9" i="2"/>
  <c r="F10" i="2"/>
  <c r="F11" i="2"/>
  <c r="F12" i="2"/>
  <c r="F13" i="2"/>
  <c r="F14" i="2"/>
  <c r="F15" i="2"/>
  <c r="F16" i="2"/>
  <c r="F7" i="2"/>
  <c r="J12" i="1"/>
  <c r="J13" i="1"/>
  <c r="J11" i="1"/>
  <c r="I12" i="1"/>
  <c r="I13" i="1"/>
  <c r="I14" i="1"/>
  <c r="I15" i="1"/>
  <c r="I11" i="1"/>
  <c r="H12" i="1"/>
  <c r="H13" i="1"/>
  <c r="H15" i="1"/>
  <c r="H11" i="1"/>
  <c r="G12" i="1"/>
  <c r="G13" i="1"/>
  <c r="G14" i="1"/>
  <c r="G15" i="1"/>
  <c r="J15" i="1" s="1"/>
  <c r="G11" i="1"/>
  <c r="F16" i="1"/>
  <c r="E16" i="1"/>
  <c r="D16" i="1"/>
  <c r="C16" i="1"/>
  <c r="B16" i="1"/>
  <c r="J14" i="1" l="1"/>
  <c r="J16" i="1" s="1"/>
  <c r="G16" i="1"/>
  <c r="G13" i="2"/>
  <c r="H13" i="2" s="1"/>
  <c r="G9" i="2"/>
  <c r="H9" i="2" s="1"/>
  <c r="G12" i="2"/>
  <c r="H12" i="2" s="1"/>
  <c r="I16" i="1"/>
  <c r="H16" i="1"/>
</calcChain>
</file>

<file path=xl/sharedStrings.xml><?xml version="1.0" encoding="utf-8"?>
<sst xmlns="http://schemas.openxmlformats.org/spreadsheetml/2006/main" count="71" uniqueCount="58">
  <si>
    <t>ТАРИФЫ</t>
  </si>
  <si>
    <t>отдельн.</t>
  </si>
  <si>
    <t>спаренн.</t>
  </si>
  <si>
    <t>с колонкой</t>
  </si>
  <si>
    <t>без колонки</t>
  </si>
  <si>
    <t>Телефон</t>
  </si>
  <si>
    <t>Газ</t>
  </si>
  <si>
    <t>Коммун. услуги</t>
  </si>
  <si>
    <t>РАССЧЕТЫ КВАРТПЛАТЫ</t>
  </si>
  <si>
    <t>№ квартиры</t>
  </si>
  <si>
    <t>человек</t>
  </si>
  <si>
    <t>Удобства</t>
  </si>
  <si>
    <t>Оплата</t>
  </si>
  <si>
    <t>ИТОГО</t>
  </si>
  <si>
    <t>электрическая плита</t>
  </si>
  <si>
    <t>газовая колонка</t>
  </si>
  <si>
    <t>телефон (спар./отд.)</t>
  </si>
  <si>
    <t>коммунальные услуги</t>
  </si>
  <si>
    <t>газ</t>
  </si>
  <si>
    <t>телефон</t>
  </si>
  <si>
    <t>ВСЕГО</t>
  </si>
  <si>
    <t>+</t>
  </si>
  <si>
    <t>о</t>
  </si>
  <si>
    <t>Количество рабочих дней</t>
  </si>
  <si>
    <t>Фонд заработной платы</t>
  </si>
  <si>
    <t>Ф.И.О. работника</t>
  </si>
  <si>
    <t>Отработано дней</t>
  </si>
  <si>
    <t>Разряд</t>
  </si>
  <si>
    <t>КТУ</t>
  </si>
  <si>
    <t>Оклад</t>
  </si>
  <si>
    <t>Начислено</t>
  </si>
  <si>
    <t>Надбавка</t>
  </si>
  <si>
    <t>Новая зарплата</t>
  </si>
  <si>
    <t>Антонов Р.И.</t>
  </si>
  <si>
    <t>Борисов И.П.</t>
  </si>
  <si>
    <t>Иванов В.А.</t>
  </si>
  <si>
    <t>Крючков Н.Р.</t>
  </si>
  <si>
    <t>Новиков Л.Д.</t>
  </si>
  <si>
    <t>Огарев Н.И.</t>
  </si>
  <si>
    <t>Петров К.О.</t>
  </si>
  <si>
    <t>Сидоров И.Н.</t>
  </si>
  <si>
    <t>Тимофеев Н.Н.</t>
  </si>
  <si>
    <t>Федоров А.Н.</t>
  </si>
  <si>
    <r>
      <t xml:space="preserve">ДОХОД СОТРУДНИКОВ ЗА </t>
    </r>
    <r>
      <rPr>
        <b/>
        <sz val="11"/>
        <color theme="1"/>
        <rFont val="Times New Roman"/>
        <family val="1"/>
        <charset val="204"/>
      </rPr>
      <t>ОКТЯБРЬ</t>
    </r>
  </si>
  <si>
    <t>Налог до 15000 р.</t>
  </si>
  <si>
    <t>Стоимость работы</t>
  </si>
  <si>
    <t>Стоимость детали</t>
  </si>
  <si>
    <t>Налог от 15000 р.</t>
  </si>
  <si>
    <t>СДЕЛЬНАЯ ЗАРАБОТНАЯ ПЛАТА</t>
  </si>
  <si>
    <t>Работник</t>
  </si>
  <si>
    <t>Обработано деталей</t>
  </si>
  <si>
    <t>Зарплата</t>
  </si>
  <si>
    <t>Сумма налога</t>
  </si>
  <si>
    <t>Сумма на руки</t>
  </si>
  <si>
    <t>Деталей брака</t>
  </si>
  <si>
    <t>Ковалев И.Р.</t>
  </si>
  <si>
    <t>Федоров Г.Д.</t>
  </si>
  <si>
    <r>
      <t>площадь, м</t>
    </r>
    <r>
      <rPr>
        <b/>
        <vertAlign val="superscript"/>
        <sz val="11"/>
        <color theme="1"/>
        <rFont val="Times New Roma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</si>
</sst>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₽-419]_-;\-* #,##0.00\ [$₽-419]_-;_-* &quot;-&quot;??\ [$₽-419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164" fontId="1" fillId="0" borderId="2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/>
    <xf numFmtId="164" fontId="1" fillId="0" borderId="1" xfId="0" applyNumberFormat="1" applyFont="1" applyBorder="1"/>
    <xf numFmtId="9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 textRotation="90" wrapText="1"/>
    </xf>
    <xf numFmtId="0" fontId="2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Сдельная</a:t>
            </a:r>
            <a:r>
              <a:rPr lang="ru-RU" baseline="0"/>
              <a:t> заработная плата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Зарплата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'Сдельная зарплата'!$A$7:$A$11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'Сдельная зарплата'!$D$7:$D$11</c:f>
              <c:numCache>
                <c:formatCode>_-* #\ ##0.00\ [$₽-419]_-;\-* #\ ##0.00\ [$₽-419]_-;_-* "-"??\ [$₽-419]_-;_-@_-</c:formatCode>
                <c:ptCount val="5"/>
                <c:pt idx="0">
                  <c:v>14525</c:v>
                </c:pt>
                <c:pt idx="1">
                  <c:v>15875</c:v>
                </c:pt>
                <c:pt idx="2">
                  <c:v>14850</c:v>
                </c:pt>
                <c:pt idx="3">
                  <c:v>17600</c:v>
                </c:pt>
                <c:pt idx="4">
                  <c:v>13150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A-4954-8A9E-D415A5F2E9E8}"/>
            </c:ext>
          </c:extLst>
        </c:ser>
        <c:ser>
          <c:idx val="1"/>
          <c:order val="1"/>
          <c:tx>
            <c:v>Сумма налогов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'Сдельная зарплата'!$A$7:$A$11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'Сдельная зарплата'!$E$7:$E$11</c:f>
              <c:numCache>
                <c:formatCode>_-* #\ ##0.00\ [$₽-419]_-;\-* #\ ##0.00\ [$₽-419]_-;_-* "-"??\ [$₽-419]_-;_-@_-</c:formatCode>
                <c:ptCount val="5"/>
                <c:pt idx="0">
                  <c:v>2905</c:v>
                </c:pt>
                <c:pt idx="1">
                  <c:v>3175</c:v>
                </c:pt>
                <c:pt idx="2">
                  <c:v>2970</c:v>
                </c:pt>
                <c:pt idx="3">
                  <c:v>3520</c:v>
                </c:pt>
                <c:pt idx="4">
                  <c:v>2630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6A-4954-8A9E-D415A5F2E9E8}"/>
            </c:ext>
          </c:extLst>
        </c:ser>
        <c:ser>
          <c:idx val="2"/>
          <c:order val="2"/>
          <c:tx>
            <c:v>Сумма на руки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'Сдельная зарплата'!$A$7:$A$11</c:f>
              <c:strCache>
                <c:ptCount val="5"/>
                <c:pt idx="0">
                  <c:v>Иванов В.А.</c:v>
                </c:pt>
                <c:pt idx="1">
                  <c:v>Ковалев И.Р.</c:v>
                </c:pt>
                <c:pt idx="2">
                  <c:v>Петров К.О.</c:v>
                </c:pt>
                <c:pt idx="3">
                  <c:v>Сидоров И.Н.</c:v>
                </c:pt>
                <c:pt idx="4">
                  <c:v>Федоров Г.Д.</c:v>
                </c:pt>
              </c:strCache>
            </c:strRef>
          </c:cat>
          <c:val>
            <c:numRef>
              <c:f>'Сдельная зарплата'!$F$7:$F$11</c:f>
              <c:numCache>
                <c:formatCode>_-* #\ ##0.00\ [$₽-419]_-;\-* #\ ##0.00\ [$₽-419]_-;_-* "-"??\ [$₽-419]_-;_-@_-</c:formatCode>
                <c:ptCount val="5"/>
                <c:pt idx="0">
                  <c:v>11620</c:v>
                </c:pt>
                <c:pt idx="1">
                  <c:v>12700</c:v>
                </c:pt>
                <c:pt idx="2">
                  <c:v>11880</c:v>
                </c:pt>
                <c:pt idx="3">
                  <c:v>14080</c:v>
                </c:pt>
                <c:pt idx="4">
                  <c:v>10520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6A-4954-8A9E-D415A5F2E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3597800"/>
        <c:axId val="333597472"/>
      </c:barChart>
      <c:catAx>
        <c:axId val="333597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3597472"/>
        <c:crosses val="autoZero"/>
        <c:auto val="1"/>
        <c:lblAlgn val="ctr"/>
        <c:lblOffset val="100"/>
        <c:noMultiLvlLbl val="0"/>
      </c:catAx>
      <c:valAx>
        <c:axId val="3335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[$₽-419]_-;\-* #\ ##0.0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3597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5</xdr:row>
      <xdr:rowOff>600075</xdr:rowOff>
    </xdr:from>
    <xdr:to>
      <xdr:col>14</xdr:col>
      <xdr:colOff>361950</xdr:colOff>
      <xdr:row>19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09" workbookViewId="0">
      <selection activeCell="L12" sqref="L12"/>
    </sheetView>
  </sheetViews>
  <sheetFormatPr defaultRowHeight="15" x14ac:dyDescent="0.25"/>
  <cols>
    <col min="1" max="1" width="10.140625" style="1" customWidth="1"/>
    <col min="2" max="2" width="12.28515625" style="1" bestFit="1" customWidth="1"/>
    <col min="3" max="3" width="9.5703125" style="1" bestFit="1" customWidth="1"/>
    <col min="4" max="4" width="7.28515625" style="1" bestFit="1" customWidth="1"/>
    <col min="5" max="6" width="6.5703125" style="1" bestFit="1" customWidth="1"/>
    <col min="7" max="7" width="12.42578125" style="1" bestFit="1" customWidth="1"/>
    <col min="8" max="8" width="11.42578125" style="1" bestFit="1" customWidth="1"/>
    <col min="9" max="9" width="9.7109375" style="1" bestFit="1" customWidth="1"/>
    <col min="10" max="10" width="12.42578125" style="1" bestFit="1" customWidth="1"/>
    <col min="11" max="16384" width="9.140625" style="1"/>
  </cols>
  <sheetData>
    <row r="1" spans="1:10" x14ac:dyDescent="0.25">
      <c r="A1" s="14" t="s">
        <v>0</v>
      </c>
      <c r="B1" s="14"/>
      <c r="C1" s="14"/>
    </row>
    <row r="2" spans="1:10" x14ac:dyDescent="0.25">
      <c r="A2" s="11" t="s">
        <v>5</v>
      </c>
      <c r="B2" s="7" t="s">
        <v>1</v>
      </c>
      <c r="C2" s="8">
        <v>300</v>
      </c>
    </row>
    <row r="3" spans="1:10" x14ac:dyDescent="0.25">
      <c r="A3" s="11"/>
      <c r="B3" s="7" t="s">
        <v>2</v>
      </c>
      <c r="C3" s="8">
        <v>250</v>
      </c>
    </row>
    <row r="4" spans="1:10" x14ac:dyDescent="0.25">
      <c r="A4" s="11" t="s">
        <v>6</v>
      </c>
      <c r="B4" s="7" t="s">
        <v>4</v>
      </c>
      <c r="C4" s="8">
        <v>70</v>
      </c>
    </row>
    <row r="5" spans="1:10" x14ac:dyDescent="0.25">
      <c r="A5" s="11"/>
      <c r="B5" s="7" t="s">
        <v>3</v>
      </c>
      <c r="C5" s="8">
        <v>95</v>
      </c>
    </row>
    <row r="6" spans="1:10" x14ac:dyDescent="0.25">
      <c r="A6" s="15" t="s">
        <v>7</v>
      </c>
      <c r="B6" s="7" t="s">
        <v>4</v>
      </c>
      <c r="C6" s="8">
        <v>50</v>
      </c>
    </row>
    <row r="7" spans="1:10" x14ac:dyDescent="0.25">
      <c r="A7" s="15"/>
      <c r="B7" s="7" t="s">
        <v>3</v>
      </c>
      <c r="C7" s="9">
        <v>0.1</v>
      </c>
    </row>
    <row r="8" spans="1:10" x14ac:dyDescent="0.25">
      <c r="A8" s="16" t="s">
        <v>8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s="23" customFormat="1" ht="37.5" customHeight="1" x14ac:dyDescent="0.2">
      <c r="A9" s="20" t="s">
        <v>9</v>
      </c>
      <c r="B9" s="21" t="s">
        <v>57</v>
      </c>
      <c r="C9" s="22" t="s">
        <v>10</v>
      </c>
      <c r="D9" s="22" t="s">
        <v>11</v>
      </c>
      <c r="E9" s="22"/>
      <c r="F9" s="22"/>
      <c r="G9" s="22" t="s">
        <v>12</v>
      </c>
      <c r="H9" s="22"/>
      <c r="I9" s="22"/>
      <c r="J9" s="19" t="s">
        <v>13</v>
      </c>
    </row>
    <row r="10" spans="1:10" s="23" customFormat="1" ht="97.5" customHeight="1" x14ac:dyDescent="0.2">
      <c r="A10" s="20"/>
      <c r="B10" s="21"/>
      <c r="C10" s="22"/>
      <c r="D10" s="24" t="s">
        <v>14</v>
      </c>
      <c r="E10" s="24" t="s">
        <v>15</v>
      </c>
      <c r="F10" s="24" t="s">
        <v>16</v>
      </c>
      <c r="G10" s="24" t="s">
        <v>17</v>
      </c>
      <c r="H10" s="25" t="s">
        <v>18</v>
      </c>
      <c r="I10" s="25" t="s">
        <v>19</v>
      </c>
      <c r="J10" s="19"/>
    </row>
    <row r="11" spans="1:10" x14ac:dyDescent="0.25">
      <c r="A11" s="7">
        <v>1</v>
      </c>
      <c r="B11" s="7">
        <v>100</v>
      </c>
      <c r="C11" s="7">
        <v>7</v>
      </c>
      <c r="D11" s="17"/>
      <c r="E11" s="17" t="s">
        <v>21</v>
      </c>
      <c r="F11" s="7" t="s">
        <v>22</v>
      </c>
      <c r="G11" s="8">
        <f>B11*$C$6*IF(E11="+",1+$C$7,1)</f>
        <v>5500</v>
      </c>
      <c r="H11" s="8">
        <f>IF(D11&lt;&gt;"+",1,0)*C11*IF(E11="+",$C$5,$C$4)</f>
        <v>665</v>
      </c>
      <c r="I11" s="8">
        <f>IF(F11="о",$C$2,IF(F11="c",$C$3,0))</f>
        <v>300</v>
      </c>
      <c r="J11" s="8">
        <f>SUM(G11:I11)</f>
        <v>6465</v>
      </c>
    </row>
    <row r="12" spans="1:10" x14ac:dyDescent="0.25">
      <c r="A12" s="7">
        <v>2</v>
      </c>
      <c r="B12" s="7">
        <v>60</v>
      </c>
      <c r="C12" s="7">
        <v>3</v>
      </c>
      <c r="D12" s="17" t="s">
        <v>21</v>
      </c>
      <c r="E12" s="17"/>
      <c r="F12" s="7" t="s">
        <v>22</v>
      </c>
      <c r="G12" s="8">
        <f t="shared" ref="G12:G15" si="0">B12*$C$6*IF(E12="+",1+$C$7,1)</f>
        <v>3000</v>
      </c>
      <c r="H12" s="8">
        <f t="shared" ref="H12:H15" si="1">IF(D12&lt;&gt;"+",1,0)*C12*IF(E12="+",$C$5,$C$4)</f>
        <v>0</v>
      </c>
      <c r="I12" s="8">
        <f t="shared" ref="I12:I15" si="2">IF(F12="о",$C$2,IF(F12="c",$C$3,0))</f>
        <v>300</v>
      </c>
      <c r="J12" s="8">
        <f t="shared" ref="J12:J15" si="3">SUM(G12:I12)</f>
        <v>3300</v>
      </c>
    </row>
    <row r="13" spans="1:10" x14ac:dyDescent="0.25">
      <c r="A13" s="7">
        <v>3</v>
      </c>
      <c r="B13" s="7">
        <v>70</v>
      </c>
      <c r="C13" s="7">
        <v>4</v>
      </c>
      <c r="D13" s="17"/>
      <c r="E13" s="17" t="s">
        <v>21</v>
      </c>
      <c r="F13" s="7"/>
      <c r="G13" s="8">
        <f t="shared" si="0"/>
        <v>3850.0000000000005</v>
      </c>
      <c r="H13" s="8">
        <f t="shared" si="1"/>
        <v>380</v>
      </c>
      <c r="I13" s="8">
        <f t="shared" si="2"/>
        <v>0</v>
      </c>
      <c r="J13" s="8">
        <f t="shared" si="3"/>
        <v>4230</v>
      </c>
    </row>
    <row r="14" spans="1:10" x14ac:dyDescent="0.25">
      <c r="A14" s="7">
        <v>4</v>
      </c>
      <c r="B14" s="7">
        <v>80</v>
      </c>
      <c r="C14" s="7">
        <v>3</v>
      </c>
      <c r="D14" s="17"/>
      <c r="E14" s="17" t="s">
        <v>21</v>
      </c>
      <c r="F14" s="7" t="s">
        <v>22</v>
      </c>
      <c r="G14" s="8">
        <f t="shared" si="0"/>
        <v>4400</v>
      </c>
      <c r="H14" s="8">
        <f>IF(D14&lt;&gt;"+",1,0)*C14*IF(E14="+",$C$5,$C$4)</f>
        <v>285</v>
      </c>
      <c r="I14" s="8">
        <f t="shared" si="2"/>
        <v>300</v>
      </c>
      <c r="J14" s="8">
        <f t="shared" si="3"/>
        <v>4985</v>
      </c>
    </row>
    <row r="15" spans="1:10" x14ac:dyDescent="0.25">
      <c r="A15" s="7">
        <v>5</v>
      </c>
      <c r="B15" s="7">
        <v>90</v>
      </c>
      <c r="C15" s="7">
        <v>8</v>
      </c>
      <c r="D15" s="17"/>
      <c r="E15" s="17" t="s">
        <v>21</v>
      </c>
      <c r="F15" s="7"/>
      <c r="G15" s="8">
        <f t="shared" si="0"/>
        <v>4950</v>
      </c>
      <c r="H15" s="8">
        <f t="shared" si="1"/>
        <v>760</v>
      </c>
      <c r="I15" s="8">
        <f t="shared" si="2"/>
        <v>0</v>
      </c>
      <c r="J15" s="8">
        <f t="shared" si="3"/>
        <v>5710</v>
      </c>
    </row>
    <row r="16" spans="1:10" x14ac:dyDescent="0.25">
      <c r="A16" s="2" t="s">
        <v>20</v>
      </c>
      <c r="B16" s="7">
        <f>SUM(B11:B15)</f>
        <v>400</v>
      </c>
      <c r="C16" s="7">
        <f t="shared" ref="C16:J16" si="4">SUM(C11:C15)</f>
        <v>25</v>
      </c>
      <c r="D16" s="18">
        <f>COUNTIF(D11:D15,"+")</f>
        <v>1</v>
      </c>
      <c r="E16" s="18">
        <f t="shared" ref="E16" si="5">COUNTIF(E11:E15,"+")</f>
        <v>4</v>
      </c>
      <c r="F16" s="18">
        <f>COUNTA(F11:F15)</f>
        <v>3</v>
      </c>
      <c r="G16" s="8">
        <f t="shared" si="4"/>
        <v>21700</v>
      </c>
      <c r="H16" s="8">
        <f t="shared" si="4"/>
        <v>2090</v>
      </c>
      <c r="I16" s="8">
        <f t="shared" si="4"/>
        <v>900</v>
      </c>
      <c r="J16" s="8">
        <f t="shared" si="4"/>
        <v>24690</v>
      </c>
    </row>
  </sheetData>
  <mergeCells count="11">
    <mergeCell ref="A9:A10"/>
    <mergeCell ref="A1:C1"/>
    <mergeCell ref="A2:A3"/>
    <mergeCell ref="A4:A5"/>
    <mergeCell ref="A6:A7"/>
    <mergeCell ref="A8:J8"/>
    <mergeCell ref="D9:F9"/>
    <mergeCell ref="G9:I9"/>
    <mergeCell ref="J9:J10"/>
    <mergeCell ref="C9:C10"/>
    <mergeCell ref="B9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1" sqref="E21"/>
    </sheetView>
  </sheetViews>
  <sheetFormatPr defaultRowHeight="15" x14ac:dyDescent="0.25"/>
  <cols>
    <col min="1" max="1" width="14.5703125" style="1" bestFit="1" customWidth="1"/>
    <col min="2" max="2" width="13.28515625" style="1" customWidth="1"/>
    <col min="3" max="3" width="13.140625" style="1" bestFit="1" customWidth="1"/>
    <col min="4" max="4" width="9.140625" style="1"/>
    <col min="5" max="8" width="13.28515625" style="1" bestFit="1" customWidth="1"/>
    <col min="9" max="16384" width="9.140625" style="1"/>
  </cols>
  <sheetData>
    <row r="1" spans="1:8" x14ac:dyDescent="0.25">
      <c r="A1" s="10" t="s">
        <v>43</v>
      </c>
      <c r="B1" s="10"/>
      <c r="C1" s="10"/>
      <c r="D1" s="10"/>
      <c r="E1" s="10"/>
      <c r="F1" s="10"/>
    </row>
    <row r="3" spans="1:8" x14ac:dyDescent="0.25">
      <c r="A3" s="11" t="s">
        <v>23</v>
      </c>
      <c r="B3" s="11"/>
      <c r="C3" s="2">
        <v>23</v>
      </c>
    </row>
    <row r="5" spans="1:8" x14ac:dyDescent="0.25">
      <c r="A5" s="12" t="s">
        <v>24</v>
      </c>
      <c r="B5" s="12"/>
      <c r="C5" s="3">
        <v>300000</v>
      </c>
    </row>
    <row r="6" spans="1:8" s="6" customFormat="1" ht="75" customHeight="1" x14ac:dyDescent="0.25">
      <c r="A6" s="4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31</v>
      </c>
      <c r="H6" s="5" t="s">
        <v>32</v>
      </c>
    </row>
    <row r="7" spans="1:8" x14ac:dyDescent="0.25">
      <c r="A7" s="7" t="s">
        <v>33</v>
      </c>
      <c r="B7" s="7">
        <v>20</v>
      </c>
      <c r="C7" s="7">
        <v>5</v>
      </c>
      <c r="D7" s="7">
        <v>90</v>
      </c>
      <c r="E7" s="8">
        <v>30000</v>
      </c>
      <c r="F7" s="8">
        <f>E7*B7/$C$3</f>
        <v>26086.956521739132</v>
      </c>
      <c r="G7" s="8">
        <f>($C$5-$F$17)/$D$17*D7</f>
        <v>14795.059900390361</v>
      </c>
      <c r="H7" s="8">
        <f>F7+G7</f>
        <v>40882.016422129491</v>
      </c>
    </row>
    <row r="8" spans="1:8" x14ac:dyDescent="0.25">
      <c r="A8" s="7" t="s">
        <v>34</v>
      </c>
      <c r="B8" s="7">
        <v>22</v>
      </c>
      <c r="C8" s="7">
        <v>5</v>
      </c>
      <c r="D8" s="7">
        <v>100</v>
      </c>
      <c r="E8" s="8">
        <v>30000</v>
      </c>
      <c r="F8" s="8">
        <f t="shared" ref="F8:F16" si="0">E8*B8/$C$3</f>
        <v>28695.652173913044</v>
      </c>
      <c r="G8" s="8">
        <f t="shared" ref="G8:G16" si="1">($C$5-$F$17)/$D$17*D8</f>
        <v>16438.955444878178</v>
      </c>
      <c r="H8" s="8">
        <f t="shared" ref="H8:H16" si="2">F8+G8</f>
        <v>45134.607618791226</v>
      </c>
    </row>
    <row r="9" spans="1:8" x14ac:dyDescent="0.25">
      <c r="A9" s="7" t="s">
        <v>35</v>
      </c>
      <c r="B9" s="7">
        <v>18</v>
      </c>
      <c r="C9" s="7">
        <v>4</v>
      </c>
      <c r="D9" s="7">
        <v>70</v>
      </c>
      <c r="E9" s="8">
        <v>25000</v>
      </c>
      <c r="F9" s="8">
        <f t="shared" si="0"/>
        <v>19565.217391304348</v>
      </c>
      <c r="G9" s="8">
        <f t="shared" si="1"/>
        <v>11507.268811414724</v>
      </c>
      <c r="H9" s="8">
        <f t="shared" si="2"/>
        <v>31072.486202719072</v>
      </c>
    </row>
    <row r="10" spans="1:8" x14ac:dyDescent="0.25">
      <c r="A10" s="7" t="s">
        <v>36</v>
      </c>
      <c r="B10" s="7">
        <v>20</v>
      </c>
      <c r="C10" s="7">
        <v>4</v>
      </c>
      <c r="D10" s="7">
        <v>80</v>
      </c>
      <c r="E10" s="8">
        <v>25000</v>
      </c>
      <c r="F10" s="8">
        <f t="shared" si="0"/>
        <v>21739.130434782608</v>
      </c>
      <c r="G10" s="8">
        <f t="shared" si="1"/>
        <v>13151.164355902543</v>
      </c>
      <c r="H10" s="8">
        <f t="shared" si="2"/>
        <v>34890.294790685148</v>
      </c>
    </row>
    <row r="11" spans="1:8" x14ac:dyDescent="0.25">
      <c r="A11" s="7" t="s">
        <v>37</v>
      </c>
      <c r="B11" s="7">
        <v>19</v>
      </c>
      <c r="C11" s="7">
        <v>3</v>
      </c>
      <c r="D11" s="7">
        <v>60</v>
      </c>
      <c r="E11" s="8">
        <v>22500</v>
      </c>
      <c r="F11" s="8">
        <f t="shared" si="0"/>
        <v>18586.956521739132</v>
      </c>
      <c r="G11" s="8">
        <f t="shared" si="1"/>
        <v>9863.3732669269066</v>
      </c>
      <c r="H11" s="8">
        <f t="shared" si="2"/>
        <v>28450.329788666037</v>
      </c>
    </row>
    <row r="12" spans="1:8" x14ac:dyDescent="0.25">
      <c r="A12" s="7" t="s">
        <v>38</v>
      </c>
      <c r="B12" s="7">
        <v>12</v>
      </c>
      <c r="C12" s="7">
        <v>3</v>
      </c>
      <c r="D12" s="7">
        <v>36</v>
      </c>
      <c r="E12" s="8">
        <v>22500</v>
      </c>
      <c r="F12" s="8">
        <f t="shared" si="0"/>
        <v>11739.130434782608</v>
      </c>
      <c r="G12" s="8">
        <f t="shared" si="1"/>
        <v>5918.0239601561443</v>
      </c>
      <c r="H12" s="8">
        <f t="shared" si="2"/>
        <v>17657.154394938752</v>
      </c>
    </row>
    <row r="13" spans="1:8" x14ac:dyDescent="0.25">
      <c r="A13" s="7" t="s">
        <v>39</v>
      </c>
      <c r="B13" s="7">
        <v>10</v>
      </c>
      <c r="C13" s="7">
        <v>2</v>
      </c>
      <c r="D13" s="7">
        <v>30</v>
      </c>
      <c r="E13" s="8">
        <v>20000</v>
      </c>
      <c r="F13" s="8">
        <f t="shared" si="0"/>
        <v>8695.652173913044</v>
      </c>
      <c r="G13" s="8">
        <f t="shared" si="1"/>
        <v>4931.6866334634533</v>
      </c>
      <c r="H13" s="8">
        <f t="shared" si="2"/>
        <v>13627.338807376498</v>
      </c>
    </row>
    <row r="14" spans="1:8" x14ac:dyDescent="0.25">
      <c r="A14" s="7" t="s">
        <v>40</v>
      </c>
      <c r="B14" s="7">
        <v>20</v>
      </c>
      <c r="C14" s="7">
        <v>3</v>
      </c>
      <c r="D14" s="7">
        <v>60</v>
      </c>
      <c r="E14" s="8">
        <v>22500</v>
      </c>
      <c r="F14" s="8">
        <f t="shared" si="0"/>
        <v>19565.217391304348</v>
      </c>
      <c r="G14" s="8">
        <f t="shared" si="1"/>
        <v>9863.3732669269066</v>
      </c>
      <c r="H14" s="8">
        <f t="shared" si="2"/>
        <v>29428.590658231253</v>
      </c>
    </row>
    <row r="15" spans="1:8" x14ac:dyDescent="0.25">
      <c r="A15" s="7" t="s">
        <v>41</v>
      </c>
      <c r="B15" s="7">
        <v>20</v>
      </c>
      <c r="C15" s="7">
        <v>2</v>
      </c>
      <c r="D15" s="7">
        <v>40</v>
      </c>
      <c r="E15" s="8">
        <v>20000</v>
      </c>
      <c r="F15" s="8">
        <f t="shared" si="0"/>
        <v>17391.304347826088</v>
      </c>
      <c r="G15" s="8">
        <f t="shared" si="1"/>
        <v>6575.5821779512717</v>
      </c>
      <c r="H15" s="8">
        <f t="shared" si="2"/>
        <v>23966.886525777358</v>
      </c>
    </row>
    <row r="16" spans="1:8" x14ac:dyDescent="0.25">
      <c r="A16" s="7" t="s">
        <v>42</v>
      </c>
      <c r="B16" s="7">
        <v>20</v>
      </c>
      <c r="C16" s="7">
        <v>4</v>
      </c>
      <c r="D16" s="7">
        <v>80</v>
      </c>
      <c r="E16" s="8">
        <v>25000</v>
      </c>
      <c r="F16" s="8">
        <f t="shared" si="0"/>
        <v>21739.130434782608</v>
      </c>
      <c r="G16" s="8">
        <f t="shared" si="1"/>
        <v>13151.164355902543</v>
      </c>
      <c r="H16" s="8">
        <f t="shared" si="2"/>
        <v>34890.294790685148</v>
      </c>
    </row>
    <row r="17" spans="1:8" x14ac:dyDescent="0.25">
      <c r="A17" s="2" t="s">
        <v>20</v>
      </c>
      <c r="B17" s="7">
        <f t="shared" ref="B17:H17" si="3">SUM(B7:B16)</f>
        <v>181</v>
      </c>
      <c r="C17" s="7">
        <f t="shared" si="3"/>
        <v>35</v>
      </c>
      <c r="D17" s="7">
        <f t="shared" si="3"/>
        <v>646</v>
      </c>
      <c r="E17" s="8">
        <f t="shared" si="3"/>
        <v>242500</v>
      </c>
      <c r="F17" s="8">
        <f t="shared" si="3"/>
        <v>193804.34782608697</v>
      </c>
      <c r="G17" s="8">
        <f t="shared" si="3"/>
        <v>106195.65217391304</v>
      </c>
      <c r="H17" s="8">
        <f t="shared" si="3"/>
        <v>300000</v>
      </c>
    </row>
  </sheetData>
  <mergeCells count="3">
    <mergeCell ref="A1:F1"/>
    <mergeCell ref="A3:B3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3" workbookViewId="0">
      <selection activeCell="J15" sqref="J15"/>
    </sheetView>
  </sheetViews>
  <sheetFormatPr defaultRowHeight="15" x14ac:dyDescent="0.25"/>
  <cols>
    <col min="1" max="1" width="13.28515625" style="1" bestFit="1" customWidth="1"/>
    <col min="2" max="2" width="9.140625" style="1"/>
    <col min="3" max="3" width="9.5703125" style="1" bestFit="1" customWidth="1"/>
    <col min="4" max="6" width="12.140625" style="1" bestFit="1" customWidth="1"/>
    <col min="7" max="16384" width="9.140625" style="1"/>
  </cols>
  <sheetData>
    <row r="1" spans="1:6" x14ac:dyDescent="0.25">
      <c r="A1" s="11" t="s">
        <v>44</v>
      </c>
      <c r="B1" s="11"/>
      <c r="C1" s="9">
        <v>0.13</v>
      </c>
      <c r="D1" s="11" t="s">
        <v>47</v>
      </c>
      <c r="E1" s="11"/>
      <c r="F1" s="9">
        <v>0.2</v>
      </c>
    </row>
    <row r="2" spans="1:6" x14ac:dyDescent="0.25">
      <c r="A2" s="11" t="s">
        <v>45</v>
      </c>
      <c r="B2" s="11"/>
      <c r="C2" s="8">
        <v>125</v>
      </c>
    </row>
    <row r="3" spans="1:6" x14ac:dyDescent="0.25">
      <c r="A3" s="11" t="s">
        <v>46</v>
      </c>
      <c r="B3" s="11"/>
      <c r="C3" s="8">
        <v>200</v>
      </c>
    </row>
    <row r="5" spans="1:6" x14ac:dyDescent="0.25">
      <c r="A5" s="13" t="s">
        <v>48</v>
      </c>
      <c r="B5" s="13"/>
      <c r="C5" s="13"/>
      <c r="D5" s="13"/>
      <c r="E5" s="13"/>
      <c r="F5" s="13"/>
    </row>
    <row r="6" spans="1:6" s="6" customFormat="1" ht="66" customHeight="1" x14ac:dyDescent="0.25">
      <c r="A6" s="4" t="s">
        <v>49</v>
      </c>
      <c r="B6" s="5" t="s">
        <v>50</v>
      </c>
      <c r="C6" s="5" t="s">
        <v>54</v>
      </c>
      <c r="D6" s="5" t="s">
        <v>51</v>
      </c>
      <c r="E6" s="5" t="s">
        <v>52</v>
      </c>
      <c r="F6" s="5" t="s">
        <v>53</v>
      </c>
    </row>
    <row r="7" spans="1:6" x14ac:dyDescent="0.25">
      <c r="A7" s="7" t="s">
        <v>35</v>
      </c>
      <c r="B7" s="7">
        <v>145</v>
      </c>
      <c r="C7" s="7">
        <v>18</v>
      </c>
      <c r="D7" s="8">
        <f>B7*C$2-C7*C$3</f>
        <v>14525</v>
      </c>
      <c r="E7" s="8">
        <f>D7*IF(D7&gt;=5000,F$1,C$1)</f>
        <v>2905</v>
      </c>
      <c r="F7" s="8">
        <f>D7-E7</f>
        <v>11620</v>
      </c>
    </row>
    <row r="8" spans="1:6" x14ac:dyDescent="0.25">
      <c r="A8" s="7" t="s">
        <v>55</v>
      </c>
      <c r="B8" s="7">
        <v>135</v>
      </c>
      <c r="C8" s="7">
        <v>5</v>
      </c>
      <c r="D8" s="8">
        <f t="shared" ref="D8:D11" si="0">B8*C$2-C8*C$3</f>
        <v>15875</v>
      </c>
      <c r="E8" s="8">
        <f t="shared" ref="E8:E11" si="1">D8*IF(D8&gt;=5000,F$1,C$1)</f>
        <v>3175</v>
      </c>
      <c r="F8" s="8">
        <f t="shared" ref="F8:F11" si="2">D8-E8</f>
        <v>12700</v>
      </c>
    </row>
    <row r="9" spans="1:6" x14ac:dyDescent="0.25">
      <c r="A9" s="7" t="s">
        <v>39</v>
      </c>
      <c r="B9" s="7">
        <v>130</v>
      </c>
      <c r="C9" s="7">
        <v>7</v>
      </c>
      <c r="D9" s="8">
        <f t="shared" si="0"/>
        <v>14850</v>
      </c>
      <c r="E9" s="8">
        <f t="shared" si="1"/>
        <v>2970</v>
      </c>
      <c r="F9" s="8">
        <f t="shared" si="2"/>
        <v>11880</v>
      </c>
    </row>
    <row r="10" spans="1:6" x14ac:dyDescent="0.25">
      <c r="A10" s="7" t="s">
        <v>40</v>
      </c>
      <c r="B10" s="7">
        <v>160</v>
      </c>
      <c r="C10" s="7">
        <v>12</v>
      </c>
      <c r="D10" s="8">
        <f t="shared" si="0"/>
        <v>17600</v>
      </c>
      <c r="E10" s="8">
        <f t="shared" si="1"/>
        <v>3520</v>
      </c>
      <c r="F10" s="8">
        <f t="shared" si="2"/>
        <v>14080</v>
      </c>
    </row>
    <row r="11" spans="1:6" x14ac:dyDescent="0.25">
      <c r="A11" s="7" t="s">
        <v>56</v>
      </c>
      <c r="B11" s="7">
        <v>110</v>
      </c>
      <c r="C11" s="7">
        <v>3</v>
      </c>
      <c r="D11" s="8">
        <f t="shared" si="0"/>
        <v>13150</v>
      </c>
      <c r="E11" s="8">
        <f t="shared" si="1"/>
        <v>2630</v>
      </c>
      <c r="F11" s="8">
        <f t="shared" si="2"/>
        <v>10520</v>
      </c>
    </row>
    <row r="12" spans="1:6" x14ac:dyDescent="0.25">
      <c r="A12" s="7" t="s">
        <v>20</v>
      </c>
      <c r="B12" s="7">
        <f>SUM(B7:B11)</f>
        <v>680</v>
      </c>
      <c r="C12" s="7">
        <f t="shared" ref="C12" si="3">SUM(C7:C11)</f>
        <v>45</v>
      </c>
      <c r="D12" s="8">
        <f>SUM(D7:D11)</f>
        <v>76000</v>
      </c>
      <c r="E12" s="8">
        <f>SUM(E7:E11)</f>
        <v>15200</v>
      </c>
      <c r="F12" s="8">
        <f>SUM(F7:F11)</f>
        <v>60800</v>
      </c>
    </row>
  </sheetData>
  <mergeCells count="5">
    <mergeCell ref="A2:B2"/>
    <mergeCell ref="A1:B1"/>
    <mergeCell ref="A3:B3"/>
    <mergeCell ref="D1:E1"/>
    <mergeCell ref="A5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Квартплата</vt:lpstr>
      <vt:lpstr>Распределение фонда зарплаты</vt:lpstr>
      <vt:lpstr>Сдельная зарплата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2024-09-27T06:39:52Z</dcterms:modified>
</cp:coreProperties>
</file>