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ель" sheetId="1" r:id="rId1"/>
    <sheet name="Сортировк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9" i="1" l="1"/>
  <c r="G54" i="2"/>
  <c r="F54" i="2"/>
  <c r="E54" i="2"/>
  <c r="H45" i="2"/>
  <c r="H52" i="2"/>
  <c r="H47" i="2"/>
  <c r="H48" i="2"/>
  <c r="H50" i="2"/>
  <c r="H53" i="2"/>
  <c r="H51" i="2"/>
  <c r="I51" i="2" s="1"/>
  <c r="J51" i="2" s="1"/>
  <c r="H44" i="2"/>
  <c r="I44" i="2" s="1"/>
  <c r="J44" i="2" s="1"/>
  <c r="H49" i="2"/>
  <c r="H46" i="2"/>
  <c r="G40" i="2"/>
  <c r="F40" i="2"/>
  <c r="E40" i="2"/>
  <c r="H39" i="2"/>
  <c r="I39" i="2" s="1"/>
  <c r="J39" i="2" s="1"/>
  <c r="H38" i="2"/>
  <c r="H37" i="2"/>
  <c r="H36" i="2"/>
  <c r="I35" i="2"/>
  <c r="H35" i="2"/>
  <c r="H34" i="2"/>
  <c r="I34" i="2" s="1"/>
  <c r="H33" i="2"/>
  <c r="I33" i="2" s="1"/>
  <c r="J33" i="2" s="1"/>
  <c r="H32" i="2"/>
  <c r="I32" i="2" s="1"/>
  <c r="J32" i="2" s="1"/>
  <c r="I31" i="2"/>
  <c r="J31" i="2" s="1"/>
  <c r="H31" i="2"/>
  <c r="H30" i="2"/>
  <c r="G26" i="2"/>
  <c r="F26" i="2"/>
  <c r="E26" i="2"/>
  <c r="I25" i="2"/>
  <c r="J25" i="2" s="1"/>
  <c r="H25" i="2"/>
  <c r="H24" i="2"/>
  <c r="H23" i="2"/>
  <c r="I22" i="2"/>
  <c r="H22" i="2"/>
  <c r="J22" i="2" s="1"/>
  <c r="H21" i="2"/>
  <c r="H20" i="2"/>
  <c r="I20" i="2" s="1"/>
  <c r="H19" i="2"/>
  <c r="H18" i="2"/>
  <c r="H17" i="2"/>
  <c r="I17" i="2" s="1"/>
  <c r="J17" i="2" s="1"/>
  <c r="I16" i="2"/>
  <c r="H16" i="2"/>
  <c r="J3" i="2"/>
  <c r="J4" i="2"/>
  <c r="J5" i="2"/>
  <c r="J6" i="2"/>
  <c r="J7" i="2"/>
  <c r="J8" i="2"/>
  <c r="J9" i="2"/>
  <c r="J10" i="2"/>
  <c r="J11" i="2"/>
  <c r="J2" i="2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2" i="2"/>
  <c r="I2" i="2" s="1"/>
  <c r="I45" i="2" l="1"/>
  <c r="J45" i="2" s="1"/>
  <c r="I50" i="2"/>
  <c r="J50" i="2" s="1"/>
  <c r="J53" i="2"/>
  <c r="I49" i="2"/>
  <c r="J49" i="2" s="1"/>
  <c r="I53" i="2"/>
  <c r="I48" i="2"/>
  <c r="J48" i="2" s="1"/>
  <c r="I36" i="2"/>
  <c r="J36" i="2" s="1"/>
  <c r="J35" i="2"/>
  <c r="I18" i="2"/>
  <c r="J18" i="2" s="1"/>
  <c r="I24" i="2"/>
  <c r="J24" i="2" s="1"/>
  <c r="J16" i="2"/>
  <c r="I47" i="2"/>
  <c r="J47" i="2" s="1"/>
  <c r="I46" i="2"/>
  <c r="I52" i="2"/>
  <c r="J52" i="2" s="1"/>
  <c r="H54" i="2"/>
  <c r="J34" i="2"/>
  <c r="I37" i="2"/>
  <c r="J37" i="2" s="1"/>
  <c r="I30" i="2"/>
  <c r="J30" i="2" s="1"/>
  <c r="I38" i="2"/>
  <c r="J38" i="2" s="1"/>
  <c r="H40" i="2"/>
  <c r="J20" i="2"/>
  <c r="I23" i="2"/>
  <c r="J23" i="2" s="1"/>
  <c r="I21" i="2"/>
  <c r="J21" i="2" s="1"/>
  <c r="H26" i="2"/>
  <c r="I19" i="2"/>
  <c r="J19" i="2" s="1"/>
  <c r="J12" i="2"/>
  <c r="I12" i="2"/>
  <c r="H12" i="2"/>
  <c r="F12" i="2"/>
  <c r="G12" i="2"/>
  <c r="E12" i="2"/>
  <c r="AF7" i="1"/>
  <c r="AF6" i="1"/>
  <c r="AE12" i="1"/>
  <c r="AF12" i="1" s="1"/>
  <c r="AE11" i="1"/>
  <c r="AF11" i="1" s="1"/>
  <c r="AE10" i="1"/>
  <c r="AF10" i="1" s="1"/>
  <c r="AE9" i="1"/>
  <c r="AE7" i="1"/>
  <c r="AE8" i="1"/>
  <c r="AF8" i="1" s="1"/>
  <c r="AE6" i="1"/>
  <c r="AB6" i="1"/>
  <c r="AA7" i="1"/>
  <c r="AA8" i="1"/>
  <c r="AA9" i="1"/>
  <c r="AA10" i="1"/>
  <c r="AA11" i="1"/>
  <c r="AA12" i="1"/>
  <c r="AA6" i="1"/>
  <c r="AD7" i="1"/>
  <c r="AD8" i="1"/>
  <c r="AD9" i="1"/>
  <c r="AD10" i="1"/>
  <c r="AD11" i="1"/>
  <c r="AD12" i="1"/>
  <c r="AD6" i="1"/>
  <c r="AC6" i="1"/>
  <c r="AC7" i="1"/>
  <c r="AC8" i="1"/>
  <c r="AC9" i="1"/>
  <c r="AC10" i="1"/>
  <c r="AC11" i="1"/>
  <c r="AC12" i="1"/>
  <c r="AB7" i="1"/>
  <c r="AB8" i="1"/>
  <c r="AB9" i="1"/>
  <c r="AB10" i="1"/>
  <c r="AB11" i="1"/>
  <c r="AB12" i="1"/>
  <c r="I54" i="2" l="1"/>
  <c r="J26" i="2"/>
  <c r="J46" i="2"/>
  <c r="J54" i="2" s="1"/>
  <c r="J40" i="2"/>
  <c r="I40" i="2"/>
  <c r="I26" i="2"/>
</calcChain>
</file>

<file path=xl/sharedStrings.xml><?xml version="1.0" encoding="utf-8"?>
<sst xmlns="http://schemas.openxmlformats.org/spreadsheetml/2006/main" count="211" uniqueCount="60">
  <si>
    <t>ЗА ОКТЯБРЬ 2020 г.</t>
  </si>
  <si>
    <t>ТАБЕЛЬ УЧЕТА РАБОЧЕГО ВРЕМЕНИ И РАСЧЕТА ЗАРПЛАТЫ</t>
  </si>
  <si>
    <t>№ п/п</t>
  </si>
  <si>
    <t>Ф.И.О.</t>
  </si>
  <si>
    <t>Должность</t>
  </si>
  <si>
    <t>Оплата час</t>
  </si>
  <si>
    <t>Число месяца</t>
  </si>
  <si>
    <t>Дни явок</t>
  </si>
  <si>
    <t>Дни неявок</t>
  </si>
  <si>
    <t>Отработано часов</t>
  </si>
  <si>
    <t>Начислено</t>
  </si>
  <si>
    <t>Борисова О.В.</t>
  </si>
  <si>
    <t>Иванов О.Р.</t>
  </si>
  <si>
    <t>Климова С.С.</t>
  </si>
  <si>
    <t>Николаева Н.Н.</t>
  </si>
  <si>
    <t>Соколова И.Д.</t>
  </si>
  <si>
    <t>Федоров М.И.</t>
  </si>
  <si>
    <t>Чернов П.К.</t>
  </si>
  <si>
    <t>профессор</t>
  </si>
  <si>
    <t>доцент</t>
  </si>
  <si>
    <t>ассистент</t>
  </si>
  <si>
    <t>б</t>
  </si>
  <si>
    <t>п</t>
  </si>
  <si>
    <t>отпуск</t>
  </si>
  <si>
    <t>б/лист</t>
  </si>
  <si>
    <t>прогул</t>
  </si>
  <si>
    <t>Фамилия</t>
  </si>
  <si>
    <t>Имя</t>
  </si>
  <si>
    <t>Отчество</t>
  </si>
  <si>
    <t>Февраль</t>
  </si>
  <si>
    <t>Март</t>
  </si>
  <si>
    <t>Январь</t>
  </si>
  <si>
    <t>Всего начислено</t>
  </si>
  <si>
    <t>Всего удержано</t>
  </si>
  <si>
    <t>Сумма к выдаче</t>
  </si>
  <si>
    <t>Петров</t>
  </si>
  <si>
    <t>Борисов</t>
  </si>
  <si>
    <t>Иванов</t>
  </si>
  <si>
    <t>Григорьев</t>
  </si>
  <si>
    <t>Яковлев</t>
  </si>
  <si>
    <t>Евгений</t>
  </si>
  <si>
    <t>Елена</t>
  </si>
  <si>
    <t>Иван</t>
  </si>
  <si>
    <t>Федор</t>
  </si>
  <si>
    <t>Никанор</t>
  </si>
  <si>
    <t>Ирина</t>
  </si>
  <si>
    <t>Яков</t>
  </si>
  <si>
    <t>Алексей</t>
  </si>
  <si>
    <t>Сергей</t>
  </si>
  <si>
    <t>Федорович</t>
  </si>
  <si>
    <t>Васильевна</t>
  </si>
  <si>
    <t>Иванович</t>
  </si>
  <si>
    <t>Евгеньевич</t>
  </si>
  <si>
    <t>Петрович</t>
  </si>
  <si>
    <t>Николаевна</t>
  </si>
  <si>
    <t>Андреевич</t>
  </si>
  <si>
    <t>Васильевич</t>
  </si>
  <si>
    <t>Алексеевич</t>
  </si>
  <si>
    <t>Петрова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</si>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</sst>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center" vertical="center" textRotation="90"/>
    </xf>
    <xf numFmtId="0" fontId="3" fillId="2" borderId="1" xfId="1" applyBorder="1"/>
    <xf numFmtId="164" fontId="3" fillId="2" borderId="1" xfId="1" applyNumberFormat="1" applyBorder="1"/>
    <xf numFmtId="0" fontId="3" fillId="2" borderId="5" xfId="1" applyBorder="1"/>
    <xf numFmtId="0" fontId="3" fillId="2" borderId="4" xfId="1" applyBorder="1"/>
    <xf numFmtId="0" fontId="3" fillId="2" borderId="0" xfId="1" applyBorder="1"/>
    <xf numFmtId="0" fontId="4" fillId="3" borderId="6" xfId="2" applyBorder="1" applyAlignment="1">
      <alignment horizontal="center" vertical="center" wrapText="1"/>
    </xf>
    <xf numFmtId="0" fontId="4" fillId="3" borderId="6" xfId="2" applyBorder="1" applyAlignment="1">
      <alignment horizontal="center" vertical="center"/>
    </xf>
    <xf numFmtId="0" fontId="4" fillId="3" borderId="6" xfId="2" applyBorder="1" applyAlignment="1">
      <alignment horizontal="center" vertical="center" textRotation="90"/>
    </xf>
    <xf numFmtId="0" fontId="4" fillId="3" borderId="6" xfId="2" applyBorder="1"/>
    <xf numFmtId="164" fontId="4" fillId="3" borderId="6" xfId="2" applyNumberFormat="1" applyBorder="1"/>
    <xf numFmtId="0" fontId="5" fillId="4" borderId="1" xfId="3" applyBorder="1" applyAlignment="1">
      <alignment horizontal="center" vertical="center" wrapText="1"/>
    </xf>
    <xf numFmtId="0" fontId="5" fillId="4" borderId="1" xfId="3" applyBorder="1" applyAlignment="1">
      <alignment horizontal="center" vertical="center"/>
    </xf>
    <xf numFmtId="0" fontId="5" fillId="4" borderId="1" xfId="3" applyBorder="1" applyAlignment="1">
      <alignment horizontal="center" vertical="center" textRotation="90"/>
    </xf>
    <xf numFmtId="0" fontId="5" fillId="4" borderId="1" xfId="3" applyBorder="1"/>
    <xf numFmtId="164" fontId="5" fillId="4" borderId="1" xfId="3" applyNumberFormat="1" applyBorder="1"/>
    <xf numFmtId="0" fontId="5" fillId="4" borderId="5" xfId="3" applyBorder="1"/>
    <xf numFmtId="0" fontId="5" fillId="4" borderId="4" xfId="3" applyBorder="1"/>
    <xf numFmtId="0" fontId="5" fillId="4" borderId="0" xfId="3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2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5CA-4D91-A710-F26D4F9E03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E5CA-4D91-A710-F26D4F9E03C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5CA-4D91-A710-F26D4F9E03C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E5CA-4D91-A710-F26D4F9E03C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5CA-4D91-A710-F26D4F9E03C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E5CA-4D91-A710-F26D4F9E03C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E5CA-4D91-A710-F26D4F9E03C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E5CA-4D91-A710-F26D4F9E03C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5CA-4D91-A710-F26D4F9E03C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5CA-4D91-A710-F26D4F9E03C6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5CA-4D91-A710-F26D4F9E03C6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5CA-4D91-A710-F26D4F9E03C6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E5CA-4D91-A710-F26D4F9E03C6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E5CA-4D91-A710-F26D4F9E03C6}"/>
                </c:ext>
              </c:extLst>
            </c:dLbl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Табель!$B$6:$B$12</c:f>
              <c:strCache>
                <c:ptCount val="7"/>
                <c:pt idx="0">
                  <c:v>Борисова О.В.</c:v>
                </c:pt>
                <c:pt idx="1">
                  <c:v>Иванов О.Р.</c:v>
                </c:pt>
                <c:pt idx="2">
                  <c:v>Климова С.С.</c:v>
                </c:pt>
                <c:pt idx="3">
                  <c:v>Николаева Н.Н.</c:v>
                </c:pt>
                <c:pt idx="4">
                  <c:v>Соколова И.Д.</c:v>
                </c:pt>
                <c:pt idx="5">
                  <c:v>Федоров М.И.</c:v>
                </c:pt>
                <c:pt idx="6">
                  <c:v>Чернов П.К.</c:v>
                </c:pt>
              </c:strCache>
            </c:strRef>
          </c:cat>
          <c:val>
            <c:numRef>
              <c:f>Табель!$AE$6:$AE$12</c:f>
              <c:numCache>
                <c:formatCode>General</c:formatCode>
                <c:ptCount val="7"/>
                <c:pt idx="0">
                  <c:v>112</c:v>
                </c:pt>
                <c:pt idx="1">
                  <c:v>120</c:v>
                </c:pt>
                <c:pt idx="2">
                  <c:v>120</c:v>
                </c:pt>
                <c:pt idx="3">
                  <c:v>176</c:v>
                </c:pt>
                <c:pt idx="4">
                  <c:v>128</c:v>
                </c:pt>
                <c:pt idx="5">
                  <c:v>136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A-4D91-A710-F26D4F9E03C6}"/>
            </c:ext>
          </c:extLst>
        </c:ser>
        <c:dLbls>
          <c:dLblPos val="out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Начислено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"/>
                  <c:y val="-0.25462962962962965"/>
                </c:manualLayout>
              </c:layout>
              <c:numFmt formatCode="#,##0.00\ &quot;₽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225B-4C53-9633-FC324E7C3CEA}"/>
                </c:ext>
              </c:extLst>
            </c:dLbl>
            <c:dLbl>
              <c:idx val="1"/>
              <c:layout>
                <c:manualLayout>
                  <c:x val="2.5000000000000001E-2"/>
                  <c:y val="-0.21296296296296297"/>
                </c:manualLayout>
              </c:layout>
              <c:numFmt formatCode="#,##0.00\ &quot;₽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225B-4C53-9633-FC324E7C3CEA}"/>
                </c:ext>
              </c:extLst>
            </c:dLbl>
            <c:dLbl>
              <c:idx val="2"/>
              <c:layout>
                <c:manualLayout>
                  <c:x val="1.1111111111111059E-2"/>
                  <c:y val="-0.16203703703703712"/>
                </c:manualLayout>
              </c:layout>
              <c:numFmt formatCode="#,##0.00\ &quot;₽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225B-4C53-9633-FC324E7C3CEA}"/>
                </c:ext>
              </c:extLst>
            </c:dLbl>
            <c:dLbl>
              <c:idx val="3"/>
              <c:layout>
                <c:manualLayout>
                  <c:x val="1.3888888888888888E-2"/>
                  <c:y val="-0.22685185185185189"/>
                </c:manualLayout>
              </c:layout>
              <c:numFmt formatCode="#,##0.00\ &quot;₽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225B-4C53-9633-FC324E7C3CEA}"/>
                </c:ext>
              </c:extLst>
            </c:dLbl>
            <c:dLbl>
              <c:idx val="4"/>
              <c:layout>
                <c:manualLayout>
                  <c:x val="1.3888888888888888E-2"/>
                  <c:y val="-0.2546296296296296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25B-4C53-9633-FC324E7C3CEA}"/>
                </c:ext>
              </c:extLst>
            </c:dLbl>
            <c:dLbl>
              <c:idx val="5"/>
              <c:layout>
                <c:manualLayout>
                  <c:x val="8.3333333333333332E-3"/>
                  <c:y val="-0.31018518518518517"/>
                </c:manualLayout>
              </c:layout>
              <c:numFmt formatCode="#,##0.00\ &quot;₽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225B-4C53-9633-FC324E7C3CEA}"/>
                </c:ext>
              </c:extLst>
            </c:dLbl>
            <c:dLbl>
              <c:idx val="6"/>
              <c:layout>
                <c:manualLayout>
                  <c:x val="1.1111111111111212E-2"/>
                  <c:y val="-0.23148148148148151"/>
                </c:manualLayout>
              </c:layout>
              <c:numFmt formatCode="#,##0.00\ &quot;₽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225B-4C53-9633-FC324E7C3C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Табель!$B$6:$B$12</c:f>
              <c:strCache>
                <c:ptCount val="7"/>
                <c:pt idx="0">
                  <c:v>Борисова О.В.</c:v>
                </c:pt>
                <c:pt idx="1">
                  <c:v>Иванов О.Р.</c:v>
                </c:pt>
                <c:pt idx="2">
                  <c:v>Климова С.С.</c:v>
                </c:pt>
                <c:pt idx="3">
                  <c:v>Николаева Н.Н.</c:v>
                </c:pt>
                <c:pt idx="4">
                  <c:v>Соколова И.Д.</c:v>
                </c:pt>
                <c:pt idx="5">
                  <c:v>Федоров М.И.</c:v>
                </c:pt>
                <c:pt idx="6">
                  <c:v>Чернов П.К.</c:v>
                </c:pt>
              </c:strCache>
            </c:strRef>
          </c:cat>
          <c:val>
            <c:numRef>
              <c:f>Табель!$AF$6:$AF$12</c:f>
              <c:numCache>
                <c:formatCode>General</c:formatCode>
                <c:ptCount val="7"/>
                <c:pt idx="0">
                  <c:v>33600</c:v>
                </c:pt>
                <c:pt idx="1">
                  <c:v>30000</c:v>
                </c:pt>
                <c:pt idx="2">
                  <c:v>18000</c:v>
                </c:pt>
                <c:pt idx="3">
                  <c:v>26400</c:v>
                </c:pt>
                <c:pt idx="4">
                  <c:v>32000</c:v>
                </c:pt>
                <c:pt idx="5">
                  <c:v>40800</c:v>
                </c:pt>
                <c:pt idx="6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B-4C53-9633-FC324E7C3C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52950847"/>
        <c:axId val="752961663"/>
        <c:axId val="0"/>
      </c:bar3DChart>
      <c:catAx>
        <c:axId val="75295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2961663"/>
        <c:crosses val="autoZero"/>
        <c:auto val="1"/>
        <c:lblAlgn val="ctr"/>
        <c:lblOffset val="100"/>
        <c:noMultiLvlLbl val="0"/>
      </c:catAx>
      <c:valAx>
        <c:axId val="75296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2950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448235</xdr:colOff>
      <xdr:row>14</xdr:row>
      <xdr:rowOff>107576</xdr:rowOff>
    </xdr:from>
    <xdr:to>
      <xdr:col>13</xdr:col>
      <xdr:colOff>179294</xdr:colOff>
      <xdr:row>28</xdr:row>
      <xdr:rowOff>183776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392206</xdr:colOff>
      <xdr:row>13</xdr:row>
      <xdr:rowOff>163605</xdr:rowOff>
    </xdr:from>
    <xdr:to>
      <xdr:col>22</xdr:col>
      <xdr:colOff>123265</xdr:colOff>
      <xdr:row>28</xdr:row>
      <xdr:rowOff>49305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topLeftCell="D1" zoomScale="85" zoomScaleNormal="85" workbookViewId="0">
      <selection activeCell="R36" sqref="R36"/>
    </sheetView>
  </sheetViews>
  <sheetFormatPr defaultRowHeight="15" x14ac:dyDescent="0.25"/>
  <cols>
    <col min="1" max="1" width="5.7109375" customWidth="1"/>
    <col min="2" max="2" width="15.140625" bestFit="1" customWidth="1"/>
    <col min="3" max="3" width="11.140625" bestFit="1" customWidth="1"/>
    <col min="4" max="4" width="4.28515625" bestFit="1" customWidth="1"/>
    <col min="5" max="5" width="10.85546875" style="8" bestFit="1" customWidth="1"/>
    <col min="6" max="19" width="9.140625" style="8"/>
    <col min="20" max="20" width="9.140625" style="1"/>
    <col min="21" max="23" width="9.140625" style="8"/>
    <col min="24" max="26" width="9.140625" style="1"/>
  </cols>
  <sheetData>
    <row r="1" spans="1:32" x14ac:dyDescent="0.25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</row>
    <row r="2" spans="1:32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</row>
    <row r="4" spans="1:32" s="5" customFormat="1" ht="36" customHeight="1" x14ac:dyDescent="0.25">
      <c r="A4" s="22" t="s">
        <v>2</v>
      </c>
      <c r="B4" s="23" t="s">
        <v>3</v>
      </c>
      <c r="C4" s="23" t="s">
        <v>4</v>
      </c>
      <c r="D4" s="17" t="s">
        <v>5</v>
      </c>
      <c r="E4" s="18" t="s">
        <v>6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/>
      <c r="AA4" s="17" t="s">
        <v>7</v>
      </c>
      <c r="AB4" s="18" t="s">
        <v>8</v>
      </c>
      <c r="AC4" s="19"/>
      <c r="AD4" s="20"/>
      <c r="AE4" s="17" t="s">
        <v>9</v>
      </c>
      <c r="AF4" s="17" t="s">
        <v>10</v>
      </c>
    </row>
    <row r="5" spans="1:32" s="5" customFormat="1" ht="63" customHeight="1" x14ac:dyDescent="0.25">
      <c r="A5" s="22"/>
      <c r="B5" s="23"/>
      <c r="C5" s="23"/>
      <c r="D5" s="17"/>
      <c r="E5" s="6">
        <v>44105</v>
      </c>
      <c r="F5" s="6">
        <v>44106</v>
      </c>
      <c r="G5" s="6">
        <v>44107</v>
      </c>
      <c r="H5" s="6">
        <v>44108</v>
      </c>
      <c r="I5" s="6">
        <v>44109</v>
      </c>
      <c r="J5" s="6">
        <v>44110</v>
      </c>
      <c r="K5" s="6">
        <v>44111</v>
      </c>
      <c r="L5" s="6">
        <v>44112</v>
      </c>
      <c r="M5" s="6">
        <v>44113</v>
      </c>
      <c r="N5" s="6">
        <v>44114</v>
      </c>
      <c r="O5" s="6">
        <v>44115</v>
      </c>
      <c r="P5" s="6">
        <v>44116</v>
      </c>
      <c r="Q5" s="6">
        <v>44117</v>
      </c>
      <c r="R5" s="6">
        <v>44118</v>
      </c>
      <c r="S5" s="6">
        <v>44119</v>
      </c>
      <c r="T5" s="6">
        <v>44120</v>
      </c>
      <c r="U5" s="6">
        <v>44121</v>
      </c>
      <c r="V5" s="6">
        <v>44122</v>
      </c>
      <c r="W5" s="6">
        <v>44123</v>
      </c>
      <c r="X5" s="6">
        <v>44124</v>
      </c>
      <c r="Y5" s="6">
        <v>44125</v>
      </c>
      <c r="Z5" s="6">
        <v>44126</v>
      </c>
      <c r="AA5" s="17"/>
      <c r="AB5" s="9" t="s">
        <v>23</v>
      </c>
      <c r="AC5" s="9" t="s">
        <v>24</v>
      </c>
      <c r="AD5" s="9" t="s">
        <v>25</v>
      </c>
      <c r="AE5" s="17"/>
      <c r="AF5" s="17"/>
    </row>
    <row r="6" spans="1:32" x14ac:dyDescent="0.25">
      <c r="A6" s="3">
        <v>1</v>
      </c>
      <c r="B6" s="3" t="s">
        <v>11</v>
      </c>
      <c r="C6" s="3" t="s">
        <v>18</v>
      </c>
      <c r="D6" s="3">
        <v>300</v>
      </c>
      <c r="E6" s="7">
        <v>8</v>
      </c>
      <c r="F6" s="7">
        <v>8</v>
      </c>
      <c r="G6" s="7">
        <v>8</v>
      </c>
      <c r="H6" s="7">
        <v>8</v>
      </c>
      <c r="I6" s="7">
        <v>8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8</v>
      </c>
      <c r="S6" s="7">
        <v>8</v>
      </c>
      <c r="T6" s="4">
        <v>8</v>
      </c>
      <c r="U6" s="7">
        <v>8</v>
      </c>
      <c r="V6" s="7">
        <v>8</v>
      </c>
      <c r="W6" s="7">
        <v>8</v>
      </c>
      <c r="X6" s="4">
        <v>8</v>
      </c>
      <c r="Y6" s="4">
        <v>8</v>
      </c>
      <c r="Z6" s="4">
        <v>8</v>
      </c>
      <c r="AA6" s="3">
        <f>COUNT($E6:$Z6,8)</f>
        <v>23</v>
      </c>
      <c r="AB6" s="3">
        <f>COUNTIF($E6:$Z6,0)</f>
        <v>8</v>
      </c>
      <c r="AC6" s="3">
        <f>COUNTIF($E6:$Z6,"б")</f>
        <v>0</v>
      </c>
      <c r="AD6" s="3">
        <f>COUNTIF($E6:$Z6,"п")</f>
        <v>0</v>
      </c>
      <c r="AE6" s="3">
        <f t="shared" ref="AE6:AE12" si="0">COUNTIF($E6:$Z6,8)*8</f>
        <v>112</v>
      </c>
      <c r="AF6" s="3">
        <f t="shared" ref="AF6:AF12" si="1">AE6*D6</f>
        <v>33600</v>
      </c>
    </row>
    <row r="7" spans="1:32" x14ac:dyDescent="0.25">
      <c r="A7" s="3">
        <v>2</v>
      </c>
      <c r="B7" s="3" t="s">
        <v>12</v>
      </c>
      <c r="C7" s="3" t="s">
        <v>19</v>
      </c>
      <c r="D7" s="3">
        <v>250</v>
      </c>
      <c r="E7" s="7">
        <v>8</v>
      </c>
      <c r="F7" s="7">
        <v>8</v>
      </c>
      <c r="G7" s="7">
        <v>8</v>
      </c>
      <c r="H7" s="7">
        <v>8</v>
      </c>
      <c r="I7" s="7">
        <v>8</v>
      </c>
      <c r="J7" s="7">
        <v>8</v>
      </c>
      <c r="K7" s="7">
        <v>8</v>
      </c>
      <c r="L7" s="7">
        <v>8</v>
      </c>
      <c r="M7" s="7">
        <v>8</v>
      </c>
      <c r="N7" s="7">
        <v>8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4">
        <v>0</v>
      </c>
      <c r="U7" s="7">
        <v>0</v>
      </c>
      <c r="V7" s="7">
        <v>8</v>
      </c>
      <c r="W7" s="7">
        <v>8</v>
      </c>
      <c r="X7" s="4">
        <v>8</v>
      </c>
      <c r="Y7" s="4">
        <v>8</v>
      </c>
      <c r="Z7" s="4">
        <v>8</v>
      </c>
      <c r="AA7" s="3">
        <f t="shared" ref="AA7:AA12" si="2">COUNT($E7:$Z7,8)</f>
        <v>23</v>
      </c>
      <c r="AB7" s="3">
        <f t="shared" ref="AB7:AB12" si="3">COUNTIF($E7:$Z7,0)</f>
        <v>7</v>
      </c>
      <c r="AC7" s="3">
        <f t="shared" ref="AC7:AC12" si="4">COUNTIF($E7:$Z7,"б")</f>
        <v>0</v>
      </c>
      <c r="AD7" s="3">
        <f t="shared" ref="AD7:AD12" si="5">COUNTIF($E7:$Z7,"п")</f>
        <v>0</v>
      </c>
      <c r="AE7" s="3">
        <f t="shared" si="0"/>
        <v>120</v>
      </c>
      <c r="AF7" s="3">
        <f t="shared" si="1"/>
        <v>30000</v>
      </c>
    </row>
    <row r="8" spans="1:32" x14ac:dyDescent="0.25">
      <c r="A8" s="3">
        <v>3</v>
      </c>
      <c r="B8" s="3" t="s">
        <v>13</v>
      </c>
      <c r="C8" s="3" t="s">
        <v>20</v>
      </c>
      <c r="D8" s="3">
        <v>150</v>
      </c>
      <c r="E8" s="7">
        <v>8</v>
      </c>
      <c r="F8" s="7">
        <v>8</v>
      </c>
      <c r="G8" s="7" t="s">
        <v>22</v>
      </c>
      <c r="H8" s="7" t="s">
        <v>22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>
        <v>8</v>
      </c>
      <c r="O8" s="7">
        <v>8</v>
      </c>
      <c r="P8" s="7">
        <v>8</v>
      </c>
      <c r="Q8" s="7">
        <v>8</v>
      </c>
      <c r="R8" s="7">
        <v>8</v>
      </c>
      <c r="S8" s="7">
        <v>8</v>
      </c>
      <c r="T8" s="4">
        <v>8</v>
      </c>
      <c r="U8" s="7">
        <v>8</v>
      </c>
      <c r="V8" s="7">
        <v>8</v>
      </c>
      <c r="W8" s="7">
        <v>8</v>
      </c>
      <c r="X8" s="4">
        <v>8</v>
      </c>
      <c r="Y8" s="4">
        <v>8</v>
      </c>
      <c r="Z8" s="4">
        <v>8</v>
      </c>
      <c r="AA8" s="3">
        <f t="shared" si="2"/>
        <v>16</v>
      </c>
      <c r="AB8" s="3">
        <f t="shared" si="3"/>
        <v>0</v>
      </c>
      <c r="AC8" s="3">
        <f t="shared" si="4"/>
        <v>5</v>
      </c>
      <c r="AD8" s="3">
        <f t="shared" si="5"/>
        <v>2</v>
      </c>
      <c r="AE8" s="3">
        <f t="shared" si="0"/>
        <v>120</v>
      </c>
      <c r="AF8" s="3">
        <f t="shared" si="1"/>
        <v>18000</v>
      </c>
    </row>
    <row r="9" spans="1:32" x14ac:dyDescent="0.25">
      <c r="A9" s="3">
        <v>4</v>
      </c>
      <c r="B9" s="3" t="s">
        <v>14</v>
      </c>
      <c r="C9" s="3" t="s">
        <v>20</v>
      </c>
      <c r="D9" s="3">
        <v>150</v>
      </c>
      <c r="E9" s="7">
        <v>8</v>
      </c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7">
        <v>8</v>
      </c>
      <c r="O9" s="7">
        <v>8</v>
      </c>
      <c r="P9" s="7">
        <v>8</v>
      </c>
      <c r="Q9" s="7">
        <v>8</v>
      </c>
      <c r="R9" s="7">
        <v>8</v>
      </c>
      <c r="S9" s="7">
        <v>8</v>
      </c>
      <c r="T9" s="4">
        <v>8</v>
      </c>
      <c r="U9" s="7">
        <v>8</v>
      </c>
      <c r="V9" s="7">
        <v>8</v>
      </c>
      <c r="W9" s="7">
        <v>8</v>
      </c>
      <c r="X9" s="4">
        <v>8</v>
      </c>
      <c r="Y9" s="4">
        <v>8</v>
      </c>
      <c r="Z9" s="4">
        <v>8</v>
      </c>
      <c r="AA9" s="3">
        <f t="shared" si="2"/>
        <v>23</v>
      </c>
      <c r="AB9" s="3">
        <f t="shared" si="3"/>
        <v>0</v>
      </c>
      <c r="AC9" s="3">
        <f t="shared" si="4"/>
        <v>0</v>
      </c>
      <c r="AD9" s="3">
        <f t="shared" si="5"/>
        <v>0</v>
      </c>
      <c r="AE9" s="3">
        <f t="shared" si="0"/>
        <v>176</v>
      </c>
      <c r="AF9" s="3">
        <f t="shared" si="1"/>
        <v>26400</v>
      </c>
    </row>
    <row r="10" spans="1:32" x14ac:dyDescent="0.25">
      <c r="A10" s="3">
        <v>5</v>
      </c>
      <c r="B10" s="3" t="s">
        <v>15</v>
      </c>
      <c r="C10" s="3" t="s">
        <v>19</v>
      </c>
      <c r="D10" s="3">
        <v>250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  <c r="J10" s="7" t="s">
        <v>21</v>
      </c>
      <c r="K10" s="7">
        <v>8</v>
      </c>
      <c r="L10" s="7">
        <v>8</v>
      </c>
      <c r="M10" s="7">
        <v>8</v>
      </c>
      <c r="N10" s="7">
        <v>8</v>
      </c>
      <c r="O10" s="7">
        <v>8</v>
      </c>
      <c r="P10" s="7">
        <v>8</v>
      </c>
      <c r="Q10" s="7">
        <v>8</v>
      </c>
      <c r="R10" s="7">
        <v>8</v>
      </c>
      <c r="S10" s="7">
        <v>8</v>
      </c>
      <c r="T10" s="4">
        <v>8</v>
      </c>
      <c r="U10" s="7">
        <v>8</v>
      </c>
      <c r="V10" s="7">
        <v>8</v>
      </c>
      <c r="W10" s="7">
        <v>8</v>
      </c>
      <c r="X10" s="4">
        <v>8</v>
      </c>
      <c r="Y10" s="4">
        <v>8</v>
      </c>
      <c r="Z10" s="4">
        <v>8</v>
      </c>
      <c r="AA10" s="3">
        <f t="shared" si="2"/>
        <v>17</v>
      </c>
      <c r="AB10" s="3">
        <f t="shared" si="3"/>
        <v>0</v>
      </c>
      <c r="AC10" s="3">
        <f t="shared" si="4"/>
        <v>6</v>
      </c>
      <c r="AD10" s="3">
        <f t="shared" si="5"/>
        <v>0</v>
      </c>
      <c r="AE10" s="3">
        <f t="shared" si="0"/>
        <v>128</v>
      </c>
      <c r="AF10" s="3">
        <f t="shared" si="1"/>
        <v>32000</v>
      </c>
    </row>
    <row r="11" spans="1:32" x14ac:dyDescent="0.25">
      <c r="A11" s="3">
        <v>6</v>
      </c>
      <c r="B11" s="3" t="s">
        <v>16</v>
      </c>
      <c r="C11" s="3" t="s">
        <v>18</v>
      </c>
      <c r="D11" s="3">
        <v>300</v>
      </c>
      <c r="E11" s="7">
        <v>8</v>
      </c>
      <c r="F11" s="7">
        <v>8</v>
      </c>
      <c r="G11" s="7">
        <v>8</v>
      </c>
      <c r="H11" s="7">
        <v>8</v>
      </c>
      <c r="I11" s="7">
        <v>8</v>
      </c>
      <c r="J11" s="7">
        <v>8</v>
      </c>
      <c r="K11" s="7">
        <v>8</v>
      </c>
      <c r="L11" s="7">
        <v>8</v>
      </c>
      <c r="M11" s="7">
        <v>8</v>
      </c>
      <c r="N11" s="7">
        <v>8</v>
      </c>
      <c r="O11" s="7">
        <v>8</v>
      </c>
      <c r="P11" s="7">
        <v>8</v>
      </c>
      <c r="Q11" s="7">
        <v>8</v>
      </c>
      <c r="R11" s="7">
        <v>8</v>
      </c>
      <c r="S11" s="7">
        <v>8</v>
      </c>
      <c r="T11" s="4">
        <v>8</v>
      </c>
      <c r="U11" s="7">
        <v>8</v>
      </c>
      <c r="V11" s="7">
        <v>0</v>
      </c>
      <c r="W11" s="7">
        <v>0</v>
      </c>
      <c r="X11" s="4">
        <v>0</v>
      </c>
      <c r="Y11" s="4">
        <v>0</v>
      </c>
      <c r="Z11" s="4">
        <v>0</v>
      </c>
      <c r="AA11" s="3">
        <f t="shared" si="2"/>
        <v>23</v>
      </c>
      <c r="AB11" s="3">
        <f t="shared" si="3"/>
        <v>5</v>
      </c>
      <c r="AC11" s="3">
        <f t="shared" si="4"/>
        <v>0</v>
      </c>
      <c r="AD11" s="3">
        <f t="shared" si="5"/>
        <v>0</v>
      </c>
      <c r="AE11" s="3">
        <f t="shared" si="0"/>
        <v>136</v>
      </c>
      <c r="AF11" s="3">
        <f t="shared" si="1"/>
        <v>40800</v>
      </c>
    </row>
    <row r="12" spans="1:32" x14ac:dyDescent="0.25">
      <c r="A12" s="3">
        <v>7</v>
      </c>
      <c r="B12" s="3" t="s">
        <v>17</v>
      </c>
      <c r="C12" s="3" t="s">
        <v>19</v>
      </c>
      <c r="D12" s="3">
        <v>250</v>
      </c>
      <c r="E12" s="7">
        <v>8</v>
      </c>
      <c r="F12" s="7">
        <v>8</v>
      </c>
      <c r="G12" s="7">
        <v>8</v>
      </c>
      <c r="H12" s="7">
        <v>8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8</v>
      </c>
      <c r="P12" s="7">
        <v>8</v>
      </c>
      <c r="Q12" s="7">
        <v>8</v>
      </c>
      <c r="R12" s="7">
        <v>8</v>
      </c>
      <c r="S12" s="7">
        <v>8</v>
      </c>
      <c r="T12" s="4">
        <v>8</v>
      </c>
      <c r="U12" s="7" t="s">
        <v>21</v>
      </c>
      <c r="V12" s="7" t="s">
        <v>21</v>
      </c>
      <c r="W12" s="7" t="s">
        <v>21</v>
      </c>
      <c r="X12" s="4" t="s">
        <v>21</v>
      </c>
      <c r="Y12" s="4" t="s">
        <v>21</v>
      </c>
      <c r="Z12" s="4" t="s">
        <v>21</v>
      </c>
      <c r="AA12" s="3">
        <f t="shared" si="2"/>
        <v>17</v>
      </c>
      <c r="AB12" s="3">
        <f t="shared" si="3"/>
        <v>6</v>
      </c>
      <c r="AC12" s="3">
        <f t="shared" si="4"/>
        <v>6</v>
      </c>
      <c r="AD12" s="3">
        <f t="shared" si="5"/>
        <v>0</v>
      </c>
      <c r="AE12" s="3">
        <f t="shared" si="0"/>
        <v>80</v>
      </c>
      <c r="AF12" s="3">
        <f t="shared" si="1"/>
        <v>20000</v>
      </c>
    </row>
  </sheetData>
  <mergeCells count="11">
    <mergeCell ref="A1:AF1"/>
    <mergeCell ref="A2:AF2"/>
    <mergeCell ref="A4:A5"/>
    <mergeCell ref="B4:B5"/>
    <mergeCell ref="C4:C5"/>
    <mergeCell ref="D4:D5"/>
    <mergeCell ref="AA4:AA5"/>
    <mergeCell ref="AE4:AE5"/>
    <mergeCell ref="AF4:AF5"/>
    <mergeCell ref="E4:Z4"/>
    <mergeCell ref="AB4:AD4"/>
  </mergeCells>
  <dataValidations count="1">
    <dataValidation type="decimal" allowBlank="1" showInputMessage="1" showErrorMessage="1" error="ОШИБКА!!! НЕ МЕНЕЕ 150 РУБ. И НЕ БОЛЕЕ 300 РУБ." prompt="БУДЬТЕ ВНИМАТЕЛЬНЫ ПРИ ВВОДЕ ПОЧАСОВОЙ ОПЛАТЫ!!!" sqref="D6:D12">
      <formula1>150</formula1>
      <formula2>300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N14" sqref="N14"/>
    </sheetView>
  </sheetViews>
  <sheetFormatPr defaultRowHeight="15" x14ac:dyDescent="0.25"/>
  <cols>
    <col min="1" max="1" width="4.7109375" customWidth="1"/>
    <col min="2" max="2" width="10.28515625" bestFit="1" customWidth="1"/>
    <col min="3" max="3" width="8.85546875" bestFit="1" customWidth="1"/>
    <col min="4" max="4" width="12" bestFit="1" customWidth="1"/>
    <col min="5" max="10" width="13.140625" bestFit="1" customWidth="1"/>
  </cols>
  <sheetData>
    <row r="1" spans="1:10" s="13" customFormat="1" ht="47.25" x14ac:dyDescent="0.25">
      <c r="A1" s="10" t="s">
        <v>2</v>
      </c>
      <c r="B1" s="11" t="s">
        <v>26</v>
      </c>
      <c r="C1" s="11" t="s">
        <v>27</v>
      </c>
      <c r="D1" s="11" t="s">
        <v>28</v>
      </c>
      <c r="E1" s="12" t="s">
        <v>31</v>
      </c>
      <c r="F1" s="12" t="s">
        <v>29</v>
      </c>
      <c r="G1" s="12" t="s">
        <v>30</v>
      </c>
      <c r="H1" s="10" t="s">
        <v>32</v>
      </c>
      <c r="I1" s="10" t="s">
        <v>33</v>
      </c>
      <c r="J1" s="10" t="s">
        <v>34</v>
      </c>
    </row>
    <row r="2" spans="1:10" x14ac:dyDescent="0.25">
      <c r="A2" s="3">
        <v>1</v>
      </c>
      <c r="B2" s="3" t="s">
        <v>35</v>
      </c>
      <c r="C2" s="3" t="s">
        <v>40</v>
      </c>
      <c r="D2" s="3" t="s">
        <v>49</v>
      </c>
      <c r="E2" s="14">
        <v>28120</v>
      </c>
      <c r="F2" s="14">
        <v>27650</v>
      </c>
      <c r="G2" s="14">
        <v>26270</v>
      </c>
      <c r="H2" s="14">
        <f>SUM(E2:G2)</f>
        <v>82040</v>
      </c>
      <c r="I2" s="14">
        <f>H2*13%</f>
        <v>10665.2</v>
      </c>
      <c r="J2" s="14">
        <f>H2-I2</f>
        <v>71374.8</v>
      </c>
    </row>
    <row r="3" spans="1:10" x14ac:dyDescent="0.25">
      <c r="A3" s="3">
        <v>2</v>
      </c>
      <c r="B3" s="3" t="s">
        <v>36</v>
      </c>
      <c r="C3" s="3" t="s">
        <v>41</v>
      </c>
      <c r="D3" s="3" t="s">
        <v>50</v>
      </c>
      <c r="E3" s="14">
        <v>29560</v>
      </c>
      <c r="F3" s="14">
        <v>26560</v>
      </c>
      <c r="G3" s="14">
        <v>28500</v>
      </c>
      <c r="H3" s="14">
        <f t="shared" ref="H3:H11" si="0">SUM(E3:G3)</f>
        <v>84620</v>
      </c>
      <c r="I3" s="14">
        <f t="shared" ref="I3:I11" si="1">H3*13%</f>
        <v>11000.6</v>
      </c>
      <c r="J3" s="14">
        <f t="shared" ref="J3:J11" si="2">H3-I3</f>
        <v>73619.399999999994</v>
      </c>
    </row>
    <row r="4" spans="1:10" x14ac:dyDescent="0.25">
      <c r="A4" s="3">
        <v>3</v>
      </c>
      <c r="B4" s="3" t="s">
        <v>37</v>
      </c>
      <c r="C4" s="3" t="s">
        <v>42</v>
      </c>
      <c r="D4" s="3" t="s">
        <v>51</v>
      </c>
      <c r="E4" s="14">
        <v>26250</v>
      </c>
      <c r="F4" s="14">
        <v>26500</v>
      </c>
      <c r="G4" s="14">
        <v>27560</v>
      </c>
      <c r="H4" s="14">
        <f t="shared" si="0"/>
        <v>80310</v>
      </c>
      <c r="I4" s="14">
        <f t="shared" si="1"/>
        <v>10440.300000000001</v>
      </c>
      <c r="J4" s="14">
        <f t="shared" si="2"/>
        <v>69869.7</v>
      </c>
    </row>
    <row r="5" spans="1:10" x14ac:dyDescent="0.25">
      <c r="A5" s="3">
        <v>4</v>
      </c>
      <c r="B5" s="3" t="s">
        <v>35</v>
      </c>
      <c r="C5" s="3" t="s">
        <v>43</v>
      </c>
      <c r="D5" s="3" t="s">
        <v>52</v>
      </c>
      <c r="E5" s="14">
        <v>27350</v>
      </c>
      <c r="F5" s="14">
        <v>28100</v>
      </c>
      <c r="G5" s="14">
        <v>29800</v>
      </c>
      <c r="H5" s="14">
        <f t="shared" si="0"/>
        <v>85250</v>
      </c>
      <c r="I5" s="14">
        <f t="shared" si="1"/>
        <v>11082.5</v>
      </c>
      <c r="J5" s="14">
        <f t="shared" si="2"/>
        <v>74167.5</v>
      </c>
    </row>
    <row r="6" spans="1:10" x14ac:dyDescent="0.25">
      <c r="A6" s="3">
        <v>5</v>
      </c>
      <c r="B6" s="3" t="s">
        <v>37</v>
      </c>
      <c r="C6" s="3" t="s">
        <v>44</v>
      </c>
      <c r="D6" s="3" t="s">
        <v>53</v>
      </c>
      <c r="E6" s="14">
        <v>29310</v>
      </c>
      <c r="F6" s="14">
        <v>29350</v>
      </c>
      <c r="G6" s="14">
        <v>28800</v>
      </c>
      <c r="H6" s="14">
        <f t="shared" si="0"/>
        <v>87460</v>
      </c>
      <c r="I6" s="14">
        <f t="shared" si="1"/>
        <v>11369.800000000001</v>
      </c>
      <c r="J6" s="14">
        <f t="shared" si="2"/>
        <v>76090.2</v>
      </c>
    </row>
    <row r="7" spans="1:10" x14ac:dyDescent="0.25">
      <c r="A7" s="3">
        <v>6</v>
      </c>
      <c r="B7" s="3" t="s">
        <v>58</v>
      </c>
      <c r="C7" s="3" t="s">
        <v>45</v>
      </c>
      <c r="D7" s="3" t="s">
        <v>54</v>
      </c>
      <c r="E7" s="14">
        <v>28320</v>
      </c>
      <c r="F7" s="14">
        <v>27680</v>
      </c>
      <c r="G7" s="14">
        <v>29100</v>
      </c>
      <c r="H7" s="14">
        <f t="shared" si="0"/>
        <v>85100</v>
      </c>
      <c r="I7" s="14">
        <f t="shared" si="1"/>
        <v>11063</v>
      </c>
      <c r="J7" s="14">
        <f t="shared" si="2"/>
        <v>74037</v>
      </c>
    </row>
    <row r="8" spans="1:10" x14ac:dyDescent="0.25">
      <c r="A8" s="3">
        <v>7</v>
      </c>
      <c r="B8" s="3" t="s">
        <v>37</v>
      </c>
      <c r="C8" s="3" t="s">
        <v>42</v>
      </c>
      <c r="D8" s="3" t="s">
        <v>55</v>
      </c>
      <c r="E8" s="14">
        <v>27260</v>
      </c>
      <c r="F8" s="14">
        <v>29100</v>
      </c>
      <c r="G8" s="14">
        <v>27690</v>
      </c>
      <c r="H8" s="14">
        <f t="shared" si="0"/>
        <v>84050</v>
      </c>
      <c r="I8" s="14">
        <f t="shared" si="1"/>
        <v>10926.5</v>
      </c>
      <c r="J8" s="14">
        <f t="shared" si="2"/>
        <v>73123.5</v>
      </c>
    </row>
    <row r="9" spans="1:10" x14ac:dyDescent="0.25">
      <c r="A9" s="3">
        <v>8</v>
      </c>
      <c r="B9" s="3" t="s">
        <v>38</v>
      </c>
      <c r="C9" s="3" t="s">
        <v>46</v>
      </c>
      <c r="D9" s="3" t="s">
        <v>56</v>
      </c>
      <c r="E9" s="14">
        <v>27890</v>
      </c>
      <c r="F9" s="14">
        <v>27500</v>
      </c>
      <c r="G9" s="14">
        <v>26680</v>
      </c>
      <c r="H9" s="14">
        <f t="shared" si="0"/>
        <v>82070</v>
      </c>
      <c r="I9" s="14">
        <f t="shared" si="1"/>
        <v>10669.1</v>
      </c>
      <c r="J9" s="14">
        <f t="shared" si="2"/>
        <v>71400.899999999994</v>
      </c>
    </row>
    <row r="10" spans="1:10" x14ac:dyDescent="0.25">
      <c r="A10" s="3">
        <v>9</v>
      </c>
      <c r="B10" s="16" t="s">
        <v>37</v>
      </c>
      <c r="C10" s="16" t="s">
        <v>47</v>
      </c>
      <c r="D10" s="3" t="s">
        <v>57</v>
      </c>
      <c r="E10" s="14">
        <v>29540</v>
      </c>
      <c r="F10" s="14">
        <v>28650</v>
      </c>
      <c r="G10" s="14">
        <v>28450</v>
      </c>
      <c r="H10" s="14">
        <f t="shared" si="0"/>
        <v>86640</v>
      </c>
      <c r="I10" s="14">
        <f t="shared" si="1"/>
        <v>11263.2</v>
      </c>
      <c r="J10" s="14">
        <f t="shared" si="2"/>
        <v>75376.800000000003</v>
      </c>
    </row>
    <row r="11" spans="1:10" x14ac:dyDescent="0.25">
      <c r="A11" s="3">
        <v>10</v>
      </c>
      <c r="B11" s="3" t="s">
        <v>39</v>
      </c>
      <c r="C11" s="3" t="s">
        <v>48</v>
      </c>
      <c r="D11" s="15" t="s">
        <v>55</v>
      </c>
      <c r="E11" s="14">
        <v>26290</v>
      </c>
      <c r="F11" s="14">
        <v>26270</v>
      </c>
      <c r="G11" s="14">
        <v>27900</v>
      </c>
      <c r="H11" s="14">
        <f t="shared" si="0"/>
        <v>80460</v>
      </c>
      <c r="I11" s="14">
        <f t="shared" si="1"/>
        <v>10459.800000000001</v>
      </c>
      <c r="J11" s="14">
        <f t="shared" si="2"/>
        <v>70000.2</v>
      </c>
    </row>
    <row r="12" spans="1:10" x14ac:dyDescent="0.25">
      <c r="A12" s="2"/>
      <c r="B12" s="2"/>
      <c r="C12" s="2"/>
      <c r="D12" s="3" t="s">
        <v>59</v>
      </c>
      <c r="E12" s="14">
        <f>SUM(E2:E11)</f>
        <v>279890</v>
      </c>
      <c r="F12" s="14">
        <f t="shared" ref="F12:G12" si="3">SUM(F2:F11)</f>
        <v>277360</v>
      </c>
      <c r="G12" s="14">
        <f t="shared" si="3"/>
        <v>280750</v>
      </c>
      <c r="H12" s="14">
        <f>SUM(H2:H11)</f>
        <v>838000</v>
      </c>
      <c r="I12" s="14">
        <f>SUM(I2:I11)</f>
        <v>108940.00000000001</v>
      </c>
      <c r="J12" s="14">
        <f>SUM(J2:J11)</f>
        <v>729060</v>
      </c>
    </row>
    <row r="15" spans="1:10" ht="46.5" x14ac:dyDescent="0.25">
      <c r="A15" s="37" t="s">
        <v>2</v>
      </c>
      <c r="B15" s="38" t="s">
        <v>26</v>
      </c>
      <c r="C15" s="38" t="s">
        <v>27</v>
      </c>
      <c r="D15" s="38" t="s">
        <v>28</v>
      </c>
      <c r="E15" s="39" t="s">
        <v>31</v>
      </c>
      <c r="F15" s="39" t="s">
        <v>29</v>
      </c>
      <c r="G15" s="39" t="s">
        <v>30</v>
      </c>
      <c r="H15" s="37" t="s">
        <v>32</v>
      </c>
      <c r="I15" s="37" t="s">
        <v>33</v>
      </c>
      <c r="J15" s="37" t="s">
        <v>34</v>
      </c>
    </row>
    <row r="16" spans="1:10" x14ac:dyDescent="0.25">
      <c r="A16" s="40">
        <v>1</v>
      </c>
      <c r="B16" s="40" t="s">
        <v>36</v>
      </c>
      <c r="C16" s="40" t="s">
        <v>41</v>
      </c>
      <c r="D16" s="40" t="s">
        <v>50</v>
      </c>
      <c r="E16" s="41">
        <v>29560</v>
      </c>
      <c r="F16" s="41">
        <v>26560</v>
      </c>
      <c r="G16" s="41">
        <v>28500</v>
      </c>
      <c r="H16" s="41">
        <f>SUM(E16:G16)</f>
        <v>84620</v>
      </c>
      <c r="I16" s="41">
        <f>H16*13%</f>
        <v>11000.6</v>
      </c>
      <c r="J16" s="41">
        <f>H16-I16</f>
        <v>73619.399999999994</v>
      </c>
    </row>
    <row r="17" spans="1:10" x14ac:dyDescent="0.25">
      <c r="A17" s="40">
        <v>2</v>
      </c>
      <c r="B17" s="40" t="s">
        <v>38</v>
      </c>
      <c r="C17" s="40" t="s">
        <v>46</v>
      </c>
      <c r="D17" s="40" t="s">
        <v>56</v>
      </c>
      <c r="E17" s="41">
        <v>27890</v>
      </c>
      <c r="F17" s="41">
        <v>27500</v>
      </c>
      <c r="G17" s="41">
        <v>26680</v>
      </c>
      <c r="H17" s="41">
        <f t="shared" ref="H17:H25" si="4">SUM(E17:G17)</f>
        <v>82070</v>
      </c>
      <c r="I17" s="41">
        <f t="shared" ref="I17:I25" si="5">H17*13%</f>
        <v>10669.1</v>
      </c>
      <c r="J17" s="41">
        <f t="shared" ref="J17:J25" si="6">H17-I17</f>
        <v>71400.899999999994</v>
      </c>
    </row>
    <row r="18" spans="1:10" x14ac:dyDescent="0.25">
      <c r="A18" s="40">
        <v>3</v>
      </c>
      <c r="B18" s="40" t="s">
        <v>37</v>
      </c>
      <c r="C18" s="40" t="s">
        <v>47</v>
      </c>
      <c r="D18" s="40" t="s">
        <v>57</v>
      </c>
      <c r="E18" s="41">
        <v>29540</v>
      </c>
      <c r="F18" s="41">
        <v>28650</v>
      </c>
      <c r="G18" s="41">
        <v>28450</v>
      </c>
      <c r="H18" s="41">
        <f t="shared" si="4"/>
        <v>86640</v>
      </c>
      <c r="I18" s="41">
        <f t="shared" si="5"/>
        <v>11263.2</v>
      </c>
      <c r="J18" s="41">
        <f t="shared" si="6"/>
        <v>75376.800000000003</v>
      </c>
    </row>
    <row r="19" spans="1:10" x14ac:dyDescent="0.25">
      <c r="A19" s="40">
        <v>4</v>
      </c>
      <c r="B19" s="40" t="s">
        <v>37</v>
      </c>
      <c r="C19" s="40" t="s">
        <v>42</v>
      </c>
      <c r="D19" s="40" t="s">
        <v>55</v>
      </c>
      <c r="E19" s="41">
        <v>27260</v>
      </c>
      <c r="F19" s="41">
        <v>29100</v>
      </c>
      <c r="G19" s="41">
        <v>27690</v>
      </c>
      <c r="H19" s="41">
        <f t="shared" si="4"/>
        <v>84050</v>
      </c>
      <c r="I19" s="41">
        <f t="shared" si="5"/>
        <v>10926.5</v>
      </c>
      <c r="J19" s="41">
        <f t="shared" si="6"/>
        <v>73123.5</v>
      </c>
    </row>
    <row r="20" spans="1:10" x14ac:dyDescent="0.25">
      <c r="A20" s="40">
        <v>5</v>
      </c>
      <c r="B20" s="40" t="s">
        <v>37</v>
      </c>
      <c r="C20" s="40" t="s">
        <v>42</v>
      </c>
      <c r="D20" s="40" t="s">
        <v>51</v>
      </c>
      <c r="E20" s="41">
        <v>26250</v>
      </c>
      <c r="F20" s="41">
        <v>26500</v>
      </c>
      <c r="G20" s="41">
        <v>27560</v>
      </c>
      <c r="H20" s="41">
        <f t="shared" si="4"/>
        <v>80310</v>
      </c>
      <c r="I20" s="41">
        <f t="shared" si="5"/>
        <v>10440.300000000001</v>
      </c>
      <c r="J20" s="41">
        <f t="shared" si="6"/>
        <v>69869.7</v>
      </c>
    </row>
    <row r="21" spans="1:10" x14ac:dyDescent="0.25">
      <c r="A21" s="40">
        <v>6</v>
      </c>
      <c r="B21" s="40" t="s">
        <v>37</v>
      </c>
      <c r="C21" s="40" t="s">
        <v>44</v>
      </c>
      <c r="D21" s="40" t="s">
        <v>53</v>
      </c>
      <c r="E21" s="41">
        <v>29310</v>
      </c>
      <c r="F21" s="41">
        <v>29350</v>
      </c>
      <c r="G21" s="41">
        <v>28800</v>
      </c>
      <c r="H21" s="41">
        <f t="shared" si="4"/>
        <v>87460</v>
      </c>
      <c r="I21" s="41">
        <f t="shared" si="5"/>
        <v>11369.800000000001</v>
      </c>
      <c r="J21" s="41">
        <f t="shared" si="6"/>
        <v>76090.2</v>
      </c>
    </row>
    <row r="22" spans="1:10" x14ac:dyDescent="0.25">
      <c r="A22" s="40">
        <v>7</v>
      </c>
      <c r="B22" s="40" t="s">
        <v>35</v>
      </c>
      <c r="C22" s="40" t="s">
        <v>40</v>
      </c>
      <c r="D22" s="40" t="s">
        <v>49</v>
      </c>
      <c r="E22" s="41">
        <v>28120</v>
      </c>
      <c r="F22" s="41">
        <v>27650</v>
      </c>
      <c r="G22" s="41">
        <v>26270</v>
      </c>
      <c r="H22" s="41">
        <f t="shared" si="4"/>
        <v>82040</v>
      </c>
      <c r="I22" s="41">
        <f t="shared" si="5"/>
        <v>10665.2</v>
      </c>
      <c r="J22" s="41">
        <f t="shared" si="6"/>
        <v>71374.8</v>
      </c>
    </row>
    <row r="23" spans="1:10" x14ac:dyDescent="0.25">
      <c r="A23" s="40">
        <v>8</v>
      </c>
      <c r="B23" s="40" t="s">
        <v>35</v>
      </c>
      <c r="C23" s="40" t="s">
        <v>43</v>
      </c>
      <c r="D23" s="40" t="s">
        <v>52</v>
      </c>
      <c r="E23" s="41">
        <v>27350</v>
      </c>
      <c r="F23" s="41">
        <v>28100</v>
      </c>
      <c r="G23" s="41">
        <v>29800</v>
      </c>
      <c r="H23" s="41">
        <f t="shared" si="4"/>
        <v>85250</v>
      </c>
      <c r="I23" s="41">
        <f t="shared" si="5"/>
        <v>11082.5</v>
      </c>
      <c r="J23" s="41">
        <f t="shared" si="6"/>
        <v>74167.5</v>
      </c>
    </row>
    <row r="24" spans="1:10" x14ac:dyDescent="0.25">
      <c r="A24" s="40">
        <v>9</v>
      </c>
      <c r="B24" s="42" t="s">
        <v>58</v>
      </c>
      <c r="C24" s="42" t="s">
        <v>45</v>
      </c>
      <c r="D24" s="40" t="s">
        <v>54</v>
      </c>
      <c r="E24" s="41">
        <v>28320</v>
      </c>
      <c r="F24" s="41">
        <v>27680</v>
      </c>
      <c r="G24" s="41">
        <v>29100</v>
      </c>
      <c r="H24" s="41">
        <f t="shared" si="4"/>
        <v>85100</v>
      </c>
      <c r="I24" s="41">
        <f t="shared" si="5"/>
        <v>11063</v>
      </c>
      <c r="J24" s="41">
        <f t="shared" si="6"/>
        <v>74037</v>
      </c>
    </row>
    <row r="25" spans="1:10" x14ac:dyDescent="0.25">
      <c r="A25" s="40">
        <v>10</v>
      </c>
      <c r="B25" s="40" t="s">
        <v>39</v>
      </c>
      <c r="C25" s="40" t="s">
        <v>48</v>
      </c>
      <c r="D25" s="43" t="s">
        <v>55</v>
      </c>
      <c r="E25" s="41">
        <v>26290</v>
      </c>
      <c r="F25" s="41">
        <v>26270</v>
      </c>
      <c r="G25" s="41">
        <v>27900</v>
      </c>
      <c r="H25" s="41">
        <f t="shared" si="4"/>
        <v>80460</v>
      </c>
      <c r="I25" s="41">
        <f t="shared" si="5"/>
        <v>10459.800000000001</v>
      </c>
      <c r="J25" s="41">
        <f t="shared" si="6"/>
        <v>70000.2</v>
      </c>
    </row>
    <row r="26" spans="1:10" x14ac:dyDescent="0.25">
      <c r="A26" s="44"/>
      <c r="B26" s="44"/>
      <c r="C26" s="44"/>
      <c r="D26" s="40" t="s">
        <v>59</v>
      </c>
      <c r="E26" s="41">
        <f>SUM(E16:E25)</f>
        <v>279890</v>
      </c>
      <c r="F26" s="41">
        <f t="shared" ref="F26:G26" si="7">SUM(F16:F25)</f>
        <v>277360</v>
      </c>
      <c r="G26" s="41">
        <f t="shared" si="7"/>
        <v>280750</v>
      </c>
      <c r="H26" s="41">
        <f>SUM(H16:H25)</f>
        <v>838000</v>
      </c>
      <c r="I26" s="41">
        <f>SUM(I16:I25)</f>
        <v>108940</v>
      </c>
      <c r="J26" s="41">
        <f>SUM(J16:J25)</f>
        <v>729060</v>
      </c>
    </row>
    <row r="29" spans="1:10" ht="46.5" x14ac:dyDescent="0.25">
      <c r="A29" s="32" t="s">
        <v>2</v>
      </c>
      <c r="B29" s="33" t="s">
        <v>26</v>
      </c>
      <c r="C29" s="33" t="s">
        <v>27</v>
      </c>
      <c r="D29" s="33" t="s">
        <v>28</v>
      </c>
      <c r="E29" s="34" t="s">
        <v>31</v>
      </c>
      <c r="F29" s="34" t="s">
        <v>29</v>
      </c>
      <c r="G29" s="34" t="s">
        <v>30</v>
      </c>
      <c r="H29" s="32" t="s">
        <v>32</v>
      </c>
      <c r="I29" s="32" t="s">
        <v>33</v>
      </c>
      <c r="J29" s="32" t="s">
        <v>34</v>
      </c>
    </row>
    <row r="30" spans="1:10" x14ac:dyDescent="0.25">
      <c r="A30" s="35">
        <v>1</v>
      </c>
      <c r="B30" s="35" t="s">
        <v>36</v>
      </c>
      <c r="C30" s="35" t="s">
        <v>41</v>
      </c>
      <c r="D30" s="35" t="s">
        <v>50</v>
      </c>
      <c r="E30" s="36">
        <v>29560</v>
      </c>
      <c r="F30" s="36">
        <v>26560</v>
      </c>
      <c r="G30" s="36">
        <v>28500</v>
      </c>
      <c r="H30" s="36">
        <f>SUM(E30:G30)</f>
        <v>84620</v>
      </c>
      <c r="I30" s="36">
        <f>H30*13%</f>
        <v>11000.6</v>
      </c>
      <c r="J30" s="36">
        <f>H30-I30</f>
        <v>73619.399999999994</v>
      </c>
    </row>
    <row r="31" spans="1:10" x14ac:dyDescent="0.25">
      <c r="A31" s="35">
        <v>2</v>
      </c>
      <c r="B31" s="35" t="s">
        <v>37</v>
      </c>
      <c r="C31" s="35" t="s">
        <v>47</v>
      </c>
      <c r="D31" s="35" t="s">
        <v>57</v>
      </c>
      <c r="E31" s="36">
        <v>29540</v>
      </c>
      <c r="F31" s="36">
        <v>28650</v>
      </c>
      <c r="G31" s="36">
        <v>28450</v>
      </c>
      <c r="H31" s="36">
        <f t="shared" ref="H31:H39" si="8">SUM(E31:G31)</f>
        <v>86640</v>
      </c>
      <c r="I31" s="36">
        <f t="shared" ref="I31:I39" si="9">H31*13%</f>
        <v>11263.2</v>
      </c>
      <c r="J31" s="36">
        <f t="shared" ref="J31:J39" si="10">H31-I31</f>
        <v>75376.800000000003</v>
      </c>
    </row>
    <row r="32" spans="1:10" x14ac:dyDescent="0.25">
      <c r="A32" s="35">
        <v>3</v>
      </c>
      <c r="B32" s="35" t="s">
        <v>37</v>
      </c>
      <c r="C32" s="35" t="s">
        <v>44</v>
      </c>
      <c r="D32" s="35" t="s">
        <v>53</v>
      </c>
      <c r="E32" s="36">
        <v>29310</v>
      </c>
      <c r="F32" s="36">
        <v>29350</v>
      </c>
      <c r="G32" s="36">
        <v>28800</v>
      </c>
      <c r="H32" s="36">
        <f t="shared" si="8"/>
        <v>87460</v>
      </c>
      <c r="I32" s="36">
        <f t="shared" si="9"/>
        <v>11369.800000000001</v>
      </c>
      <c r="J32" s="36">
        <f t="shared" si="10"/>
        <v>76090.2</v>
      </c>
    </row>
    <row r="33" spans="1:10" x14ac:dyDescent="0.25">
      <c r="A33" s="35">
        <v>4</v>
      </c>
      <c r="B33" s="35" t="s">
        <v>58</v>
      </c>
      <c r="C33" s="35" t="s">
        <v>45</v>
      </c>
      <c r="D33" s="35" t="s">
        <v>54</v>
      </c>
      <c r="E33" s="36">
        <v>28320</v>
      </c>
      <c r="F33" s="36">
        <v>27680</v>
      </c>
      <c r="G33" s="36">
        <v>29100</v>
      </c>
      <c r="H33" s="36">
        <f t="shared" si="8"/>
        <v>85100</v>
      </c>
      <c r="I33" s="36">
        <f t="shared" si="9"/>
        <v>11063</v>
      </c>
      <c r="J33" s="36">
        <f t="shared" si="10"/>
        <v>74037</v>
      </c>
    </row>
    <row r="34" spans="1:10" x14ac:dyDescent="0.25">
      <c r="A34" s="35">
        <v>5</v>
      </c>
      <c r="B34" s="35" t="s">
        <v>35</v>
      </c>
      <c r="C34" s="35" t="s">
        <v>40</v>
      </c>
      <c r="D34" s="35" t="s">
        <v>49</v>
      </c>
      <c r="E34" s="36">
        <v>28120</v>
      </c>
      <c r="F34" s="36">
        <v>27650</v>
      </c>
      <c r="G34" s="36">
        <v>26270</v>
      </c>
      <c r="H34" s="36">
        <f t="shared" si="8"/>
        <v>82040</v>
      </c>
      <c r="I34" s="36">
        <f t="shared" si="9"/>
        <v>10665.2</v>
      </c>
      <c r="J34" s="36">
        <f t="shared" si="10"/>
        <v>71374.8</v>
      </c>
    </row>
    <row r="35" spans="1:10" x14ac:dyDescent="0.25">
      <c r="A35" s="35">
        <v>6</v>
      </c>
      <c r="B35" s="35" t="s">
        <v>38</v>
      </c>
      <c r="C35" s="35" t="s">
        <v>46</v>
      </c>
      <c r="D35" s="35" t="s">
        <v>56</v>
      </c>
      <c r="E35" s="36">
        <v>27890</v>
      </c>
      <c r="F35" s="36">
        <v>27500</v>
      </c>
      <c r="G35" s="36">
        <v>26680</v>
      </c>
      <c r="H35" s="36">
        <f t="shared" si="8"/>
        <v>82070</v>
      </c>
      <c r="I35" s="36">
        <f t="shared" si="9"/>
        <v>10669.1</v>
      </c>
      <c r="J35" s="36">
        <f t="shared" si="10"/>
        <v>71400.899999999994</v>
      </c>
    </row>
    <row r="36" spans="1:10" x14ac:dyDescent="0.25">
      <c r="A36" s="35">
        <v>7</v>
      </c>
      <c r="B36" s="35" t="s">
        <v>35</v>
      </c>
      <c r="C36" s="35" t="s">
        <v>43</v>
      </c>
      <c r="D36" s="35" t="s">
        <v>52</v>
      </c>
      <c r="E36" s="36">
        <v>27350</v>
      </c>
      <c r="F36" s="36">
        <v>28100</v>
      </c>
      <c r="G36" s="36">
        <v>29800</v>
      </c>
      <c r="H36" s="36">
        <f t="shared" si="8"/>
        <v>85250</v>
      </c>
      <c r="I36" s="36">
        <f t="shared" si="9"/>
        <v>11082.5</v>
      </c>
      <c r="J36" s="36">
        <f t="shared" si="10"/>
        <v>74167.5</v>
      </c>
    </row>
    <row r="37" spans="1:10" x14ac:dyDescent="0.25">
      <c r="A37" s="35">
        <v>8</v>
      </c>
      <c r="B37" s="35" t="s">
        <v>37</v>
      </c>
      <c r="C37" s="35" t="s">
        <v>42</v>
      </c>
      <c r="D37" s="35" t="s">
        <v>55</v>
      </c>
      <c r="E37" s="36">
        <v>27260</v>
      </c>
      <c r="F37" s="36">
        <v>29100</v>
      </c>
      <c r="G37" s="36">
        <v>27690</v>
      </c>
      <c r="H37" s="36">
        <f t="shared" si="8"/>
        <v>84050</v>
      </c>
      <c r="I37" s="36">
        <f t="shared" si="9"/>
        <v>10926.5</v>
      </c>
      <c r="J37" s="36">
        <f t="shared" si="10"/>
        <v>73123.5</v>
      </c>
    </row>
    <row r="38" spans="1:10" x14ac:dyDescent="0.25">
      <c r="A38" s="35">
        <v>9</v>
      </c>
      <c r="B38" s="35" t="s">
        <v>39</v>
      </c>
      <c r="C38" s="35" t="s">
        <v>48</v>
      </c>
      <c r="D38" s="35" t="s">
        <v>55</v>
      </c>
      <c r="E38" s="36">
        <v>26290</v>
      </c>
      <c r="F38" s="36">
        <v>26270</v>
      </c>
      <c r="G38" s="36">
        <v>27900</v>
      </c>
      <c r="H38" s="36">
        <f t="shared" si="8"/>
        <v>80460</v>
      </c>
      <c r="I38" s="36">
        <f t="shared" si="9"/>
        <v>10459.800000000001</v>
      </c>
      <c r="J38" s="36">
        <f t="shared" si="10"/>
        <v>70000.2</v>
      </c>
    </row>
    <row r="39" spans="1:10" x14ac:dyDescent="0.25">
      <c r="A39" s="35">
        <v>10</v>
      </c>
      <c r="B39" s="35" t="s">
        <v>37</v>
      </c>
      <c r="C39" s="35" t="s">
        <v>42</v>
      </c>
      <c r="D39" s="35" t="s">
        <v>51</v>
      </c>
      <c r="E39" s="36">
        <v>26250</v>
      </c>
      <c r="F39" s="36">
        <v>26500</v>
      </c>
      <c r="G39" s="36">
        <v>27560</v>
      </c>
      <c r="H39" s="36">
        <f t="shared" si="8"/>
        <v>80310</v>
      </c>
      <c r="I39" s="36">
        <f t="shared" si="9"/>
        <v>10440.300000000001</v>
      </c>
      <c r="J39" s="36">
        <f t="shared" si="10"/>
        <v>69869.7</v>
      </c>
    </row>
    <row r="40" spans="1:10" x14ac:dyDescent="0.25">
      <c r="A40" s="35"/>
      <c r="B40" s="35"/>
      <c r="C40" s="35"/>
      <c r="D40" s="35" t="s">
        <v>59</v>
      </c>
      <c r="E40" s="36">
        <f>SUM(E30:E39)</f>
        <v>279890</v>
      </c>
      <c r="F40" s="36">
        <f t="shared" ref="F40:G40" si="11">SUM(F30:F39)</f>
        <v>277360</v>
      </c>
      <c r="G40" s="36">
        <f t="shared" si="11"/>
        <v>280750</v>
      </c>
      <c r="H40" s="36">
        <f>SUM(H30:H39)</f>
        <v>838000</v>
      </c>
      <c r="I40" s="36">
        <f>SUM(I30:I39)</f>
        <v>108940.00000000001</v>
      </c>
      <c r="J40" s="36">
        <f>SUM(J30:J39)</f>
        <v>729059.99999999988</v>
      </c>
    </row>
    <row r="43" spans="1:10" ht="46.5" x14ac:dyDescent="0.25">
      <c r="A43" s="24" t="s">
        <v>2</v>
      </c>
      <c r="B43" s="25" t="s">
        <v>26</v>
      </c>
      <c r="C43" s="25" t="s">
        <v>27</v>
      </c>
      <c r="D43" s="25" t="s">
        <v>28</v>
      </c>
      <c r="E43" s="26" t="s">
        <v>31</v>
      </c>
      <c r="F43" s="26" t="s">
        <v>29</v>
      </c>
      <c r="G43" s="26" t="s">
        <v>30</v>
      </c>
      <c r="H43" s="24" t="s">
        <v>32</v>
      </c>
      <c r="I43" s="24" t="s">
        <v>33</v>
      </c>
      <c r="J43" s="24" t="s">
        <v>34</v>
      </c>
    </row>
    <row r="44" spans="1:10" x14ac:dyDescent="0.25">
      <c r="A44" s="27">
        <v>1</v>
      </c>
      <c r="B44" s="27" t="s">
        <v>37</v>
      </c>
      <c r="C44" s="27" t="s">
        <v>42</v>
      </c>
      <c r="D44" s="27" t="s">
        <v>51</v>
      </c>
      <c r="E44" s="28">
        <v>26250</v>
      </c>
      <c r="F44" s="28">
        <v>26500</v>
      </c>
      <c r="G44" s="28">
        <v>27560</v>
      </c>
      <c r="H44" s="28">
        <f>SUM(E44:G44)</f>
        <v>80310</v>
      </c>
      <c r="I44" s="28">
        <f>H44*13%</f>
        <v>10440.300000000001</v>
      </c>
      <c r="J44" s="28">
        <f>H44-I44</f>
        <v>69869.7</v>
      </c>
    </row>
    <row r="45" spans="1:10" x14ac:dyDescent="0.25">
      <c r="A45" s="27">
        <v>2</v>
      </c>
      <c r="B45" s="27" t="s">
        <v>39</v>
      </c>
      <c r="C45" s="27" t="s">
        <v>48</v>
      </c>
      <c r="D45" s="27" t="s">
        <v>55</v>
      </c>
      <c r="E45" s="28">
        <v>26290</v>
      </c>
      <c r="F45" s="28">
        <v>26270</v>
      </c>
      <c r="G45" s="28">
        <v>27900</v>
      </c>
      <c r="H45" s="28">
        <f>SUM(E45:G45)</f>
        <v>80460</v>
      </c>
      <c r="I45" s="28">
        <f>H45*13%</f>
        <v>10459.800000000001</v>
      </c>
      <c r="J45" s="28">
        <f>H45-I45</f>
        <v>70000.2</v>
      </c>
    </row>
    <row r="46" spans="1:10" x14ac:dyDescent="0.25">
      <c r="A46" s="27">
        <v>3</v>
      </c>
      <c r="B46" s="27" t="s">
        <v>35</v>
      </c>
      <c r="C46" s="27" t="s">
        <v>40</v>
      </c>
      <c r="D46" s="27" t="s">
        <v>49</v>
      </c>
      <c r="E46" s="28">
        <v>28120</v>
      </c>
      <c r="F46" s="28">
        <v>27650</v>
      </c>
      <c r="G46" s="28">
        <v>26270</v>
      </c>
      <c r="H46" s="28">
        <f>SUM(E46:G46)</f>
        <v>82040</v>
      </c>
      <c r="I46" s="28">
        <f>H46*13%</f>
        <v>10665.2</v>
      </c>
      <c r="J46" s="28">
        <f>H46-I46</f>
        <v>71374.8</v>
      </c>
    </row>
    <row r="47" spans="1:10" x14ac:dyDescent="0.25">
      <c r="A47" s="27">
        <v>4</v>
      </c>
      <c r="B47" s="27" t="s">
        <v>38</v>
      </c>
      <c r="C47" s="27" t="s">
        <v>46</v>
      </c>
      <c r="D47" s="27" t="s">
        <v>56</v>
      </c>
      <c r="E47" s="28">
        <v>27890</v>
      </c>
      <c r="F47" s="28">
        <v>27500</v>
      </c>
      <c r="G47" s="28">
        <v>26680</v>
      </c>
      <c r="H47" s="28">
        <f>SUM(E47:G47)</f>
        <v>82070</v>
      </c>
      <c r="I47" s="28">
        <f>H47*13%</f>
        <v>10669.1</v>
      </c>
      <c r="J47" s="28">
        <f>H47-I47</f>
        <v>71400.899999999994</v>
      </c>
    </row>
    <row r="48" spans="1:10" x14ac:dyDescent="0.25">
      <c r="A48" s="27">
        <v>5</v>
      </c>
      <c r="B48" s="27" t="s">
        <v>37</v>
      </c>
      <c r="C48" s="27" t="s">
        <v>42</v>
      </c>
      <c r="D48" s="27" t="s">
        <v>55</v>
      </c>
      <c r="E48" s="28">
        <v>27260</v>
      </c>
      <c r="F48" s="28">
        <v>29100</v>
      </c>
      <c r="G48" s="28">
        <v>27690</v>
      </c>
      <c r="H48" s="28">
        <f>SUM(E48:G48)</f>
        <v>84050</v>
      </c>
      <c r="I48" s="28">
        <f>H48*13%</f>
        <v>10926.5</v>
      </c>
      <c r="J48" s="28">
        <f>H48-I48</f>
        <v>73123.5</v>
      </c>
    </row>
    <row r="49" spans="1:10" x14ac:dyDescent="0.25">
      <c r="A49" s="27">
        <v>6</v>
      </c>
      <c r="B49" s="27" t="s">
        <v>36</v>
      </c>
      <c r="C49" s="27" t="s">
        <v>41</v>
      </c>
      <c r="D49" s="27" t="s">
        <v>50</v>
      </c>
      <c r="E49" s="28">
        <v>29560</v>
      </c>
      <c r="F49" s="28">
        <v>26560</v>
      </c>
      <c r="G49" s="28">
        <v>28500</v>
      </c>
      <c r="H49" s="28">
        <f>SUM(E49:G49)</f>
        <v>84620</v>
      </c>
      <c r="I49" s="28">
        <f>H49*13%</f>
        <v>11000.6</v>
      </c>
      <c r="J49" s="28">
        <f>H49-I49</f>
        <v>73619.399999999994</v>
      </c>
    </row>
    <row r="50" spans="1:10" x14ac:dyDescent="0.25">
      <c r="A50" s="27">
        <v>7</v>
      </c>
      <c r="B50" s="27" t="s">
        <v>58</v>
      </c>
      <c r="C50" s="27" t="s">
        <v>45</v>
      </c>
      <c r="D50" s="27" t="s">
        <v>54</v>
      </c>
      <c r="E50" s="28">
        <v>28320</v>
      </c>
      <c r="F50" s="28">
        <v>27680</v>
      </c>
      <c r="G50" s="28">
        <v>29100</v>
      </c>
      <c r="H50" s="28">
        <f>SUM(E50:G50)</f>
        <v>85100</v>
      </c>
      <c r="I50" s="28">
        <f>H50*13%</f>
        <v>11063</v>
      </c>
      <c r="J50" s="28">
        <f>H50-I50</f>
        <v>74037</v>
      </c>
    </row>
    <row r="51" spans="1:10" x14ac:dyDescent="0.25">
      <c r="A51" s="27">
        <v>8</v>
      </c>
      <c r="B51" s="27" t="s">
        <v>35</v>
      </c>
      <c r="C51" s="27" t="s">
        <v>43</v>
      </c>
      <c r="D51" s="27" t="s">
        <v>52</v>
      </c>
      <c r="E51" s="28">
        <v>27350</v>
      </c>
      <c r="F51" s="28">
        <v>28100</v>
      </c>
      <c r="G51" s="28">
        <v>29800</v>
      </c>
      <c r="H51" s="28">
        <f>SUM(E51:G51)</f>
        <v>85250</v>
      </c>
      <c r="I51" s="28">
        <f>H51*13%</f>
        <v>11082.5</v>
      </c>
      <c r="J51" s="28">
        <f>H51-I51</f>
        <v>74167.5</v>
      </c>
    </row>
    <row r="52" spans="1:10" x14ac:dyDescent="0.25">
      <c r="A52" s="27">
        <v>9</v>
      </c>
      <c r="B52" s="29" t="s">
        <v>37</v>
      </c>
      <c r="C52" s="29" t="s">
        <v>47</v>
      </c>
      <c r="D52" s="27" t="s">
        <v>57</v>
      </c>
      <c r="E52" s="28">
        <v>29540</v>
      </c>
      <c r="F52" s="28">
        <v>28650</v>
      </c>
      <c r="G52" s="28">
        <v>28450</v>
      </c>
      <c r="H52" s="28">
        <f>SUM(E52:G52)</f>
        <v>86640</v>
      </c>
      <c r="I52" s="28">
        <f>H52*13%</f>
        <v>11263.2</v>
      </c>
      <c r="J52" s="28">
        <f>H52-I52</f>
        <v>75376.800000000003</v>
      </c>
    </row>
    <row r="53" spans="1:10" x14ac:dyDescent="0.25">
      <c r="A53" s="27">
        <v>10</v>
      </c>
      <c r="B53" s="27" t="s">
        <v>37</v>
      </c>
      <c r="C53" s="27" t="s">
        <v>44</v>
      </c>
      <c r="D53" s="30" t="s">
        <v>53</v>
      </c>
      <c r="E53" s="28">
        <v>29310</v>
      </c>
      <c r="F53" s="28">
        <v>29350</v>
      </c>
      <c r="G53" s="28">
        <v>28800</v>
      </c>
      <c r="H53" s="28">
        <f>SUM(E53:G53)</f>
        <v>87460</v>
      </c>
      <c r="I53" s="28">
        <f>H53*13%</f>
        <v>11369.800000000001</v>
      </c>
      <c r="J53" s="28">
        <f>H53-I53</f>
        <v>76090.2</v>
      </c>
    </row>
    <row r="54" spans="1:10" x14ac:dyDescent="0.25">
      <c r="A54" s="31"/>
      <c r="B54" s="31"/>
      <c r="C54" s="31"/>
      <c r="D54" s="27" t="s">
        <v>59</v>
      </c>
      <c r="E54" s="28">
        <f>SUM(E44:E53)</f>
        <v>279890</v>
      </c>
      <c r="F54" s="28">
        <f t="shared" ref="F54:G54" si="12">SUM(F44:F53)</f>
        <v>277360</v>
      </c>
      <c r="G54" s="28">
        <f t="shared" si="12"/>
        <v>280750</v>
      </c>
      <c r="H54" s="28">
        <f>SUM(H44:H53)</f>
        <v>838000</v>
      </c>
      <c r="I54" s="28">
        <f>SUM(I44:I53)</f>
        <v>108940</v>
      </c>
      <c r="J54" s="28">
        <f>SUM(J44:J53)</f>
        <v>729060</v>
      </c>
    </row>
  </sheetData>
  <sortState ref="B44:J53">
    <sortCondition ref="J44:J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Табель</vt:lpstr>
      <vt:lpstr>Сортировка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2024-09-13T14:11:40Z</dcterms:modified>
</cp:coreProperties>
</file>