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S_FZ\Devlopp\nodemcu\nodemcu_iot\examples\croquettes3\"/>
    </mc:Choice>
  </mc:AlternateContent>
  <bookViews>
    <workbookView xWindow="0" yWindow="0" windowWidth="19200" windowHeight="109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I27" i="1"/>
  <c r="G26" i="1"/>
  <c r="I26" i="1"/>
  <c r="A3" i="1" l="1"/>
  <c r="A5" i="1"/>
  <c r="A4" i="1"/>
  <c r="A2" i="1"/>
  <c r="A7" i="1"/>
  <c r="A6" i="1"/>
  <c r="C7" i="1"/>
  <c r="D7" i="1"/>
  <c r="C6" i="1"/>
  <c r="D6" i="1"/>
  <c r="C5" i="1"/>
  <c r="D5" i="1"/>
  <c r="C3" i="1"/>
  <c r="D3" i="1"/>
  <c r="C2" i="1"/>
  <c r="D2" i="1"/>
  <c r="D4" i="1"/>
  <c r="C4" i="1"/>
</calcChain>
</file>

<file path=xl/sharedStrings.xml><?xml version="1.0" encoding="utf-8"?>
<sst xmlns="http://schemas.openxmlformats.org/spreadsheetml/2006/main" count="42" uniqueCount="39">
  <si>
    <t>Poids</t>
  </si>
  <si>
    <t>Valeur</t>
  </si>
  <si>
    <t>V1</t>
  </si>
  <si>
    <t>V2</t>
  </si>
  <si>
    <t>V3</t>
  </si>
  <si>
    <t>V4</t>
  </si>
  <si>
    <t>V5</t>
  </si>
  <si>
    <t>V6</t>
  </si>
  <si>
    <t>V7</t>
  </si>
  <si>
    <t>V8</t>
  </si>
  <si>
    <t>Ecartype</t>
  </si>
  <si>
    <t>RAPPORT DÉTAILLÉ</t>
  </si>
  <si>
    <t>Statistiques de la régression</t>
  </si>
  <si>
    <t>Coefficient de détermination multiple</t>
  </si>
  <si>
    <t>Coefficient de détermination R^2</t>
  </si>
  <si>
    <t>Erreur-type</t>
  </si>
  <si>
    <t>Observations</t>
  </si>
  <si>
    <t>ANALYSE DE VARIANCE</t>
  </si>
  <si>
    <t>Régression</t>
  </si>
  <si>
    <t>Résidus</t>
  </si>
  <si>
    <t>Total</t>
  </si>
  <si>
    <t>Constante</t>
  </si>
  <si>
    <t>Degré de liberté</t>
  </si>
  <si>
    <t>Somme des carrés</t>
  </si>
  <si>
    <t>Moyenne des carrés</t>
  </si>
  <si>
    <t>F</t>
  </si>
  <si>
    <t>Valeur critique de F</t>
  </si>
  <si>
    <t>Coefficients</t>
  </si>
  <si>
    <t>Statistique t</t>
  </si>
  <si>
    <t>Probabilité</t>
  </si>
  <si>
    <t>Limite inférieure pour seuil de confiance = 95%</t>
  </si>
  <si>
    <t>Limite supérieure pour seuil de confiance = 95%</t>
  </si>
  <si>
    <t>Limite inférieure pour seuil de confiance =  95,0%</t>
  </si>
  <si>
    <t>Limite supérieure pour seuil de confiance =  95,0%</t>
  </si>
  <si>
    <t xml:space="preserve">Poids = </t>
  </si>
  <si>
    <t>+ mesure /</t>
  </si>
  <si>
    <t>Poids calculé</t>
  </si>
  <si>
    <t>mesure =</t>
  </si>
  <si>
    <t>+ poids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</si>
</sst>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.0\ _€_-;\-* #,##0.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  <xf numFmtId="0" fontId="0" fillId="0" borderId="0" xfId="0" quotePrefix="1"/>
    <xf numFmtId="0" fontId="0" fillId="2" borderId="3" xfId="0" applyFill="1" applyBorder="1"/>
    <xf numFmtId="0" fontId="0" fillId="2" borderId="4" xfId="0" applyFill="1" applyBorder="1"/>
    <xf numFmtId="0" fontId="0" fillId="2" borderId="4" xfId="0" quotePrefix="1" applyFill="1" applyBorder="1"/>
    <xf numFmtId="0" fontId="0" fillId="2" borderId="5" xfId="0" applyFill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Valeur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Feuil1!$B$2:$B$21</c:f>
              <c:numCache>
                <c:formatCode>General</c:formatCode>
                <c:ptCount val="20"/>
                <c:pt idx="0">
                  <c:v>0</c:v>
                </c:pt>
                <c:pt idx="1">
                  <c:v>23</c:v>
                </c:pt>
                <c:pt idx="2">
                  <c:v>39</c:v>
                </c:pt>
                <c:pt idx="3">
                  <c:v>142</c:v>
                </c:pt>
                <c:pt idx="4">
                  <c:v>545</c:v>
                </c:pt>
                <c:pt idx="5">
                  <c:v>888</c:v>
                </c:pt>
              </c:numCache>
            </c:numRef>
          </c:xVal>
          <c:yVal>
            <c:numRef>
              <c:f>Feuil1!$C$2:$C$21</c:f>
              <c:numCache>
                <c:formatCode>0</c:formatCode>
                <c:ptCount val="20"/>
                <c:pt idx="0">
                  <c:v>-120354.5</c:v>
                </c:pt>
                <c:pt idx="1">
                  <c:v>-71419.375</c:v>
                </c:pt>
                <c:pt idx="2">
                  <c:v>-36998.375</c:v>
                </c:pt>
                <c:pt idx="3">
                  <c:v>181359.875</c:v>
                </c:pt>
                <c:pt idx="4">
                  <c:v>1029918</c:v>
                </c:pt>
                <c:pt idx="5">
                  <c:v>1748474.125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966272"/>
        <c:axId val="457968232"/>
      </c:scatterChart>
      <c:valAx>
        <c:axId val="4579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7968232"/>
        <c:crosses val="autoZero"/>
        <c:crossBetween val="midCat"/>
      </c:valAx>
      <c:valAx>
        <c:axId val="45796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796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8</xdr:row>
      <xdr:rowOff>80962</xdr:rowOff>
    </xdr:from>
    <xdr:to>
      <xdr:col>10</xdr:col>
      <xdr:colOff>657225</xdr:colOff>
      <xdr:row>22</xdr:row>
      <xdr:rowOff>157162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C19" sqref="C19"/>
    </sheetView>
  </sheetViews>
  <sheetFormatPr baseColWidth="10" defaultRowHeight="15" x14ac:dyDescent="0.25"/>
  <cols>
    <col min="14" max="14" width="14.28515625" bestFit="1" customWidth="1"/>
  </cols>
  <sheetData>
    <row r="1" spans="1:14" x14ac:dyDescent="0.25">
      <c r="A1" t="s">
        <v>36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4" x14ac:dyDescent="0.25">
      <c r="A2" s="1">
        <f>$G$26+C2/$I$26</f>
        <v>-0.70270912547528752</v>
      </c>
      <c r="B2">
        <v>0</v>
      </c>
      <c r="C2" s="3">
        <f>AVERAGE(E2:L2)</f>
        <v>-120354.5</v>
      </c>
      <c r="D2" s="2">
        <f>_xlfn.STDEV.S(E2:L2)</f>
        <v>65.454455266893135</v>
      </c>
      <c r="E2">
        <v>-120287</v>
      </c>
      <c r="F2">
        <v>-120292</v>
      </c>
      <c r="G2">
        <v>-120350</v>
      </c>
      <c r="H2">
        <v>-120365</v>
      </c>
      <c r="I2">
        <v>-120293</v>
      </c>
      <c r="J2">
        <v>-120428</v>
      </c>
      <c r="K2">
        <v>-120356</v>
      </c>
      <c r="L2">
        <v>-120465</v>
      </c>
      <c r="N2" s="2"/>
    </row>
    <row r="3" spans="1:14" x14ac:dyDescent="0.25">
      <c r="A3" s="1">
        <f t="shared" ref="A3:A7" si="0">$G$26+C3/$I$26</f>
        <v>22.555430133079845</v>
      </c>
      <c r="B3">
        <v>23</v>
      </c>
      <c r="C3" s="3">
        <f>AVERAGE(E3:L3)</f>
        <v>-71419.375</v>
      </c>
      <c r="D3" s="2">
        <f>_xlfn.STDEV.S(E3:L3)</f>
        <v>85.565242442744903</v>
      </c>
      <c r="E3">
        <v>-71335</v>
      </c>
      <c r="F3">
        <v>-71345</v>
      </c>
      <c r="G3">
        <v>-71322</v>
      </c>
      <c r="H3">
        <v>-71413</v>
      </c>
      <c r="I3">
        <v>-71421</v>
      </c>
      <c r="J3">
        <v>-71442</v>
      </c>
      <c r="K3">
        <v>-71529</v>
      </c>
      <c r="L3">
        <v>-71548</v>
      </c>
      <c r="N3" s="2"/>
    </row>
    <row r="4" spans="1:14" x14ac:dyDescent="0.25">
      <c r="A4" s="1">
        <f t="shared" si="0"/>
        <v>38.915221007604558</v>
      </c>
      <c r="B4">
        <v>39</v>
      </c>
      <c r="C4" s="3">
        <f>AVERAGE(E4:L4)</f>
        <v>-36998.375</v>
      </c>
      <c r="D4" s="2">
        <f>_xlfn.STDEV.S(E4:L4)</f>
        <v>77.649280191677988</v>
      </c>
      <c r="E4">
        <v>-36868</v>
      </c>
      <c r="F4">
        <v>-36960</v>
      </c>
      <c r="G4">
        <v>-37010</v>
      </c>
      <c r="H4">
        <v>-36931</v>
      </c>
      <c r="I4">
        <v>-37001</v>
      </c>
      <c r="J4">
        <v>-37047</v>
      </c>
      <c r="K4">
        <v>-37056</v>
      </c>
      <c r="L4">
        <v>-37114</v>
      </c>
      <c r="N4" s="2"/>
    </row>
    <row r="5" spans="1:14" x14ac:dyDescent="0.25">
      <c r="A5" s="1">
        <f t="shared" si="0"/>
        <v>142.69765922053233</v>
      </c>
      <c r="B5">
        <v>142</v>
      </c>
      <c r="C5" s="3">
        <f>AVERAGE(E5:L5)</f>
        <v>181359.875</v>
      </c>
      <c r="D5" s="2">
        <f>_xlfn.STDEV.S(E5:L5)</f>
        <v>56.334301907706035</v>
      </c>
      <c r="E5">
        <v>181404</v>
      </c>
      <c r="F5">
        <v>181313</v>
      </c>
      <c r="G5">
        <v>181290</v>
      </c>
      <c r="H5">
        <v>181443</v>
      </c>
      <c r="I5">
        <v>181380</v>
      </c>
      <c r="J5">
        <v>181369</v>
      </c>
      <c r="K5">
        <v>181390</v>
      </c>
      <c r="L5">
        <v>181290</v>
      </c>
      <c r="N5" s="2"/>
    </row>
    <row r="6" spans="1:14" x14ac:dyDescent="0.25">
      <c r="A6" s="1">
        <f t="shared" si="0"/>
        <v>546.00475285171103</v>
      </c>
      <c r="B6">
        <v>545</v>
      </c>
      <c r="C6" s="3">
        <f>AVERAGE(E6:L6)</f>
        <v>1029918</v>
      </c>
      <c r="D6" s="2">
        <f>_xlfn.STDEV.S(E6:L6)</f>
        <v>74.576901824320146</v>
      </c>
      <c r="E6">
        <v>1029990</v>
      </c>
      <c r="F6">
        <v>1029997</v>
      </c>
      <c r="G6">
        <v>1029957</v>
      </c>
      <c r="H6">
        <v>1029938</v>
      </c>
      <c r="I6">
        <v>1029915</v>
      </c>
      <c r="J6">
        <v>1029882</v>
      </c>
      <c r="K6">
        <v>1029902</v>
      </c>
      <c r="L6">
        <v>1029763</v>
      </c>
      <c r="N6" s="2"/>
    </row>
    <row r="7" spans="1:14" x14ac:dyDescent="0.25">
      <c r="A7" s="1">
        <f t="shared" si="0"/>
        <v>887.52382366920153</v>
      </c>
      <c r="B7">
        <v>888</v>
      </c>
      <c r="C7" s="3">
        <f>AVERAGE(E7:L7)</f>
        <v>1748474.125</v>
      </c>
      <c r="D7" s="2">
        <f>_xlfn.STDEV.S(E7:L7)</f>
        <v>78.809784562940806</v>
      </c>
      <c r="E7">
        <v>1748535</v>
      </c>
      <c r="F7">
        <v>1748577</v>
      </c>
      <c r="G7">
        <v>1748559</v>
      </c>
      <c r="H7">
        <v>1748444</v>
      </c>
      <c r="I7">
        <v>1748467</v>
      </c>
      <c r="J7">
        <v>1748446</v>
      </c>
      <c r="K7">
        <v>1748424</v>
      </c>
      <c r="L7">
        <v>1748341</v>
      </c>
      <c r="N7" s="2"/>
    </row>
    <row r="25" spans="1:9" ht="15.75" thickBot="1" x14ac:dyDescent="0.3"/>
    <row r="26" spans="1:9" ht="15.75" thickBot="1" x14ac:dyDescent="0.3">
      <c r="A26" t="s">
        <v>11</v>
      </c>
      <c r="F26" s="12" t="s">
        <v>34</v>
      </c>
      <c r="G26" s="13">
        <f>INT(B42*10)/10</f>
        <v>56.5</v>
      </c>
      <c r="H26" s="14" t="s">
        <v>35</v>
      </c>
      <c r="I26" s="15">
        <f>INT(1/B43)</f>
        <v>2104</v>
      </c>
    </row>
    <row r="27" spans="1:9" ht="15.75" thickBot="1" x14ac:dyDescent="0.3">
      <c r="F27" t="s">
        <v>37</v>
      </c>
      <c r="G27">
        <f>-G26*I26</f>
        <v>-118876</v>
      </c>
      <c r="H27" s="11" t="s">
        <v>38</v>
      </c>
      <c r="I27">
        <f>I26</f>
        <v>2104</v>
      </c>
    </row>
    <row r="28" spans="1:9" x14ac:dyDescent="0.25">
      <c r="A28" s="7" t="s">
        <v>12</v>
      </c>
      <c r="B28" s="7"/>
    </row>
    <row r="29" spans="1:9" x14ac:dyDescent="0.25">
      <c r="A29" s="4" t="s">
        <v>13</v>
      </c>
      <c r="B29" s="4">
        <v>0.99999822113082604</v>
      </c>
    </row>
    <row r="30" spans="1:9" x14ac:dyDescent="0.25">
      <c r="A30" s="4" t="s">
        <v>14</v>
      </c>
      <c r="B30" s="4">
        <v>0.99999644226481654</v>
      </c>
    </row>
    <row r="31" spans="1:9" x14ac:dyDescent="0.25">
      <c r="A31" s="4" t="s">
        <v>14</v>
      </c>
      <c r="B31" s="4">
        <v>0.99999555283102071</v>
      </c>
    </row>
    <row r="32" spans="1:9" x14ac:dyDescent="0.25">
      <c r="A32" s="4" t="s">
        <v>15</v>
      </c>
      <c r="B32" s="4">
        <v>0.76684643382681572</v>
      </c>
    </row>
    <row r="33" spans="1:9" ht="15.75" thickBot="1" x14ac:dyDescent="0.3">
      <c r="A33" s="5" t="s">
        <v>16</v>
      </c>
      <c r="B33" s="5">
        <v>6</v>
      </c>
    </row>
    <row r="35" spans="1:9" ht="15.75" thickBot="1" x14ac:dyDescent="0.3">
      <c r="A35" t="s">
        <v>17</v>
      </c>
    </row>
    <row r="36" spans="1:9" x14ac:dyDescent="0.25">
      <c r="A36" s="6"/>
      <c r="B36" s="6" t="s">
        <v>22</v>
      </c>
      <c r="C36" s="6" t="s">
        <v>23</v>
      </c>
      <c r="D36" s="6" t="s">
        <v>24</v>
      </c>
      <c r="E36" s="6" t="s">
        <v>25</v>
      </c>
      <c r="F36" s="6" t="s">
        <v>26</v>
      </c>
    </row>
    <row r="37" spans="1:9" x14ac:dyDescent="0.25">
      <c r="A37" s="4" t="s">
        <v>18</v>
      </c>
      <c r="B37" s="4">
        <v>1</v>
      </c>
      <c r="C37" s="4">
        <v>661152.48111952108</v>
      </c>
      <c r="D37" s="4">
        <v>661152.48111952108</v>
      </c>
      <c r="E37" s="4">
        <v>1124306.7746046442</v>
      </c>
      <c r="F37" s="4">
        <v>4.7465604924761895E-12</v>
      </c>
    </row>
    <row r="38" spans="1:9" x14ac:dyDescent="0.25">
      <c r="A38" s="4" t="s">
        <v>19</v>
      </c>
      <c r="B38" s="4">
        <v>4</v>
      </c>
      <c r="C38" s="4">
        <v>2.3522138122916192</v>
      </c>
      <c r="D38" s="4">
        <v>0.5880534530729048</v>
      </c>
      <c r="E38" s="4"/>
      <c r="F38" s="4"/>
    </row>
    <row r="39" spans="1:9" ht="15.75" thickBot="1" x14ac:dyDescent="0.3">
      <c r="A39" s="5" t="s">
        <v>20</v>
      </c>
      <c r="B39" s="5">
        <v>5</v>
      </c>
      <c r="C39" s="5">
        <v>661154.83333333337</v>
      </c>
      <c r="D39" s="5"/>
      <c r="E39" s="5"/>
      <c r="F39" s="5"/>
    </row>
    <row r="40" spans="1:9" ht="15.75" thickBot="1" x14ac:dyDescent="0.3"/>
    <row r="41" spans="1:9" x14ac:dyDescent="0.25">
      <c r="A41" s="8"/>
      <c r="B41" s="8" t="s">
        <v>27</v>
      </c>
      <c r="C41" s="6" t="s">
        <v>15</v>
      </c>
      <c r="D41" s="6" t="s">
        <v>28</v>
      </c>
      <c r="E41" s="6" t="s">
        <v>29</v>
      </c>
      <c r="F41" s="6" t="s">
        <v>30</v>
      </c>
      <c r="G41" s="6" t="s">
        <v>31</v>
      </c>
      <c r="H41" s="6" t="s">
        <v>32</v>
      </c>
      <c r="I41" s="6" t="s">
        <v>33</v>
      </c>
    </row>
    <row r="42" spans="1:9" x14ac:dyDescent="0.25">
      <c r="A42" s="9" t="s">
        <v>21</v>
      </c>
      <c r="B42" s="9">
        <v>56.571042351118535</v>
      </c>
      <c r="C42" s="4">
        <v>0.3736406330852991</v>
      </c>
      <c r="D42" s="4">
        <v>151.40495262517081</v>
      </c>
      <c r="E42" s="4">
        <v>1.141470340789413E-8</v>
      </c>
      <c r="F42" s="4">
        <v>55.533649644285852</v>
      </c>
      <c r="G42" s="4">
        <v>57.608435057951219</v>
      </c>
      <c r="H42" s="4">
        <v>55.533649644285852</v>
      </c>
      <c r="I42" s="4">
        <v>57.608435057951219</v>
      </c>
    </row>
    <row r="43" spans="1:9" ht="15.75" thickBot="1" x14ac:dyDescent="0.3">
      <c r="A43" s="10" t="s">
        <v>1</v>
      </c>
      <c r="B43" s="10">
        <v>4.751312220067866E-4</v>
      </c>
      <c r="C43" s="5">
        <v>4.480960918050316E-7</v>
      </c>
      <c r="D43" s="5">
        <v>1060.3333318370428</v>
      </c>
      <c r="E43" s="5">
        <v>4.7465604924761895E-12</v>
      </c>
      <c r="F43" s="5">
        <v>4.7388710780603627E-4</v>
      </c>
      <c r="G43" s="5">
        <v>4.7637533620753693E-4</v>
      </c>
      <c r="H43" s="5">
        <v>4.7388710780603627E-4</v>
      </c>
      <c r="I43" s="5">
        <v>4.7637533620753693E-4</v>
      </c>
    </row>
  </sheetData>
  <sortState ref="B2:L6">
    <sortCondition ref="B4"/>
  </sortState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THOME</dc:creator>
  <cp:lastModifiedBy>Frédéric THOME</cp:lastModifiedBy>
  <dcterms:created xsi:type="dcterms:W3CDTF">2017-10-14T12:19:05Z</dcterms:created>
  <dcterms:modified xsi:type="dcterms:W3CDTF">2017-10-14T22:02:44Z</dcterms:modified>
</cp:coreProperties>
</file>