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1" l="1"/>
  <c r="F12" i="11"/>
  <c r="E12" i="11"/>
  <c r="E11" i="11"/>
  <c r="F20" i="11" l="1"/>
  <c r="F19" i="11"/>
  <c r="F43" i="11"/>
  <c r="F25" i="11"/>
  <c r="F40" i="11"/>
  <c r="F38" i="11"/>
  <c r="F37" i="11"/>
  <c r="F36" i="11"/>
  <c r="F35" i="11"/>
  <c r="F34" i="11"/>
  <c r="F33" i="11"/>
  <c r="F32" i="11"/>
  <c r="F31" i="11"/>
  <c r="F30" i="11"/>
  <c r="F29" i="11"/>
  <c r="F28" i="11"/>
  <c r="F18" i="11"/>
  <c r="F26" i="11"/>
  <c r="F22" i="11"/>
  <c r="E10" i="11"/>
  <c r="F13" i="11" s="1"/>
  <c r="E14" i="11"/>
  <c r="E18" i="11" l="1"/>
  <c r="E17" i="11"/>
  <c r="E13" i="11"/>
  <c r="E40" i="11"/>
  <c r="H8" i="11"/>
  <c r="I6" i="11" l="1"/>
  <c r="H46" i="11"/>
  <c r="H45" i="11"/>
  <c r="H44" i="11"/>
  <c r="H43" i="11"/>
  <c r="H42" i="11"/>
  <c r="H41" i="11"/>
  <c r="H39" i="11"/>
  <c r="H27" i="11"/>
  <c r="H16" i="11"/>
  <c r="H9" i="11"/>
  <c r="I7" i="11" l="1"/>
  <c r="H40" i="11" l="1"/>
  <c r="J6" i="11"/>
  <c r="K6" i="11" s="1"/>
  <c r="L6" i="11" s="1"/>
  <c r="M6" i="11" s="1"/>
  <c r="N6" i="11" s="1"/>
  <c r="O6" i="11" s="1"/>
  <c r="P6" i="11" s="1"/>
  <c r="I5" i="11"/>
  <c r="H14"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F10" i="11"/>
  <c r="H10" i="11" s="1"/>
  <c r="H28" i="11" l="1"/>
  <c r="H29" i="11"/>
  <c r="H11" i="11"/>
  <c r="H30" i="11" l="1"/>
  <c r="H38" i="11"/>
  <c r="H21" i="11"/>
  <c r="H32" i="11"/>
  <c r="H23" i="11" l="1"/>
  <c r="H24" i="11"/>
  <c r="H25" i="11" l="1"/>
  <c r="H26" i="11" l="1"/>
</calcChain>
</file>

<file path=xl/sharedStrings.xml><?xml version="1.0" encoding="utf-8"?>
<sst xmlns="http://schemas.openxmlformats.org/spreadsheetml/2006/main" count="100" uniqueCount="97">
  <si>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</si>
  <si>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</si>
  <si>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</si>
  <si>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</si>
  <si>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</si>
  <si>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</si>
  <si>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</si>
  <si>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</si>
  <si>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</si>
  <si>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</si>
  <si>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</si>
  <si>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</si>
  <si>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</si>
  <si>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</si>
  <si>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</si>
  <si>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</si>
  <si>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</si>
  <si>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</si>
  <si>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</si>
  <si>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</si>
  <si>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</si>
  <si>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</si>
  <si>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</si>
  <si>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</si>
  <si>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</si>
  <si>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</si>
  <si>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</si>
  <si>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</si>
  <si>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</si>
  <si>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</si>
  <si>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</si>
  <si>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</si>
  <si>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</si>
  <si>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</si>
  <si>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</si>
  <si>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</si>
  <si>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Initial Plan</t>
    <phoneticPr fontId="22" type="noConversion"/>
  </si>
  <si>
    <t>Meeting time arrangement</t>
    <phoneticPr fontId="22" type="noConversion"/>
  </si>
  <si>
    <t xml:space="preserve">Project End:    </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</si>
  <si>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</si>
  <si>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</si>
  <si>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</si>
  <si>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</si>
  <si>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</si>
  <si>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</si>
  <si>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</si>
  <si>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</si>
  <si>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</si>
  <si>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</si>
  <si>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</si>
  <si>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</si>
  <si>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</si>
  <si>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</si>
  <si>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</si>
  <si>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</si>
  <si>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</si>
  <si>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</si>
  <si>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</si>
  <si>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</si>
  <si>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</si>
  <si>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</si>
  <si>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</si>
  <si>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</si>
  <si>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</si>
  <si>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</si>
  <si>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</si>
  <si>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</si>
  <si>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</si>
  <si>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</si>
  <si>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</si>
  <si>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</si>
  <si>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</si>
  <si>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</si>
  <si>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</si>
  <si>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</si>
  <si>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</si>
  <si>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</si>
  <si>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</si>
  <si>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</si>
  <si>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</si>
  <si>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</si>
  <si>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</si>
  <si>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</si>
  <si>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</si>
  <si>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</si>
  <si>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</si>
  <si>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</si>
  <si>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</si>
  <si>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5450 Team Project</t>
    <phoneticPr fontId="22" type="noConversion"/>
  </si>
  <si>
    <t>Weixiao Wang, Freda Xiaoyun Yu, Trisha Raju, Talin Bedonian</t>
    <phoneticPr fontId="22" type="noConversion"/>
  </si>
  <si>
    <t>Brainstorm: datasets, forms, goal</t>
    <phoneticPr fontId="22" type="noConversion"/>
  </si>
  <si>
    <t>Xiaoyun</t>
    <phoneticPr fontId="22" type="noConversion"/>
  </si>
  <si>
    <t>Settle down the main structure and goals</t>
    <phoneticPr fontId="22" type="noConversion"/>
  </si>
  <si>
    <t>Phase 2 Prototype</t>
    <phoneticPr fontId="22" type="noConversion"/>
  </si>
  <si>
    <t>Gather good datasets</t>
    <phoneticPr fontId="22" type="noConversion"/>
  </si>
  <si>
    <t>Start: Work on India weather dataset</t>
    <phoneticPr fontId="22" type="noConversion"/>
  </si>
  <si>
    <t>Use what packages</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</si>
</sst>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0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37" fillId="4" borderId="2" xfId="12" applyFont="1" applyFill="1">
      <alignment horizontal="left" vertical="center" indent="2"/>
    </xf>
    <xf numFmtId="0" fontId="0" fillId="0" borderId="10" xfId="0" applyBorder="1"/>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0" fontId="0" fillId="0" borderId="0" xfId="0" applyAlignment="1">
      <alignment horizontal="right" vertical="center"/>
    </xf>
    <xf numFmtId="178" fontId="8" fillId="0" borderId="3" xfId="9">
      <alignment horizontal="center" vertical="center"/>
    </xf>
    <xf numFmtId="0" fontId="8" fillId="0" borderId="0" xfId="8">
      <alignment horizontal="right" indent="1"/>
    </xf>
    <xf numFmtId="0" fontId="8" fillId="0" borderId="7" xfId="8" applyBorder="1">
      <alignment horizontal="right" indent="1"/>
    </xf>
    <xf numFmtId="0" fontId="34" fillId="14" borderId="0" xfId="0" applyFont="1" applyFill="1" applyAlignment="1">
      <alignment horizontal="center" vertical="center" wrapText="1"/>
    </xf>
    <xf numFmtId="0" fontId="0" fillId="14" borderId="0" xfId="0" applyFill="1" applyAlignment="1">
      <alignment horizontal="center" vertical="center" wrapText="1"/>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9"/>
  <sheetViews>
    <sheetView showGridLines="0" tabSelected="1" showRuler="0" zoomScaleNormal="100" zoomScalePageLayoutView="70" workbookViewId="0">
      <pane ySplit="7" topLeftCell="A8" activePane="bottomLeft" state="frozen"/>
      <selection pane="bottomLeft" activeCell="B14" sqref="B14"/>
    </sheetView>
  </sheetViews>
  <sheetFormatPr defaultRowHeight="30" customHeight="1" x14ac:dyDescent="0.15"/>
  <cols>
    <col min="1" max="1" width="2.75" style="57" customWidth="1"/>
    <col min="2" max="2" width="44.1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29</v>
      </c>
      <c r="B1" s="62" t="s">
        <v>88</v>
      </c>
      <c r="C1" s="86"/>
      <c r="D1" s="1"/>
      <c r="E1" s="3"/>
      <c r="F1" s="46"/>
      <c r="H1" s="1"/>
      <c r="I1" s="13" t="s">
        <v>12</v>
      </c>
    </row>
    <row r="2" spans="1:64" ht="21.95" customHeight="1" x14ac:dyDescent="0.25">
      <c r="A2" s="57" t="s">
        <v>24</v>
      </c>
      <c r="B2" s="63" t="s">
        <v>89</v>
      </c>
      <c r="I2" s="60" t="s">
        <v>17</v>
      </c>
    </row>
    <row r="3" spans="1:64" ht="21.95" customHeight="1" x14ac:dyDescent="0.15">
      <c r="A3" s="57" t="s">
        <v>30</v>
      </c>
      <c r="B3" s="85"/>
      <c r="C3" s="105" t="s">
        <v>1</v>
      </c>
      <c r="D3" s="106"/>
      <c r="E3" s="104">
        <v>45530</v>
      </c>
      <c r="F3" s="104"/>
    </row>
    <row r="4" spans="1:64" ht="21.95" customHeight="1" x14ac:dyDescent="0.15">
      <c r="C4" s="103" t="s">
        <v>38</v>
      </c>
      <c r="D4" s="103"/>
      <c r="E4" s="104">
        <v>45632</v>
      </c>
      <c r="F4" s="104"/>
    </row>
    <row r="5" spans="1:64" ht="21.95" customHeight="1" x14ac:dyDescent="0.15">
      <c r="A5" s="58">
        <v>20</v>
      </c>
      <c r="B5" t="s">
        <v>40</v>
      </c>
      <c r="C5" s="105" t="s">
        <v>8</v>
      </c>
      <c r="D5" s="106"/>
      <c r="E5" s="6">
        <v>1</v>
      </c>
      <c r="I5" s="100">
        <f>I6</f>
        <v>45530</v>
      </c>
      <c r="J5" s="101"/>
      <c r="K5" s="101"/>
      <c r="L5" s="101"/>
      <c r="M5" s="101"/>
      <c r="N5" s="101"/>
      <c r="O5" s="102"/>
      <c r="P5" s="100">
        <f>P6</f>
        <v>45537</v>
      </c>
      <c r="Q5" s="101"/>
      <c r="R5" s="101"/>
      <c r="S5" s="101"/>
      <c r="T5" s="101"/>
      <c r="U5" s="101"/>
      <c r="V5" s="102"/>
      <c r="W5" s="100">
        <f>W6</f>
        <v>45544</v>
      </c>
      <c r="X5" s="101"/>
      <c r="Y5" s="101"/>
      <c r="Z5" s="101"/>
      <c r="AA5" s="101"/>
      <c r="AB5" s="101"/>
      <c r="AC5" s="102"/>
      <c r="AD5" s="100">
        <f>AD6</f>
        <v>45551</v>
      </c>
      <c r="AE5" s="101"/>
      <c r="AF5" s="101"/>
      <c r="AG5" s="101"/>
      <c r="AH5" s="101"/>
      <c r="AI5" s="101"/>
      <c r="AJ5" s="102"/>
      <c r="AK5" s="100">
        <f>AK6</f>
        <v>45558</v>
      </c>
      <c r="AL5" s="101"/>
      <c r="AM5" s="101"/>
      <c r="AN5" s="101"/>
      <c r="AO5" s="101"/>
      <c r="AP5" s="101"/>
      <c r="AQ5" s="102"/>
      <c r="AR5" s="100">
        <f>AR6</f>
        <v>45565</v>
      </c>
      <c r="AS5" s="101"/>
      <c r="AT5" s="101"/>
      <c r="AU5" s="101"/>
      <c r="AV5" s="101"/>
      <c r="AW5" s="101"/>
      <c r="AX5" s="102"/>
      <c r="AY5" s="100">
        <f>AY6</f>
        <v>45572</v>
      </c>
      <c r="AZ5" s="101"/>
      <c r="BA5" s="101"/>
      <c r="BB5" s="101"/>
      <c r="BC5" s="101"/>
      <c r="BD5" s="101"/>
      <c r="BE5" s="102"/>
      <c r="BF5" s="100">
        <f>BF6</f>
        <v>45579</v>
      </c>
      <c r="BG5" s="101"/>
      <c r="BH5" s="101"/>
      <c r="BI5" s="101"/>
      <c r="BJ5" s="101"/>
      <c r="BK5" s="101"/>
      <c r="BL5" s="102"/>
    </row>
    <row r="6" spans="1:64" ht="15" customHeight="1" x14ac:dyDescent="0.15">
      <c r="A6" s="58" t="s">
        <v>39</v>
      </c>
      <c r="B6" s="99" t="s">
        <v>41</v>
      </c>
      <c r="C6" s="99"/>
      <c r="D6" s="99"/>
      <c r="E6" s="99"/>
      <c r="F6" s="99"/>
      <c r="G6" s="99"/>
      <c r="I6" s="10">
        <f>Project_Start-WEEKDAY(Project_Start,1)+2+7*(Display_Week-1)</f>
        <v>45530</v>
      </c>
      <c r="J6" s="9">
        <f>I6+1</f>
        <v>45531</v>
      </c>
      <c r="K6" s="9">
        <f t="shared" ref="K6:AX6" si="0">J6+1</f>
        <v>45532</v>
      </c>
      <c r="L6" s="9">
        <f t="shared" si="0"/>
        <v>45533</v>
      </c>
      <c r="M6" s="9">
        <f t="shared" si="0"/>
        <v>45534</v>
      </c>
      <c r="N6" s="9">
        <f t="shared" si="0"/>
        <v>45535</v>
      </c>
      <c r="O6" s="11">
        <f t="shared" si="0"/>
        <v>45536</v>
      </c>
      <c r="P6" s="10">
        <f>O6+1</f>
        <v>45537</v>
      </c>
      <c r="Q6" s="9">
        <f>P6+1</f>
        <v>45538</v>
      </c>
      <c r="R6" s="9">
        <f t="shared" si="0"/>
        <v>45539</v>
      </c>
      <c r="S6" s="9">
        <f t="shared" si="0"/>
        <v>45540</v>
      </c>
      <c r="T6" s="9">
        <f t="shared" si="0"/>
        <v>45541</v>
      </c>
      <c r="U6" s="9">
        <f t="shared" si="0"/>
        <v>45542</v>
      </c>
      <c r="V6" s="11">
        <f t="shared" si="0"/>
        <v>45543</v>
      </c>
      <c r="W6" s="10">
        <f>V6+1</f>
        <v>45544</v>
      </c>
      <c r="X6" s="9">
        <f>W6+1</f>
        <v>45545</v>
      </c>
      <c r="Y6" s="9">
        <f t="shared" si="0"/>
        <v>45546</v>
      </c>
      <c r="Z6" s="9">
        <f t="shared" si="0"/>
        <v>45547</v>
      </c>
      <c r="AA6" s="9">
        <f t="shared" si="0"/>
        <v>45548</v>
      </c>
      <c r="AB6" s="9">
        <f t="shared" si="0"/>
        <v>45549</v>
      </c>
      <c r="AC6" s="11">
        <f t="shared" si="0"/>
        <v>45550</v>
      </c>
      <c r="AD6" s="10">
        <f>AC6+1</f>
        <v>45551</v>
      </c>
      <c r="AE6" s="9">
        <f>AD6+1</f>
        <v>45552</v>
      </c>
      <c r="AF6" s="9">
        <f t="shared" si="0"/>
        <v>45553</v>
      </c>
      <c r="AG6" s="9">
        <f t="shared" si="0"/>
        <v>45554</v>
      </c>
      <c r="AH6" s="9">
        <f t="shared" si="0"/>
        <v>45555</v>
      </c>
      <c r="AI6" s="9">
        <f t="shared" si="0"/>
        <v>45556</v>
      </c>
      <c r="AJ6" s="11">
        <f t="shared" si="0"/>
        <v>45557</v>
      </c>
      <c r="AK6" s="10">
        <f>AJ6+1</f>
        <v>45558</v>
      </c>
      <c r="AL6" s="9">
        <f>AK6+1</f>
        <v>45559</v>
      </c>
      <c r="AM6" s="9">
        <f t="shared" si="0"/>
        <v>45560</v>
      </c>
      <c r="AN6" s="9">
        <f t="shared" si="0"/>
        <v>45561</v>
      </c>
      <c r="AO6" s="9">
        <f t="shared" si="0"/>
        <v>45562</v>
      </c>
      <c r="AP6" s="9">
        <f t="shared" si="0"/>
        <v>45563</v>
      </c>
      <c r="AQ6" s="11">
        <f t="shared" si="0"/>
        <v>45564</v>
      </c>
      <c r="AR6" s="10">
        <f>AQ6+1</f>
        <v>45565</v>
      </c>
      <c r="AS6" s="9">
        <f>AR6+1</f>
        <v>45566</v>
      </c>
      <c r="AT6" s="9">
        <f t="shared" si="0"/>
        <v>45567</v>
      </c>
      <c r="AU6" s="9">
        <f t="shared" si="0"/>
        <v>45568</v>
      </c>
      <c r="AV6" s="9">
        <f t="shared" si="0"/>
        <v>45569</v>
      </c>
      <c r="AW6" s="9">
        <f t="shared" si="0"/>
        <v>45570</v>
      </c>
      <c r="AX6" s="11">
        <f t="shared" si="0"/>
        <v>45571</v>
      </c>
      <c r="AY6" s="10">
        <f>AX6+1</f>
        <v>45572</v>
      </c>
      <c r="AZ6" s="9">
        <f>AY6+1</f>
        <v>45573</v>
      </c>
      <c r="BA6" s="9">
        <f t="shared" ref="BA6:BE6" si="1">AZ6+1</f>
        <v>45574</v>
      </c>
      <c r="BB6" s="9">
        <f t="shared" si="1"/>
        <v>45575</v>
      </c>
      <c r="BC6" s="9">
        <f t="shared" si="1"/>
        <v>45576</v>
      </c>
      <c r="BD6" s="9">
        <f t="shared" si="1"/>
        <v>45577</v>
      </c>
      <c r="BE6" s="11">
        <f t="shared" si="1"/>
        <v>45578</v>
      </c>
      <c r="BF6" s="10">
        <f>BE6+1</f>
        <v>45579</v>
      </c>
      <c r="BG6" s="9">
        <f>BF6+1</f>
        <v>45580</v>
      </c>
      <c r="BH6" s="9">
        <f t="shared" ref="BH6:BL6" si="2">BG6+1</f>
        <v>45581</v>
      </c>
      <c r="BI6" s="9">
        <f t="shared" si="2"/>
        <v>45582</v>
      </c>
      <c r="BJ6" s="9">
        <f t="shared" si="2"/>
        <v>45583</v>
      </c>
      <c r="BK6" s="9">
        <f t="shared" si="2"/>
        <v>45584</v>
      </c>
      <c r="BL6" s="11">
        <f t="shared" si="2"/>
        <v>45585</v>
      </c>
    </row>
    <row r="7" spans="1:64" ht="30" customHeight="1" thickBot="1" x14ac:dyDescent="0.2">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32</v>
      </c>
      <c r="B9" s="17" t="s">
        <v>36</v>
      </c>
      <c r="C9" s="69"/>
      <c r="D9" s="18"/>
      <c r="E9" s="19"/>
      <c r="F9" s="20"/>
      <c r="G9" s="16"/>
      <c r="H9" s="16" t="str">
        <f t="shared" ref="H9:H46"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33</v>
      </c>
      <c r="B10" s="82" t="s">
        <v>90</v>
      </c>
      <c r="C10" s="81"/>
      <c r="D10" s="21">
        <v>0.1</v>
      </c>
      <c r="E10" s="64">
        <f>Project_Start</f>
        <v>45530</v>
      </c>
      <c r="F10" s="64">
        <f>E10+14</f>
        <v>45544</v>
      </c>
      <c r="G10" s="16"/>
      <c r="H10" s="16">
        <f t="shared" si="6"/>
        <v>15</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34</v>
      </c>
      <c r="B11" s="82" t="s">
        <v>95</v>
      </c>
      <c r="C11" s="81" t="s">
        <v>91</v>
      </c>
      <c r="D11" s="21">
        <v>1</v>
      </c>
      <c r="E11" s="64">
        <f>E10</f>
        <v>45530</v>
      </c>
      <c r="F11" s="64">
        <f>E10 + 8</f>
        <v>45538</v>
      </c>
      <c r="G11" s="16"/>
      <c r="H11" s="16">
        <f t="shared" si="6"/>
        <v>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82" t="s">
        <v>94</v>
      </c>
      <c r="C12" s="81"/>
      <c r="D12" s="21">
        <v>0.1</v>
      </c>
      <c r="E12" s="64">
        <f>E11</f>
        <v>45530</v>
      </c>
      <c r="F12" s="64">
        <f>E11 + 30</f>
        <v>45560</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8"/>
      <c r="B13" s="82" t="s">
        <v>37</v>
      </c>
      <c r="C13" s="81"/>
      <c r="D13" s="21">
        <v>0.2</v>
      </c>
      <c r="E13" s="64">
        <f xml:space="preserve"> E10</f>
        <v>45530</v>
      </c>
      <c r="F13" s="64">
        <f xml:space="preserve"> E10 + 20</f>
        <v>45550</v>
      </c>
      <c r="G13" s="16"/>
      <c r="H13" s="16"/>
      <c r="I13" s="43"/>
      <c r="J13" s="43"/>
      <c r="K13" s="43"/>
      <c r="L13" s="43"/>
      <c r="M13" s="43"/>
      <c r="N13" s="43"/>
      <c r="O13" s="43"/>
      <c r="P13" s="43"/>
      <c r="Q13" s="43"/>
      <c r="R13" s="43"/>
      <c r="S13" s="43"/>
      <c r="T13" s="43"/>
      <c r="U13" s="44"/>
      <c r="V13" s="44"/>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97" t="s">
        <v>92</v>
      </c>
      <c r="C14" s="70"/>
      <c r="D14" s="21">
        <v>0</v>
      </c>
      <c r="E14" s="64">
        <f>Project_Start</f>
        <v>45530</v>
      </c>
      <c r="F14" s="84">
        <v>44522</v>
      </c>
      <c r="G14" s="16"/>
      <c r="H14" s="16">
        <f t="shared" si="6"/>
        <v>-1007</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7"/>
      <c r="B15" s="82" t="s">
        <v>96</v>
      </c>
      <c r="C15" s="70"/>
      <c r="D15" s="21">
        <v>0</v>
      </c>
      <c r="E15" s="64">
        <v>44518</v>
      </c>
      <c r="F15" s="84">
        <v>44536</v>
      </c>
      <c r="G15" s="16"/>
      <c r="H15" s="16"/>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8" t="s">
        <v>35</v>
      </c>
      <c r="B16" s="22" t="s">
        <v>93</v>
      </c>
      <c r="C16" s="71"/>
      <c r="D16" s="23"/>
      <c r="E16" s="24"/>
      <c r="F16" s="25"/>
      <c r="G16" s="16"/>
      <c r="H16" s="16" t="str">
        <f t="shared" si="6"/>
        <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8"/>
      <c r="B17" s="83"/>
      <c r="C17" s="72"/>
      <c r="D17" s="26">
        <v>0</v>
      </c>
      <c r="E17" s="65">
        <f xml:space="preserve"> E10 + 10</f>
        <v>45540</v>
      </c>
      <c r="F17" s="65">
        <v>44535</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8"/>
      <c r="B18" s="83"/>
      <c r="C18" s="72"/>
      <c r="D18" s="26"/>
      <c r="E18" s="65">
        <f xml:space="preserve"> E10+10</f>
        <v>45540</v>
      </c>
      <c r="F18" s="65">
        <f>Project_end</f>
        <v>45632</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8"/>
      <c r="B19" s="83"/>
      <c r="C19" s="72"/>
      <c r="D19" s="26"/>
      <c r="E19" s="65">
        <v>44531</v>
      </c>
      <c r="F19" s="65">
        <f>Project_end - 14</f>
        <v>45618</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8"/>
      <c r="B20" s="83"/>
      <c r="C20" s="72"/>
      <c r="D20" s="26"/>
      <c r="E20" s="65">
        <v>44531</v>
      </c>
      <c r="F20" s="65">
        <f>Project_end-14</f>
        <v>45618</v>
      </c>
      <c r="G20" s="16"/>
      <c r="H20" s="16"/>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8"/>
      <c r="B21" s="83"/>
      <c r="C21" s="72"/>
      <c r="D21" s="26">
        <v>0.02</v>
      </c>
      <c r="E21" s="65">
        <v>44522</v>
      </c>
      <c r="F21" s="65">
        <v>44540</v>
      </c>
      <c r="G21" s="16"/>
      <c r="H21" s="16">
        <f t="shared" si="6"/>
        <v>19</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8"/>
      <c r="B22" s="83"/>
      <c r="C22" s="72"/>
      <c r="D22" s="26"/>
      <c r="E22" s="65">
        <v>44522</v>
      </c>
      <c r="F22" s="65">
        <f>Project_end</f>
        <v>45632</v>
      </c>
      <c r="G22" s="16"/>
      <c r="H22" s="16"/>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7"/>
      <c r="B23" s="98"/>
      <c r="C23" s="72"/>
      <c r="D23" s="26">
        <v>0</v>
      </c>
      <c r="E23" s="65">
        <v>44518</v>
      </c>
      <c r="F23" s="65">
        <v>44530</v>
      </c>
      <c r="G23" s="16"/>
      <c r="H23" s="16">
        <f t="shared" si="6"/>
        <v>13</v>
      </c>
      <c r="I23" s="43"/>
      <c r="J23" s="43"/>
      <c r="K23" s="43"/>
      <c r="L23" s="43"/>
      <c r="M23" s="43"/>
      <c r="N23" s="43"/>
      <c r="O23" s="43"/>
      <c r="P23" s="43"/>
      <c r="Q23" s="43"/>
      <c r="R23" s="43"/>
      <c r="S23" s="43"/>
      <c r="T23" s="43"/>
      <c r="U23" s="44"/>
      <c r="V23" s="44"/>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7"/>
      <c r="B24" s="83"/>
      <c r="C24" s="72"/>
      <c r="D24" s="26"/>
      <c r="E24" s="65">
        <v>44531</v>
      </c>
      <c r="F24" s="65">
        <v>44545</v>
      </c>
      <c r="G24" s="16"/>
      <c r="H24" s="16">
        <f t="shared" si="6"/>
        <v>15</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7"/>
      <c r="B25" s="83"/>
      <c r="C25" s="72"/>
      <c r="D25" s="26"/>
      <c r="E25" s="65">
        <v>44540</v>
      </c>
      <c r="F25" s="65">
        <f>Project_end</f>
        <v>45632</v>
      </c>
      <c r="G25" s="16"/>
      <c r="H25" s="16">
        <f t="shared" si="6"/>
        <v>1093</v>
      </c>
      <c r="I25" s="43"/>
      <c r="J25" s="43"/>
      <c r="K25" s="43"/>
      <c r="L25" s="43"/>
      <c r="M25" s="43"/>
      <c r="N25" s="43"/>
      <c r="O25" s="43"/>
      <c r="P25" s="43"/>
      <c r="Q25" s="43"/>
      <c r="R25" s="43"/>
      <c r="S25" s="43"/>
      <c r="T25" s="43"/>
      <c r="U25" s="43"/>
      <c r="V25" s="43"/>
      <c r="W25" s="43"/>
      <c r="X25" s="43"/>
      <c r="Y25" s="44"/>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7"/>
      <c r="B26" s="83"/>
      <c r="C26" s="72"/>
      <c r="D26" s="26"/>
      <c r="E26" s="65">
        <v>44522</v>
      </c>
      <c r="F26" s="65">
        <f>Project_end</f>
        <v>45632</v>
      </c>
      <c r="G26" s="16"/>
      <c r="H26" s="16">
        <f t="shared" si="6"/>
        <v>1111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7" t="s">
        <v>25</v>
      </c>
      <c r="B27" s="27"/>
      <c r="C27" s="73"/>
      <c r="D27" s="28"/>
      <c r="E27" s="29"/>
      <c r="F27" s="30"/>
      <c r="G27" s="16"/>
      <c r="H27" s="16"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7"/>
      <c r="B28" s="78"/>
      <c r="C28" s="74"/>
      <c r="D28" s="31"/>
      <c r="E28" s="66">
        <v>44531</v>
      </c>
      <c r="F28" s="66">
        <f t="shared" ref="F28:F38" si="7">Project_end</f>
        <v>45632</v>
      </c>
      <c r="G28" s="16"/>
      <c r="H28" s="16">
        <f t="shared" si="6"/>
        <v>1102</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7"/>
      <c r="B29" s="78"/>
      <c r="C29" s="74"/>
      <c r="D29" s="31"/>
      <c r="E29" s="66">
        <v>44531</v>
      </c>
      <c r="F29" s="66">
        <f t="shared" si="7"/>
        <v>45632</v>
      </c>
      <c r="G29" s="16"/>
      <c r="H29" s="16">
        <f t="shared" si="6"/>
        <v>1102</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c r="B30" s="78"/>
      <c r="C30" s="74"/>
      <c r="D30" s="31"/>
      <c r="E30" s="66">
        <v>44531</v>
      </c>
      <c r="F30" s="66">
        <f t="shared" si="7"/>
        <v>45632</v>
      </c>
      <c r="G30" s="16"/>
      <c r="H30" s="16">
        <f t="shared" si="6"/>
        <v>1102</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78"/>
      <c r="C31" s="74"/>
      <c r="D31" s="31"/>
      <c r="E31" s="66">
        <v>44531</v>
      </c>
      <c r="F31" s="66">
        <f t="shared" si="7"/>
        <v>45632</v>
      </c>
      <c r="G31" s="16"/>
      <c r="H31" s="16"/>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78"/>
      <c r="C32" s="74"/>
      <c r="D32" s="31"/>
      <c r="E32" s="66">
        <v>44531</v>
      </c>
      <c r="F32" s="66">
        <f t="shared" si="7"/>
        <v>45632</v>
      </c>
      <c r="G32" s="16"/>
      <c r="H32" s="16">
        <f t="shared" si="6"/>
        <v>1102</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89"/>
      <c r="C33" s="74"/>
      <c r="D33" s="31"/>
      <c r="E33" s="66">
        <v>44531</v>
      </c>
      <c r="F33" s="66">
        <f t="shared" si="7"/>
        <v>45632</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78"/>
      <c r="C34" s="74"/>
      <c r="D34" s="31"/>
      <c r="E34" s="66">
        <v>44531</v>
      </c>
      <c r="F34" s="66">
        <f t="shared" si="7"/>
        <v>45632</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78"/>
      <c r="C35" s="74"/>
      <c r="D35" s="31"/>
      <c r="E35" s="66">
        <v>44531</v>
      </c>
      <c r="F35" s="66">
        <f t="shared" si="7"/>
        <v>45632</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78"/>
      <c r="C36" s="74"/>
      <c r="D36" s="31"/>
      <c r="E36" s="66">
        <v>44531</v>
      </c>
      <c r="F36" s="66">
        <f t="shared" si="7"/>
        <v>45632</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78"/>
      <c r="C37" s="74"/>
      <c r="D37" s="31"/>
      <c r="E37" s="66">
        <v>44531</v>
      </c>
      <c r="F37" s="66">
        <f t="shared" si="7"/>
        <v>45632</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c r="B38" s="89"/>
      <c r="C38" s="74"/>
      <c r="D38" s="31"/>
      <c r="E38" s="66">
        <v>44520</v>
      </c>
      <c r="F38" s="66">
        <f t="shared" si="7"/>
        <v>45632</v>
      </c>
      <c r="G38" s="16"/>
      <c r="H38" s="16">
        <f t="shared" si="6"/>
        <v>1113</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t="s">
        <v>25</v>
      </c>
      <c r="B39" s="32"/>
      <c r="C39" s="75"/>
      <c r="D39" s="33"/>
      <c r="E39" s="34"/>
      <c r="F39" s="35"/>
      <c r="G39" s="16"/>
      <c r="H39" s="16" t="str">
        <f t="shared" si="6"/>
        <v/>
      </c>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c r="B40" s="87"/>
      <c r="C40" s="88"/>
      <c r="D40" s="36">
        <v>0</v>
      </c>
      <c r="E40" s="67">
        <f xml:space="preserve"> E10+28</f>
        <v>45558</v>
      </c>
      <c r="F40" s="67">
        <f>Project_end</f>
        <v>45632</v>
      </c>
      <c r="G40" s="16"/>
      <c r="H40" s="16">
        <f t="shared" si="6"/>
        <v>75</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79"/>
      <c r="C41" s="76"/>
      <c r="D41" s="36"/>
      <c r="E41" s="67"/>
      <c r="F41" s="67"/>
      <c r="G41" s="16"/>
      <c r="H41" s="16" t="str">
        <f t="shared" si="6"/>
        <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79"/>
      <c r="C42" s="76"/>
      <c r="D42" s="36"/>
      <c r="E42" s="67"/>
      <c r="F42" s="67"/>
      <c r="G42" s="16"/>
      <c r="H42" s="16" t="str">
        <f t="shared" si="6"/>
        <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87"/>
      <c r="C43" s="76"/>
      <c r="D43" s="36"/>
      <c r="E43" s="67">
        <v>44531</v>
      </c>
      <c r="F43" s="67">
        <f>Project_end</f>
        <v>45632</v>
      </c>
      <c r="G43" s="16"/>
      <c r="H43" s="16">
        <f t="shared" si="6"/>
        <v>1102</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c r="B44" s="79"/>
      <c r="C44" s="76"/>
      <c r="D44" s="36"/>
      <c r="E44" s="67"/>
      <c r="F44" s="67"/>
      <c r="G44" s="16"/>
      <c r="H44" s="16" t="str">
        <f t="shared" si="6"/>
        <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7" t="s">
        <v>27</v>
      </c>
      <c r="B45" s="80"/>
      <c r="C45" s="77"/>
      <c r="D45" s="15"/>
      <c r="E45" s="68"/>
      <c r="F45" s="68"/>
      <c r="G45" s="16"/>
      <c r="H45" s="16" t="str">
        <f t="shared" si="6"/>
        <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 customHeight="1" thickBot="1" x14ac:dyDescent="0.2">
      <c r="A46" s="58" t="s">
        <v>26</v>
      </c>
      <c r="B46" s="37" t="s">
        <v>0</v>
      </c>
      <c r="C46" s="38"/>
      <c r="D46" s="39"/>
      <c r="E46" s="40"/>
      <c r="F46" s="41"/>
      <c r="G46" s="42"/>
      <c r="H46" s="42" t="str">
        <f t="shared" si="6"/>
        <v/>
      </c>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row>
    <row r="47" spans="1:64" ht="30" customHeight="1" x14ac:dyDescent="0.15">
      <c r="G47" s="5"/>
    </row>
    <row r="48" spans="1:64" ht="30" customHeight="1" x14ac:dyDescent="0.15">
      <c r="C48" s="13"/>
      <c r="F48" s="59"/>
    </row>
    <row r="49" spans="3:3" ht="30" customHeight="1" x14ac:dyDescent="0.2">
      <c r="C49" s="14"/>
    </row>
  </sheetData>
  <mergeCells count="14">
    <mergeCell ref="C3:D3"/>
    <mergeCell ref="C5:D5"/>
    <mergeCell ref="AY5:BE5"/>
    <mergeCell ref="BF5:BL5"/>
    <mergeCell ref="E3:F3"/>
    <mergeCell ref="I5:O5"/>
    <mergeCell ref="P5:V5"/>
    <mergeCell ref="W5:AC5"/>
    <mergeCell ref="AD5:AJ5"/>
    <mergeCell ref="B6:G6"/>
    <mergeCell ref="AK5:AQ5"/>
    <mergeCell ref="AR5:AX5"/>
    <mergeCell ref="C4:D4"/>
    <mergeCell ref="E4:F4"/>
  </mergeCells>
  <phoneticPr fontId="22" type="noConversion"/>
  <conditionalFormatting sqref="D8: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6">
    <cfRule type="expression" dxfId="2" priority="33">
      <formula>AND(TODAY()&gt;=I$6,TODAY()&lt;J$6)</formula>
    </cfRule>
  </conditionalFormatting>
  <conditionalFormatting sqref="I8:BL46">
    <cfRule type="expression" dxfId="1" priority="27">
      <formula>AND(task_start&lt;=I$6,ROUNDDOWN((task_end-task_start+1)*task_progress,0)+task_start-1&gt;=I$6)</formula>
    </cfRule>
    <cfRule type="expression" dxfId="0" priority="28"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07" t="s">
        <v>87</v>
      </c>
      <c r="B1" s="108"/>
      <c r="C1" s="108"/>
      <c r="D1" s="108"/>
      <c r="E1" s="108"/>
      <c r="F1" s="108"/>
      <c r="G1" s="90"/>
      <c r="H1" s="90"/>
      <c r="I1" s="90"/>
      <c r="J1" s="90"/>
    </row>
    <row r="2" spans="1:10" ht="28.5" customHeight="1" x14ac:dyDescent="0.15">
      <c r="A2" s="94"/>
      <c r="B2" s="95" t="s">
        <v>42</v>
      </c>
      <c r="C2" s="96" t="s">
        <v>53</v>
      </c>
      <c r="D2" s="96" t="s">
        <v>64</v>
      </c>
      <c r="E2" s="96" t="s">
        <v>75</v>
      </c>
      <c r="F2" s="96" t="s">
        <v>76</v>
      </c>
    </row>
    <row r="3" spans="1:10" ht="114" customHeight="1" x14ac:dyDescent="0.15">
      <c r="B3" s="91" t="s">
        <v>43</v>
      </c>
      <c r="C3" s="91" t="s">
        <v>54</v>
      </c>
      <c r="D3" s="91" t="s">
        <v>65</v>
      </c>
      <c r="E3" s="91" t="s">
        <v>77</v>
      </c>
    </row>
    <row r="4" spans="1:10" ht="162" customHeight="1" x14ac:dyDescent="0.15">
      <c r="B4" s="91" t="s">
        <v>44</v>
      </c>
      <c r="C4" s="91" t="s">
        <v>55</v>
      </c>
      <c r="D4" s="91" t="s">
        <v>66</v>
      </c>
      <c r="E4" s="91" t="s">
        <v>78</v>
      </c>
    </row>
    <row r="5" spans="1:10" ht="155.25" customHeight="1" x14ac:dyDescent="0.15">
      <c r="B5" s="91" t="s">
        <v>45</v>
      </c>
      <c r="C5" s="91" t="s">
        <v>56</v>
      </c>
      <c r="D5" s="91" t="s">
        <v>67</v>
      </c>
      <c r="E5" s="91" t="s">
        <v>80</v>
      </c>
    </row>
    <row r="6" spans="1:10" ht="43.5" customHeight="1" x14ac:dyDescent="0.15">
      <c r="B6" s="91" t="s">
        <v>46</v>
      </c>
      <c r="C6" s="92" t="s">
        <v>57</v>
      </c>
      <c r="D6" s="91" t="s">
        <v>68</v>
      </c>
      <c r="E6" s="91" t="s">
        <v>79</v>
      </c>
    </row>
    <row r="7" spans="1:10" ht="85.5" customHeight="1" x14ac:dyDescent="0.15">
      <c r="B7" s="91" t="s">
        <v>47</v>
      </c>
      <c r="C7" s="91" t="s">
        <v>58</v>
      </c>
      <c r="D7" s="91" t="s">
        <v>69</v>
      </c>
      <c r="E7" s="91" t="s">
        <v>81</v>
      </c>
    </row>
    <row r="8" spans="1:10" ht="106.5" customHeight="1" x14ac:dyDescent="0.15">
      <c r="B8" s="91" t="s">
        <v>48</v>
      </c>
      <c r="C8" s="91" t="s">
        <v>59</v>
      </c>
      <c r="D8" s="91" t="s">
        <v>70</v>
      </c>
      <c r="E8" s="91" t="s">
        <v>82</v>
      </c>
    </row>
    <row r="9" spans="1:10" ht="151.5" customHeight="1" x14ac:dyDescent="0.15">
      <c r="B9" s="91" t="s">
        <v>49</v>
      </c>
      <c r="C9" s="91" t="s">
        <v>60</v>
      </c>
      <c r="D9" s="91" t="s">
        <v>74</v>
      </c>
      <c r="E9" s="91" t="s">
        <v>83</v>
      </c>
    </row>
    <row r="10" spans="1:10" ht="114" customHeight="1" x14ac:dyDescent="0.15">
      <c r="B10" s="91" t="s">
        <v>50</v>
      </c>
      <c r="C10" s="91" t="s">
        <v>61</v>
      </c>
      <c r="D10" s="91" t="s">
        <v>71</v>
      </c>
      <c r="E10" s="91" t="s">
        <v>84</v>
      </c>
    </row>
    <row r="11" spans="1:10" ht="58.5" customHeight="1" x14ac:dyDescent="0.2">
      <c r="B11" s="91" t="s">
        <v>51</v>
      </c>
      <c r="C11" s="91" t="s">
        <v>62</v>
      </c>
      <c r="D11" s="91" t="s">
        <v>72</v>
      </c>
      <c r="E11" s="93" t="s">
        <v>85</v>
      </c>
    </row>
    <row r="12" spans="1:10" ht="176.25" customHeight="1" x14ac:dyDescent="0.15">
      <c r="B12" s="91" t="s">
        <v>52</v>
      </c>
      <c r="C12" s="91" t="s">
        <v>63</v>
      </c>
      <c r="D12" s="91" t="s">
        <v>73</v>
      </c>
      <c r="E12" s="91" t="s">
        <v>86</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12</v>
      </c>
      <c r="B2" s="48"/>
    </row>
    <row r="3" spans="1:2" s="53" customFormat="1" ht="27" customHeight="1" x14ac:dyDescent="0.15">
      <c r="A3" s="54" t="s">
        <v>17</v>
      </c>
      <c r="B3" s="54"/>
    </row>
    <row r="4" spans="1:2" s="50" customFormat="1" ht="25.5" x14ac:dyDescent="0.3">
      <c r="A4" s="51" t="s">
        <v>11</v>
      </c>
    </row>
    <row r="5" spans="1:2" ht="74.099999999999994" customHeight="1" x14ac:dyDescent="0.15">
      <c r="A5" s="52" t="s">
        <v>20</v>
      </c>
    </row>
    <row r="6" spans="1:2" ht="26.25" customHeight="1" x14ac:dyDescent="0.15">
      <c r="A6" s="51" t="s">
        <v>23</v>
      </c>
    </row>
    <row r="7" spans="1:2" s="47" customFormat="1" ht="204.95" customHeight="1" x14ac:dyDescent="0.15">
      <c r="A7" s="56" t="s">
        <v>22</v>
      </c>
    </row>
    <row r="8" spans="1:2" s="50" customFormat="1" ht="25.5" x14ac:dyDescent="0.3">
      <c r="A8" s="51" t="s">
        <v>13</v>
      </c>
    </row>
    <row r="9" spans="1:2" ht="54" x14ac:dyDescent="0.15">
      <c r="A9" s="52" t="s">
        <v>21</v>
      </c>
    </row>
    <row r="10" spans="1:2" s="47" customFormat="1" ht="27.95" customHeight="1" x14ac:dyDescent="0.15">
      <c r="A10" s="55" t="s">
        <v>19</v>
      </c>
    </row>
    <row r="11" spans="1:2" s="50" customFormat="1" ht="25.5" x14ac:dyDescent="0.3">
      <c r="A11" s="51" t="s">
        <v>10</v>
      </c>
    </row>
    <row r="12" spans="1:2" ht="27" x14ac:dyDescent="0.15">
      <c r="A12" s="52" t="s">
        <v>18</v>
      </c>
    </row>
    <row r="13" spans="1:2" s="47" customFormat="1" ht="27.95" customHeight="1" x14ac:dyDescent="0.15">
      <c r="A13" s="55" t="s">
        <v>4</v>
      </c>
    </row>
    <row r="14" spans="1:2" s="50" customFormat="1" ht="25.5" x14ac:dyDescent="0.3">
      <c r="A14" s="51" t="s">
        <v>14</v>
      </c>
    </row>
    <row r="15" spans="1:2" ht="75" customHeight="1" x14ac:dyDescent="0.15">
      <c r="A15" s="52" t="s">
        <v>15</v>
      </c>
    </row>
    <row r="16" spans="1:2" ht="81" x14ac:dyDescent="0.15">
      <c r="A16" s="52" t="s">
        <v>16</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2024-09-03T02:19:09Z</dcterms:modified>
</cp:coreProperties>
</file>