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ProjectSchedule!$E$5</definedName>
    <definedName name="_xlnm.Print_Titles" localSheetId="0">ProjectSchedule!$5:$7</definedName>
    <definedName name="Project_End">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7" i="11" l="1"/>
  <c r="E46" i="11" l="1"/>
  <c r="E14" i="11" l="1"/>
  <c r="F14" i="11" s="1"/>
  <c r="E13" i="11"/>
  <c r="F13" i="11" s="1"/>
  <c r="E12" i="11" l="1"/>
  <c r="F12" i="11" s="1"/>
  <c r="F91" i="11" l="1"/>
  <c r="E37" i="11"/>
  <c r="E34" i="11"/>
  <c r="E32" i="11"/>
  <c r="F32" i="11" s="1"/>
  <c r="E22" i="11"/>
  <c r="F22" i="11" s="1"/>
  <c r="E19" i="11"/>
  <c r="E16" i="11"/>
  <c r="E18" i="11"/>
  <c r="F18" i="11" s="1"/>
  <c r="E11" i="11"/>
  <c r="F11" i="11" s="1"/>
  <c r="E10" i="11"/>
  <c r="F10" i="11" s="1"/>
  <c r="E35" i="11" l="1"/>
  <c r="F35" i="11" s="1"/>
  <c r="F34" i="11"/>
  <c r="H8" i="11"/>
  <c r="H34" i="11" l="1"/>
  <c r="I6" i="11"/>
  <c r="H101" i="11"/>
  <c r="H100" i="11"/>
  <c r="H52" i="11"/>
  <c r="H51" i="11"/>
  <c r="H50" i="11"/>
  <c r="H49" i="11"/>
  <c r="H43" i="11"/>
  <c r="H32" i="11"/>
  <c r="H31" i="11"/>
  <c r="H20" i="11"/>
  <c r="H9" i="11"/>
  <c r="H10" i="11" l="1"/>
  <c r="I7" i="11"/>
  <c r="H21" i="11" l="1"/>
  <c r="H48" i="11"/>
  <c r="H11" i="11"/>
  <c r="H35" i="11"/>
  <c r="F19" i="11"/>
  <c r="H19" i="11" s="1"/>
  <c r="F16" i="11"/>
  <c r="J6" i="11"/>
  <c r="K6" i="11" s="1"/>
  <c r="L6" i="11" s="1"/>
  <c r="M6" i="11" s="1"/>
  <c r="N6" i="11" s="1"/>
  <c r="O6" i="11" s="1"/>
  <c r="P6" i="11" s="1"/>
  <c r="I5" i="11"/>
  <c r="H37" i="11" l="1"/>
  <c r="H22" i="11"/>
  <c r="E24" i="11"/>
  <c r="H16" i="11"/>
  <c r="H18" i="11"/>
  <c r="P5" i="11"/>
  <c r="Q6" i="11"/>
  <c r="R6" i="11" s="1"/>
  <c r="S6" i="11" s="1"/>
  <c r="T6" i="11" s="1"/>
  <c r="U6" i="11" s="1"/>
  <c r="V6" i="11" s="1"/>
  <c r="W6" i="11" s="1"/>
  <c r="J7" i="11"/>
  <c r="F24" i="11" l="1"/>
  <c r="H24" i="11" s="1"/>
  <c r="H30" i="11"/>
  <c r="H23" i="11"/>
  <c r="W5" i="11"/>
  <c r="X6" i="11"/>
  <c r="Y6" i="11" s="1"/>
  <c r="Z6" i="11" s="1"/>
  <c r="AA6" i="11" s="1"/>
  <c r="AB6" i="11" s="1"/>
  <c r="AC6" i="11" s="1"/>
  <c r="AD6" i="11" s="1"/>
  <c r="K7" i="11"/>
  <c r="AE6" i="11" l="1"/>
  <c r="AF6" i="11" s="1"/>
  <c r="AG6" i="11" s="1"/>
  <c r="AH6" i="11" s="1"/>
  <c r="AI6" i="11" s="1"/>
  <c r="AJ6" i="11" s="1"/>
  <c r="AD5" i="11"/>
  <c r="L7" i="11"/>
  <c r="AK6" i="11" l="1"/>
  <c r="AL6" i="11" s="1"/>
  <c r="AM6" i="11" s="1"/>
  <c r="AN6" i="11" s="1"/>
  <c r="AO6" i="11" s="1"/>
  <c r="AP6" i="11" s="1"/>
  <c r="AQ6" i="11" s="1"/>
  <c r="M7" i="11"/>
  <c r="AR6" i="11" l="1"/>
  <c r="AS6" i="11" s="1"/>
  <c r="AK5" i="11"/>
  <c r="N7" i="11"/>
  <c r="AT6" i="11" l="1"/>
  <c r="AS7" i="11"/>
  <c r="AR5" i="11"/>
  <c r="O7" i="11"/>
  <c r="AU6" i="11" l="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Z7" i="11"/>
  <c r="BF7" i="11" l="1"/>
  <c r="BG6" i="11"/>
  <c r="BF5" i="11"/>
  <c r="AA7" i="11"/>
  <c r="BG7" i="11" l="1"/>
  <c r="BH6" i="11"/>
  <c r="AB7" i="11"/>
  <c r="BI6" i="11" l="1"/>
  <c r="BH7" i="11"/>
  <c r="AC7" i="11"/>
  <c r="BJ6" i="11" l="1"/>
  <c r="BI7" i="11"/>
  <c r="AD7" i="11"/>
  <c r="BK6" i="11" l="1"/>
  <c r="BJ7" i="11"/>
  <c r="AE7" i="11"/>
  <c r="BL6" i="11" l="1"/>
  <c r="BK7" i="11"/>
  <c r="AF7" i="11"/>
  <c r="BL7" i="11" l="1"/>
  <c r="AG7" i="11"/>
  <c r="AH7" i="11" l="1"/>
  <c r="AI7" i="11" l="1"/>
  <c r="AJ7" i="11" l="1"/>
  <c r="AK7" i="11" l="1"/>
  <c r="AL7" i="11" l="1"/>
  <c r="AM7" i="11" l="1"/>
  <c r="AN7" i="11" l="1"/>
  <c r="AO7" i="11" l="1"/>
  <c r="AP7" i="11" l="1"/>
  <c r="AQ7" i="11" l="1"/>
  <c r="AR7" i="11" l="1"/>
</calcChain>
</file>

<file path=xl/sharedStrings.xml><?xml version="1.0" encoding="utf-8"?>
<sst xmlns="http://schemas.openxmlformats.org/spreadsheetml/2006/main" count="122" uniqueCount="119">
  <si>
    <t>Insert new rows ABOVE this one</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</si>
  <si>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</si>
  <si>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</si>
  <si>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</si>
  <si>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</si>
  <si>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</si>
  <si>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</si>
  <si>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</si>
  <si>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</si>
  <si>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</si>
  <si>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</si>
  <si>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</si>
  <si>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</si>
  <si>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</si>
  <si>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</si>
  <si>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</si>
  <si>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</si>
  <si>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</si>
  <si>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</si>
  <si>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</si>
  <si>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</si>
  <si>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</si>
  <si>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</si>
  <si>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</si>
  <si>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</si>
  <si>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</si>
  <si>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</si>
  <si>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</si>
  <si>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</si>
  <si>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</si>
  <si>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</si>
  <si>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</si>
  <si>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</si>
  <si>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</si>
  <si>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</si>
  <si>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</si>
  <si>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(Freda) Xiaoyun Yu</t>
  </si>
  <si>
    <t>Project Ends:</t>
  </si>
  <si>
    <t>Project Starts:</t>
  </si>
  <si>
    <t>Initial Plan</t>
  </si>
  <si>
    <t>Discovery</t>
  </si>
  <si>
    <t>Choose a project template</t>
  </si>
  <si>
    <t>Choose a subject for the machine learning</t>
  </si>
  <si>
    <t>Write Aims</t>
  </si>
  <si>
    <t>Design</t>
  </si>
  <si>
    <t>Development</t>
  </si>
  <si>
    <t>Delivery</t>
  </si>
  <si>
    <t>Plan for the Gantt Chart</t>
  </si>
  <si>
    <t>First code implementation (prototype)</t>
  </si>
  <si>
    <t>Set up the Github &amp; cloud backup routes</t>
  </si>
  <si>
    <t>Read machine learning books (esp.Chollet)</t>
  </si>
  <si>
    <t>Computer Science Final Project - Timetable</t>
  </si>
  <si>
    <t>UOL student number:  190178194</t>
  </si>
  <si>
    <t>Choose the database - settle down text classification</t>
  </si>
  <si>
    <t>Implement initial codes to discover, and try ML</t>
  </si>
  <si>
    <t>Collect datasets from Kaggle.com</t>
  </si>
  <si>
    <t>Explore EventRegistry.com for API</t>
  </si>
  <si>
    <t>Preprocessing: Transform JSON -&gt; EXCEL or CSV</t>
  </si>
  <si>
    <t>Collection: Gather data using API from EventRegistry</t>
  </si>
  <si>
    <t>Preprocessing: Regularise the texts</t>
  </si>
  <si>
    <t>Preprocessing: feed the data to Tensorflow</t>
  </si>
  <si>
    <t>Collection: Validate the JSON files</t>
  </si>
  <si>
    <t>ML: Try on a small neural network model</t>
  </si>
  <si>
    <t>Extra: LDA</t>
  </si>
  <si>
    <t>Literature review - download papers &amp; books; citations</t>
  </si>
  <si>
    <t>Settle down the Jupyter Notebook platform</t>
  </si>
  <si>
    <t>ML: an overfitting neural network model</t>
  </si>
  <si>
    <t>NLP: use a vectoriser and a classifier</t>
  </si>
  <si>
    <t>NLP: use &gt;5 methods</t>
  </si>
  <si>
    <t>ML: tuning hyperparameters - practice</t>
  </si>
  <si>
    <t>ML: try CNN</t>
  </si>
  <si>
    <t>Learn: CNN, how to change settings</t>
  </si>
  <si>
    <t>Learn: RNN, how to change settings</t>
  </si>
  <si>
    <t>Report: write methods intro</t>
  </si>
  <si>
    <t>Report: write all the final report text descriptions</t>
  </si>
  <si>
    <t>Report: keep experiment records</t>
  </si>
  <si>
    <t>2022/03/311</t>
  </si>
  <si>
    <t>Project Design File: Project sections design</t>
  </si>
  <si>
    <t>Project Design File: Evaluation plan</t>
  </si>
  <si>
    <t>Project Design File: Write how I collected dataset</t>
  </si>
  <si>
    <t>Literature Review File</t>
  </si>
  <si>
    <t xml:space="preserve">ML: tuning hyperparameters plan - NNI? </t>
  </si>
  <si>
    <t>ML: try NNI</t>
  </si>
  <si>
    <t>Milestone Date</t>
  </si>
  <si>
    <t>Preprocessing: Clean data, combine to one excel file</t>
  </si>
  <si>
    <t>Change the week number to see more  -&gt;</t>
  </si>
  <si>
    <t>Preprocessing: write expand contraction codes</t>
  </si>
  <si>
    <t>Midterm: write Project Proposal File</t>
  </si>
  <si>
    <t>Project Design File (4 pages for midterm)</t>
  </si>
  <si>
    <t>Midterm Pitch Video: slides</t>
  </si>
  <si>
    <t>Midterm Pitch Video: presentation words</t>
  </si>
  <si>
    <t>Midterm Pitch Video: video</t>
  </si>
  <si>
    <t>ML: GridSearchCV</t>
  </si>
  <si>
    <t>Report: formatting on ASM style</t>
  </si>
  <si>
    <t>Report: Evaluation part</t>
  </si>
  <si>
    <t>run AWD-LSTM</t>
  </si>
  <si>
    <t>S</t>
  </si>
  <si>
    <t>run ULMFiT (FastAI)</t>
  </si>
  <si>
    <t>run Bert-for-Task</t>
  </si>
  <si>
    <t>run Wikipedia2Vec</t>
  </si>
  <si>
    <t>ML: try LSTM layer</t>
  </si>
  <si>
    <t>Report: Rephrase Intro part</t>
  </si>
  <si>
    <t>Write code references</t>
  </si>
  <si>
    <t>Write code comments</t>
  </si>
  <si>
    <t>NLP: use more NLP models - Random Forest, KNN</t>
  </si>
  <si>
    <t>Report: obtain feedback from professionals</t>
  </si>
  <si>
    <t>ML: tuning all hyperparameters</t>
  </si>
  <si>
    <t>Report: Write draft</t>
  </si>
  <si>
    <t>Repository: upload all files into Dropbox</t>
  </si>
  <si>
    <t>Repository: upload all files into Github</t>
  </si>
  <si>
    <t>Report: upgrade all repository links</t>
  </si>
  <si>
    <t>Video: Presentation video slides</t>
  </si>
  <si>
    <t>Video: Presentation video video recording</t>
  </si>
  <si>
    <t>Video: Presentation video video editing, cutting</t>
  </si>
  <si>
    <t>Video: upload to Bilibili</t>
  </si>
  <si>
    <t>Report: upgrade video link, upgrade video to folder</t>
  </si>
  <si>
    <t>Exam: review for answers of the exam</t>
  </si>
  <si>
    <t>Coursera: finally upload zip and video to Coursera</t>
  </si>
  <si>
    <t>ML: run GridSearchCV once more, a whole night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</si>
</sst>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m/d/yy;@"/>
    <numFmt numFmtId="166" formatCode="ddd\,\ m/d/yyyy"/>
    <numFmt numFmtId="167" formatCode="d"/>
    <numFmt numFmtId="168" formatCode="dd/mm/yy;@"/>
    <numFmt numFmtId="169" formatCode="dd/mm/yyyy;@"/>
    <numFmt numFmtId="170" formatCode="yyyy\-mm\-dd;@"/>
  </numFmts>
  <fonts count="28"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color rgb="FFFF0000"/>
      <name val="Calibri"/>
      <family val="2"/>
      <scheme val="minor"/>
    </font>
    <font>
      <b/>
      <sz val="20"/>
      <color rgb="FFFF0000"/>
      <name val="Calibri"/>
      <family val="2"/>
      <scheme val="major"/>
    </font>
    <font>
      <b/>
      <i/>
      <sz val="9"/>
      <color rgb="FFFF0000"/>
      <name val="Calibri"/>
      <family val="2"/>
      <scheme val="minor"/>
    </font>
    <font>
      <b/>
      <sz val="10"/>
      <color rgb="FFFF0000"/>
      <name val="Arial"/>
      <family val="2"/>
    </font>
    <font>
      <sz val="9"/>
      <color theme="0"/>
      <name val="Calibri"/>
      <family val="2"/>
      <scheme val="minor"/>
    </font>
    <font>
      <b/>
      <sz val="12"/>
      <color theme="8" tint="-0.249977111117893"/>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
      <patternFill patternType="solid">
        <fgColor theme="9"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121">
    <xf numFmtId="0" fontId="0" fillId="0" borderId="0" xfId="0"/>
    <xf numFmtId="0" fontId="1" fillId="0" borderId="0" xfId="0" applyFont="1"/>
    <xf numFmtId="0" fontId="0" fillId="0" borderId="0" xfId="0" applyAlignment="1">
      <alignment vertical="center"/>
    </xf>
    <xf numFmtId="0" fontId="0" fillId="0" borderId="0" xfId="0" applyAlignment="1">
      <alignment horizontal="right"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14" fillId="0" borderId="0" xfId="1" applyFont="1" applyProtection="1">
      <alignment vertical="top"/>
    </xf>
    <xf numFmtId="0" fontId="12" fillId="0" borderId="0" xfId="5" applyAlignment="1">
      <alignment horizontal="left"/>
    </xf>
    <xf numFmtId="0" fontId="9" fillId="0" borderId="0" xfId="6"/>
    <xf numFmtId="0" fontId="9" fillId="0" borderId="0" xfId="7">
      <alignment vertical="top"/>
    </xf>
    <xf numFmtId="0" fontId="8" fillId="3" borderId="2" xfId="12" applyFill="1">
      <alignment horizontal="left" vertical="center" indent="2"/>
    </xf>
    <xf numFmtId="0" fontId="8" fillId="4"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3" borderId="2" xfId="12" applyFont="1" applyFill="1">
      <alignment horizontal="left" vertical="center" indent="2"/>
    </xf>
    <xf numFmtId="0" fontId="0" fillId="4" borderId="2" xfId="12" applyFont="1" applyFill="1">
      <alignment horizontal="left" vertical="center" indent="2"/>
    </xf>
    <xf numFmtId="9" fontId="4" fillId="14" borderId="2" xfId="2" applyFont="1" applyFill="1" applyBorder="1" applyAlignment="1">
      <alignment horizontal="center" vertical="center"/>
    </xf>
    <xf numFmtId="0" fontId="8" fillId="15" borderId="2" xfId="12" applyFill="1">
      <alignment horizontal="left" vertical="center" indent="2"/>
    </xf>
    <xf numFmtId="9" fontId="4" fillId="15" borderId="2" xfId="2" applyFont="1" applyFill="1" applyBorder="1" applyAlignment="1">
      <alignment horizontal="center" vertical="center"/>
    </xf>
    <xf numFmtId="0" fontId="5" fillId="14" borderId="2" xfId="12" applyFont="1" applyFill="1">
      <alignment horizontal="left" vertical="center" indent="2"/>
    </xf>
    <xf numFmtId="0" fontId="0" fillId="11" borderId="2" xfId="12" applyFont="1" applyFill="1">
      <alignment horizontal="left" vertical="center" indent="2"/>
    </xf>
    <xf numFmtId="0" fontId="0" fillId="15" borderId="2" xfId="12" applyFont="1" applyFill="1">
      <alignment horizontal="left" vertical="center" indent="2"/>
    </xf>
    <xf numFmtId="0" fontId="0" fillId="10" borderId="2" xfId="12" applyFont="1" applyFill="1">
      <alignment horizontal="left" vertical="center" indent="2"/>
    </xf>
    <xf numFmtId="0" fontId="22" fillId="11" borderId="2" xfId="12" applyFont="1" applyFill="1">
      <alignment horizontal="left" vertical="center" indent="2"/>
    </xf>
    <xf numFmtId="0" fontId="22" fillId="10" borderId="2" xfId="12" applyFont="1" applyFill="1">
      <alignment horizontal="left" vertical="center" indent="2"/>
    </xf>
    <xf numFmtId="0" fontId="0" fillId="0" borderId="9" xfId="0" applyFill="1" applyBorder="1" applyAlignment="1">
      <alignment vertical="center"/>
    </xf>
    <xf numFmtId="0" fontId="22" fillId="15" borderId="2" xfId="12" applyFont="1" applyFill="1">
      <alignment horizontal="left" vertical="center" indent="2"/>
    </xf>
    <xf numFmtId="168" fontId="1" fillId="0" borderId="0" xfId="0" applyNumberFormat="1" applyFont="1" applyAlignment="1">
      <alignment horizontal="center"/>
    </xf>
    <xf numFmtId="168" fontId="1" fillId="0" borderId="0" xfId="0" applyNumberFormat="1" applyFont="1" applyAlignment="1">
      <alignment horizontal="center" vertical="center"/>
    </xf>
    <xf numFmtId="168" fontId="0" fillId="0" borderId="0" xfId="0" applyNumberFormat="1" applyAlignment="1">
      <alignment horizontal="center"/>
    </xf>
    <xf numFmtId="168" fontId="0" fillId="0" borderId="0" xfId="0" applyNumberFormat="1"/>
    <xf numFmtId="168" fontId="6" fillId="13" borderId="1" xfId="0" applyNumberFormat="1" applyFont="1" applyFill="1" applyBorder="1" applyAlignment="1">
      <alignment horizontal="center" vertical="center" wrapText="1"/>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8" fillId="3" borderId="2" xfId="10" applyNumberFormat="1" applyFill="1">
      <alignment horizontal="center" vertical="center"/>
    </xf>
    <xf numFmtId="168" fontId="0" fillId="9" borderId="2" xfId="0" applyNumberFormat="1" applyFill="1" applyBorder="1" applyAlignment="1">
      <alignment horizontal="center" vertical="center"/>
    </xf>
    <xf numFmtId="168" fontId="4" fillId="9" borderId="2" xfId="0" applyNumberFormat="1" applyFont="1" applyFill="1" applyBorder="1" applyAlignment="1">
      <alignment horizontal="center" vertical="center"/>
    </xf>
    <xf numFmtId="168" fontId="8" fillId="4" borderId="2" xfId="10" applyNumberFormat="1" applyFill="1">
      <alignment horizontal="center" vertical="center"/>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8" fillId="11"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8" fillId="10" borderId="2" xfId="10" applyNumberFormat="1" applyFill="1">
      <alignment horizontal="center" vertical="center"/>
    </xf>
    <xf numFmtId="168" fontId="0" fillId="10" borderId="2" xfId="10" applyNumberFormat="1" applyFont="1" applyFill="1">
      <alignment horizontal="center" vertical="center"/>
    </xf>
    <xf numFmtId="168" fontId="8" fillId="14" borderId="2" xfId="10" applyNumberFormat="1" applyFill="1">
      <alignment horizontal="center" vertical="center"/>
    </xf>
    <xf numFmtId="168" fontId="8" fillId="15" borderId="2" xfId="10" applyNumberFormat="1" applyFill="1">
      <alignment horizontal="center" vertical="center"/>
    </xf>
    <xf numFmtId="168" fontId="0" fillId="15" borderId="2" xfId="10" applyNumberFormat="1" applyFont="1" applyFill="1">
      <alignment horizontal="center" vertical="center"/>
    </xf>
    <xf numFmtId="168" fontId="8" fillId="0" borderId="2" xfId="10" applyNumberFormat="1">
      <alignment horizontal="center" vertical="center"/>
    </xf>
    <xf numFmtId="168" fontId="3" fillId="2" borderId="2" xfId="0" applyNumberFormat="1" applyFont="1" applyFill="1" applyBorder="1" applyAlignment="1">
      <alignment horizontal="left" vertical="center"/>
    </xf>
    <xf numFmtId="168" fontId="4" fillId="2" borderId="2" xfId="0" applyNumberFormat="1" applyFont="1" applyFill="1" applyBorder="1" applyAlignment="1">
      <alignment horizontal="center" vertical="center"/>
    </xf>
    <xf numFmtId="168" fontId="21" fillId="0" borderId="0" xfId="0" applyNumberFormat="1" applyFont="1" applyAlignment="1">
      <alignment horizontal="center"/>
    </xf>
    <xf numFmtId="169" fontId="23" fillId="0" borderId="0" xfId="0" applyNumberFormat="1" applyFont="1" applyAlignment="1">
      <alignment horizontal="left"/>
    </xf>
    <xf numFmtId="169" fontId="22" fillId="0" borderId="0" xfId="0" applyNumberFormat="1" applyFont="1"/>
    <xf numFmtId="169" fontId="26" fillId="13" borderId="1" xfId="0" applyNumberFormat="1" applyFont="1" applyFill="1" applyBorder="1" applyAlignment="1">
      <alignment horizontal="center" vertical="center" wrapText="1"/>
    </xf>
    <xf numFmtId="169" fontId="22" fillId="0" borderId="0" xfId="0" applyNumberFormat="1" applyFont="1" applyAlignment="1">
      <alignment wrapText="1"/>
    </xf>
    <xf numFmtId="169" fontId="22" fillId="8" borderId="2" xfId="11" applyNumberFormat="1" applyFont="1" applyFill="1">
      <alignment horizontal="center" vertical="center"/>
    </xf>
    <xf numFmtId="169" fontId="22" fillId="3" borderId="2" xfId="11" applyNumberFormat="1" applyFont="1" applyFill="1">
      <alignment horizontal="center" vertical="center"/>
    </xf>
    <xf numFmtId="169" fontId="22" fillId="9" borderId="2" xfId="11" applyNumberFormat="1" applyFont="1" applyFill="1">
      <alignment horizontal="center" vertical="center"/>
    </xf>
    <xf numFmtId="169" fontId="22" fillId="4" borderId="2" xfId="11" applyNumberFormat="1" applyFont="1" applyFill="1">
      <alignment horizontal="center" vertical="center"/>
    </xf>
    <xf numFmtId="169" fontId="22" fillId="6" borderId="2" xfId="11" applyNumberFormat="1" applyFont="1" applyFill="1">
      <alignment horizontal="center" vertical="center"/>
    </xf>
    <xf numFmtId="169" fontId="22" fillId="11" borderId="2" xfId="11" applyNumberFormat="1" applyFont="1" applyFill="1">
      <alignment horizontal="center" vertical="center"/>
    </xf>
    <xf numFmtId="169" fontId="22" fillId="5" borderId="2" xfId="11" applyNumberFormat="1" applyFont="1" applyFill="1">
      <alignment horizontal="center" vertical="center"/>
    </xf>
    <xf numFmtId="169" fontId="22" fillId="10" borderId="2" xfId="11" applyNumberFormat="1" applyFont="1" applyFill="1">
      <alignment horizontal="center" vertical="center"/>
    </xf>
    <xf numFmtId="169" fontId="22" fillId="14" borderId="2" xfId="11" applyNumberFormat="1" applyFont="1" applyFill="1">
      <alignment horizontal="center" vertical="center"/>
    </xf>
    <xf numFmtId="169" fontId="22" fillId="15" borderId="2" xfId="11" applyNumberFormat="1" applyFont="1" applyFill="1">
      <alignment horizontal="center" vertical="center"/>
    </xf>
    <xf numFmtId="169" fontId="22" fillId="0" borderId="2" xfId="11" applyNumberFormat="1" applyFont="1">
      <alignment horizontal="center" vertical="center"/>
    </xf>
    <xf numFmtId="169" fontId="24" fillId="2" borderId="2" xfId="0" applyNumberFormat="1" applyFont="1" applyFill="1" applyBorder="1" applyAlignment="1">
      <alignment horizontal="center" vertical="center"/>
    </xf>
    <xf numFmtId="169" fontId="25" fillId="0" borderId="0" xfId="1" applyNumberFormat="1" applyFont="1" applyAlignment="1" applyProtection="1"/>
    <xf numFmtId="170" fontId="21" fillId="0" borderId="0" xfId="3" applyNumberFormat="1" applyAlignment="1">
      <alignment wrapText="1"/>
    </xf>
    <xf numFmtId="170" fontId="0" fillId="0" borderId="0" xfId="0" applyNumberFormat="1"/>
    <xf numFmtId="1" fontId="0" fillId="0" borderId="3" xfId="0" applyNumberFormat="1" applyBorder="1" applyAlignment="1">
      <alignment horizontal="center" vertical="center"/>
    </xf>
    <xf numFmtId="170" fontId="27" fillId="6" borderId="0" xfId="0" applyNumberFormat="1" applyFont="1" applyFill="1"/>
    <xf numFmtId="0" fontId="22" fillId="4" borderId="2" xfId="12" applyFont="1" applyFill="1">
      <alignment horizontal="left" vertical="center" indent="2"/>
    </xf>
    <xf numFmtId="0" fontId="0" fillId="0" borderId="0" xfId="8" applyFont="1">
      <alignment horizontal="right" indent="1"/>
    </xf>
    <xf numFmtId="0" fontId="8" fillId="0" borderId="7" xfId="8" applyBorder="1">
      <alignment horizontal="right" indent="1"/>
    </xf>
    <xf numFmtId="170" fontId="8" fillId="0" borderId="0" xfId="8" applyNumberFormat="1">
      <alignment horizontal="right" indent="1"/>
    </xf>
    <xf numFmtId="170" fontId="8" fillId="0" borderId="7" xfId="8" applyNumberFormat="1" applyBorder="1">
      <alignment horizontal="right" indent="1"/>
    </xf>
    <xf numFmtId="0" fontId="0" fillId="0" borderId="10" xfId="0" applyBorder="1"/>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0" fillId="0" borderId="3" xfId="9" applyNumberFormat="1" applyFont="1">
      <alignment horizontal="center" vertical="center"/>
    </xf>
    <xf numFmtId="168" fontId="8" fillId="0" borderId="3" xfId="9" applyNumberFormat="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104"/>
  <sheetViews>
    <sheetView showGridLines="0" tabSelected="1" showRuler="0" zoomScaleNormal="100" zoomScalePageLayoutView="70" workbookViewId="0">
      <pane xSplit="6" ySplit="8" topLeftCell="G9" activePane="bottomRight" state="frozen"/>
      <selection pane="topRight" activeCell="G1" sqref="G1"/>
      <selection pane="bottomLeft" activeCell="A9" sqref="A9"/>
      <selection pane="bottomRight" activeCell="C12" sqref="C12"/>
    </sheetView>
  </sheetViews>
  <sheetFormatPr defaultRowHeight="20.100000000000001" customHeight="1" x14ac:dyDescent="0.25"/>
  <cols>
    <col min="1" max="1" width="2.7109375" style="41" customWidth="1"/>
    <col min="2" max="2" width="46.85546875" customWidth="1"/>
    <col min="3" max="3" width="11" style="90" customWidth="1"/>
    <col min="4" max="4" width="10.7109375" customWidth="1"/>
    <col min="5" max="5" width="10.42578125" style="66" customWidth="1"/>
    <col min="6" max="6" width="10.42578125" style="67" customWidth="1"/>
    <col min="7" max="7" width="2.7109375" customWidth="1"/>
    <col min="8" max="8" width="6.140625" hidden="1" customWidth="1"/>
    <col min="9" max="64" width="2.5703125" customWidth="1"/>
    <col min="69" max="70" width="10.28515625"/>
  </cols>
  <sheetData>
    <row r="1" spans="1:64" ht="26.25" customHeight="1" x14ac:dyDescent="0.45">
      <c r="A1" s="42" t="s">
        <v>27</v>
      </c>
      <c r="B1" s="44" t="s">
        <v>51</v>
      </c>
      <c r="C1" s="89"/>
      <c r="D1" s="1"/>
      <c r="E1" s="64"/>
      <c r="F1" s="65"/>
      <c r="H1" s="1"/>
      <c r="I1" s="10" t="s">
        <v>10</v>
      </c>
    </row>
    <row r="2" spans="1:64" ht="20.100000000000001" customHeight="1" x14ac:dyDescent="0.3">
      <c r="A2" s="41" t="s">
        <v>22</v>
      </c>
      <c r="B2" s="45" t="s">
        <v>36</v>
      </c>
      <c r="I2" s="43" t="s">
        <v>15</v>
      </c>
    </row>
    <row r="3" spans="1:64" ht="20.100000000000001" customHeight="1" x14ac:dyDescent="0.25">
      <c r="A3" s="41" t="s">
        <v>28</v>
      </c>
      <c r="B3" s="46" t="s">
        <v>52</v>
      </c>
      <c r="C3" s="111" t="s">
        <v>38</v>
      </c>
      <c r="D3" s="112"/>
      <c r="E3" s="119">
        <v>44844</v>
      </c>
      <c r="F3" s="120"/>
    </row>
    <row r="4" spans="1:64" ht="20.100000000000001" customHeight="1" x14ac:dyDescent="0.25">
      <c r="C4" s="111" t="s">
        <v>37</v>
      </c>
      <c r="D4" s="112"/>
      <c r="E4" s="119">
        <v>44998</v>
      </c>
      <c r="F4" s="120"/>
    </row>
    <row r="5" spans="1:64" s="107" customFormat="1" ht="20.100000000000001" customHeight="1" x14ac:dyDescent="0.25">
      <c r="A5" s="106" t="s">
        <v>29</v>
      </c>
      <c r="B5" s="109" t="s">
        <v>85</v>
      </c>
      <c r="C5" s="113" t="s">
        <v>6</v>
      </c>
      <c r="D5" s="114"/>
      <c r="E5" s="108">
        <v>15</v>
      </c>
      <c r="I5" s="116">
        <f>I6</f>
        <v>44942</v>
      </c>
      <c r="J5" s="117"/>
      <c r="K5" s="117"/>
      <c r="L5" s="117"/>
      <c r="M5" s="117"/>
      <c r="N5" s="117"/>
      <c r="O5" s="118"/>
      <c r="P5" s="116">
        <f>P6</f>
        <v>44949</v>
      </c>
      <c r="Q5" s="117"/>
      <c r="R5" s="117"/>
      <c r="S5" s="117"/>
      <c r="T5" s="117"/>
      <c r="U5" s="117"/>
      <c r="V5" s="118"/>
      <c r="W5" s="116">
        <f>W6</f>
        <v>44956</v>
      </c>
      <c r="X5" s="117"/>
      <c r="Y5" s="117"/>
      <c r="Z5" s="117"/>
      <c r="AA5" s="117"/>
      <c r="AB5" s="117"/>
      <c r="AC5" s="118"/>
      <c r="AD5" s="116">
        <f>AD6</f>
        <v>44963</v>
      </c>
      <c r="AE5" s="117"/>
      <c r="AF5" s="117"/>
      <c r="AG5" s="117"/>
      <c r="AH5" s="117"/>
      <c r="AI5" s="117"/>
      <c r="AJ5" s="118"/>
      <c r="AK5" s="116">
        <f>AK6</f>
        <v>44970</v>
      </c>
      <c r="AL5" s="117"/>
      <c r="AM5" s="117"/>
      <c r="AN5" s="117"/>
      <c r="AO5" s="117"/>
      <c r="AP5" s="117"/>
      <c r="AQ5" s="118"/>
      <c r="AR5" s="116">
        <f>AR6</f>
        <v>44977</v>
      </c>
      <c r="AS5" s="117"/>
      <c r="AT5" s="117"/>
      <c r="AU5" s="117"/>
      <c r="AV5" s="117"/>
      <c r="AW5" s="117"/>
      <c r="AX5" s="118"/>
      <c r="AY5" s="116">
        <f>AY6</f>
        <v>44984</v>
      </c>
      <c r="AZ5" s="117"/>
      <c r="BA5" s="117"/>
      <c r="BB5" s="117"/>
      <c r="BC5" s="117"/>
      <c r="BD5" s="117"/>
      <c r="BE5" s="118"/>
      <c r="BF5" s="116">
        <f>BF6</f>
        <v>44991</v>
      </c>
      <c r="BG5" s="117"/>
      <c r="BH5" s="117"/>
      <c r="BI5" s="117"/>
      <c r="BJ5" s="117"/>
      <c r="BK5" s="117"/>
      <c r="BL5" s="118"/>
    </row>
    <row r="6" spans="1:64" ht="20.100000000000001" customHeight="1" x14ac:dyDescent="0.25">
      <c r="A6" s="42" t="s">
        <v>30</v>
      </c>
      <c r="B6" s="115"/>
      <c r="C6" s="115"/>
      <c r="D6" s="115"/>
      <c r="E6" s="115"/>
      <c r="F6" s="115"/>
      <c r="G6" s="115"/>
      <c r="I6" s="7">
        <f>Project_Start-WEEKDAY(Project_Start,1)+2+7*(Display_Week-1)</f>
        <v>44942</v>
      </c>
      <c r="J6" s="6">
        <f>I6+1</f>
        <v>44943</v>
      </c>
      <c r="K6" s="6">
        <f t="shared" ref="K6:AX6" si="0">J6+1</f>
        <v>44944</v>
      </c>
      <c r="L6" s="6">
        <f t="shared" si="0"/>
        <v>44945</v>
      </c>
      <c r="M6" s="6">
        <f t="shared" si="0"/>
        <v>44946</v>
      </c>
      <c r="N6" s="6">
        <f t="shared" si="0"/>
        <v>44947</v>
      </c>
      <c r="O6" s="8">
        <f t="shared" si="0"/>
        <v>44948</v>
      </c>
      <c r="P6" s="7">
        <f>O6+1</f>
        <v>44949</v>
      </c>
      <c r="Q6" s="6">
        <f>P6+1</f>
        <v>44950</v>
      </c>
      <c r="R6" s="6">
        <f t="shared" si="0"/>
        <v>44951</v>
      </c>
      <c r="S6" s="6">
        <f t="shared" si="0"/>
        <v>44952</v>
      </c>
      <c r="T6" s="6">
        <f t="shared" si="0"/>
        <v>44953</v>
      </c>
      <c r="U6" s="6">
        <f t="shared" si="0"/>
        <v>44954</v>
      </c>
      <c r="V6" s="8">
        <f t="shared" si="0"/>
        <v>44955</v>
      </c>
      <c r="W6" s="7">
        <f>V6+1</f>
        <v>44956</v>
      </c>
      <c r="X6" s="6">
        <f>W6+1</f>
        <v>44957</v>
      </c>
      <c r="Y6" s="6">
        <f t="shared" si="0"/>
        <v>44958</v>
      </c>
      <c r="Z6" s="6">
        <f t="shared" si="0"/>
        <v>44959</v>
      </c>
      <c r="AA6" s="6">
        <f t="shared" si="0"/>
        <v>44960</v>
      </c>
      <c r="AB6" s="6">
        <f t="shared" si="0"/>
        <v>44961</v>
      </c>
      <c r="AC6" s="8">
        <f t="shared" si="0"/>
        <v>44962</v>
      </c>
      <c r="AD6" s="7">
        <f>AC6+1</f>
        <v>44963</v>
      </c>
      <c r="AE6" s="6">
        <f>AD6+1</f>
        <v>44964</v>
      </c>
      <c r="AF6" s="6">
        <f t="shared" si="0"/>
        <v>44965</v>
      </c>
      <c r="AG6" s="6">
        <f t="shared" si="0"/>
        <v>44966</v>
      </c>
      <c r="AH6" s="6">
        <f t="shared" si="0"/>
        <v>44967</v>
      </c>
      <c r="AI6" s="6">
        <f t="shared" si="0"/>
        <v>44968</v>
      </c>
      <c r="AJ6" s="8">
        <f t="shared" si="0"/>
        <v>44969</v>
      </c>
      <c r="AK6" s="7">
        <f>AJ6+1</f>
        <v>44970</v>
      </c>
      <c r="AL6" s="6">
        <f>AK6+1</f>
        <v>44971</v>
      </c>
      <c r="AM6" s="6">
        <f t="shared" si="0"/>
        <v>44972</v>
      </c>
      <c r="AN6" s="6">
        <f t="shared" si="0"/>
        <v>44973</v>
      </c>
      <c r="AO6" s="6">
        <f t="shared" si="0"/>
        <v>44974</v>
      </c>
      <c r="AP6" s="6">
        <f t="shared" si="0"/>
        <v>44975</v>
      </c>
      <c r="AQ6" s="8">
        <f t="shared" si="0"/>
        <v>44976</v>
      </c>
      <c r="AR6" s="7">
        <f>AQ6+1</f>
        <v>44977</v>
      </c>
      <c r="AS6" s="6">
        <f>AR6+1</f>
        <v>44978</v>
      </c>
      <c r="AT6" s="6">
        <f t="shared" si="0"/>
        <v>44979</v>
      </c>
      <c r="AU6" s="6">
        <f t="shared" si="0"/>
        <v>44980</v>
      </c>
      <c r="AV6" s="6">
        <f t="shared" si="0"/>
        <v>44981</v>
      </c>
      <c r="AW6" s="6">
        <f t="shared" si="0"/>
        <v>44982</v>
      </c>
      <c r="AX6" s="8">
        <f t="shared" si="0"/>
        <v>44983</v>
      </c>
      <c r="AY6" s="7">
        <f>AX6+1</f>
        <v>44984</v>
      </c>
      <c r="AZ6" s="6">
        <f>AY6+1</f>
        <v>44985</v>
      </c>
      <c r="BA6" s="6">
        <f t="shared" ref="BA6:BE6" si="1">AZ6+1</f>
        <v>44986</v>
      </c>
      <c r="BB6" s="6">
        <f t="shared" si="1"/>
        <v>44987</v>
      </c>
      <c r="BC6" s="6">
        <f t="shared" si="1"/>
        <v>44988</v>
      </c>
      <c r="BD6" s="6">
        <f t="shared" si="1"/>
        <v>44989</v>
      </c>
      <c r="BE6" s="8">
        <f t="shared" si="1"/>
        <v>44990</v>
      </c>
      <c r="BF6" s="7">
        <f>BE6+1</f>
        <v>44991</v>
      </c>
      <c r="BG6" s="6">
        <f>BF6+1</f>
        <v>44992</v>
      </c>
      <c r="BH6" s="6">
        <f t="shared" ref="BH6:BL6" si="2">BG6+1</f>
        <v>44993</v>
      </c>
      <c r="BI6" s="6">
        <f t="shared" si="2"/>
        <v>44994</v>
      </c>
      <c r="BJ6" s="6">
        <f t="shared" si="2"/>
        <v>44995</v>
      </c>
      <c r="BK6" s="6">
        <f t="shared" si="2"/>
        <v>44996</v>
      </c>
      <c r="BL6" s="8">
        <f t="shared" si="2"/>
        <v>44997</v>
      </c>
    </row>
    <row r="7" spans="1:64" ht="20.100000000000001" customHeight="1" thickBot="1" x14ac:dyDescent="0.3">
      <c r="A7" s="42" t="s">
        <v>31</v>
      </c>
      <c r="B7" s="4" t="s">
        <v>7</v>
      </c>
      <c r="C7" s="91" t="s">
        <v>83</v>
      </c>
      <c r="D7" s="5" t="s">
        <v>1</v>
      </c>
      <c r="E7" s="68" t="s">
        <v>3</v>
      </c>
      <c r="F7" s="68" t="s">
        <v>4</v>
      </c>
      <c r="G7" s="5"/>
      <c r="H7" s="5" t="s">
        <v>5</v>
      </c>
      <c r="I7" s="9" t="str">
        <f t="shared" ref="I7" si="3">LEFT(TEXT(I6,"ddd"),1)</f>
        <v>周</v>
      </c>
      <c r="J7" s="9" t="str">
        <f t="shared" ref="J7:AR7" si="4">LEFT(TEXT(J6,"ddd"),1)</f>
        <v>周</v>
      </c>
      <c r="K7" s="9" t="str">
        <f t="shared" si="4"/>
        <v>周</v>
      </c>
      <c r="L7" s="9" t="str">
        <f t="shared" si="4"/>
        <v>周</v>
      </c>
      <c r="M7" s="9" t="str">
        <f t="shared" si="4"/>
        <v>周</v>
      </c>
      <c r="N7" s="9" t="str">
        <f t="shared" si="4"/>
        <v>周</v>
      </c>
      <c r="O7" s="9" t="str">
        <f t="shared" si="4"/>
        <v>周</v>
      </c>
      <c r="P7" s="9" t="str">
        <f t="shared" si="4"/>
        <v>周</v>
      </c>
      <c r="Q7" s="9" t="str">
        <f t="shared" si="4"/>
        <v>周</v>
      </c>
      <c r="R7" s="9" t="str">
        <f t="shared" si="4"/>
        <v>周</v>
      </c>
      <c r="S7" s="9" t="str">
        <f t="shared" si="4"/>
        <v>周</v>
      </c>
      <c r="T7" s="9" t="str">
        <f t="shared" si="4"/>
        <v>周</v>
      </c>
      <c r="U7" s="9" t="str">
        <f t="shared" si="4"/>
        <v>周</v>
      </c>
      <c r="V7" s="9" t="str">
        <f t="shared" si="4"/>
        <v>周</v>
      </c>
      <c r="W7" s="9" t="str">
        <f t="shared" si="4"/>
        <v>周</v>
      </c>
      <c r="X7" s="9" t="str">
        <f t="shared" si="4"/>
        <v>周</v>
      </c>
      <c r="Y7" s="9" t="str">
        <f t="shared" si="4"/>
        <v>周</v>
      </c>
      <c r="Z7" s="9" t="str">
        <f t="shared" si="4"/>
        <v>周</v>
      </c>
      <c r="AA7" s="9" t="str">
        <f t="shared" si="4"/>
        <v>周</v>
      </c>
      <c r="AB7" s="9" t="str">
        <f t="shared" si="4"/>
        <v>周</v>
      </c>
      <c r="AC7" s="9" t="str">
        <f t="shared" si="4"/>
        <v>周</v>
      </c>
      <c r="AD7" s="9" t="str">
        <f t="shared" si="4"/>
        <v>周</v>
      </c>
      <c r="AE7" s="9" t="str">
        <f t="shared" si="4"/>
        <v>周</v>
      </c>
      <c r="AF7" s="9" t="str">
        <f t="shared" si="4"/>
        <v>周</v>
      </c>
      <c r="AG7" s="9" t="str">
        <f t="shared" si="4"/>
        <v>周</v>
      </c>
      <c r="AH7" s="9" t="str">
        <f t="shared" si="4"/>
        <v>周</v>
      </c>
      <c r="AI7" s="9" t="str">
        <f t="shared" si="4"/>
        <v>周</v>
      </c>
      <c r="AJ7" s="9" t="str">
        <f t="shared" si="4"/>
        <v>周</v>
      </c>
      <c r="AK7" s="9" t="str">
        <f t="shared" si="4"/>
        <v>周</v>
      </c>
      <c r="AL7" s="9" t="str">
        <f t="shared" si="4"/>
        <v>周</v>
      </c>
      <c r="AM7" s="9" t="str">
        <f t="shared" si="4"/>
        <v>周</v>
      </c>
      <c r="AN7" s="9" t="str">
        <f t="shared" si="4"/>
        <v>周</v>
      </c>
      <c r="AO7" s="9" t="str">
        <f t="shared" si="4"/>
        <v>周</v>
      </c>
      <c r="AP7" s="9" t="str">
        <f t="shared" si="4"/>
        <v>周</v>
      </c>
      <c r="AQ7" s="9" t="str">
        <f t="shared" si="4"/>
        <v>周</v>
      </c>
      <c r="AR7" s="9" t="str">
        <f t="shared" si="4"/>
        <v>周</v>
      </c>
      <c r="AS7" s="9" t="str">
        <f t="shared" ref="AS7:BL7" si="5">LEFT(TEXT(AS6,"ddd"),1)</f>
        <v>周</v>
      </c>
      <c r="AT7" s="9" t="str">
        <f t="shared" si="5"/>
        <v>周</v>
      </c>
      <c r="AU7" s="9" t="str">
        <f t="shared" si="5"/>
        <v>周</v>
      </c>
      <c r="AV7" s="9" t="str">
        <f t="shared" si="5"/>
        <v>周</v>
      </c>
      <c r="AW7" s="9" t="str">
        <f t="shared" si="5"/>
        <v>周</v>
      </c>
      <c r="AX7" s="9" t="str">
        <f t="shared" si="5"/>
        <v>周</v>
      </c>
      <c r="AY7" s="9" t="str">
        <f t="shared" si="5"/>
        <v>周</v>
      </c>
      <c r="AZ7" s="9" t="str">
        <f t="shared" si="5"/>
        <v>周</v>
      </c>
      <c r="BA7" s="9" t="str">
        <f t="shared" si="5"/>
        <v>周</v>
      </c>
      <c r="BB7" s="9" t="str">
        <f t="shared" si="5"/>
        <v>周</v>
      </c>
      <c r="BC7" s="9" t="str">
        <f t="shared" si="5"/>
        <v>周</v>
      </c>
      <c r="BD7" s="9" t="str">
        <f t="shared" si="5"/>
        <v>周</v>
      </c>
      <c r="BE7" s="9" t="str">
        <f t="shared" si="5"/>
        <v>周</v>
      </c>
      <c r="BF7" s="9" t="str">
        <f t="shared" si="5"/>
        <v>周</v>
      </c>
      <c r="BG7" s="9" t="str">
        <f t="shared" si="5"/>
        <v>周</v>
      </c>
      <c r="BH7" s="9" t="str">
        <f t="shared" si="5"/>
        <v>周</v>
      </c>
      <c r="BI7" s="9" t="str">
        <f t="shared" si="5"/>
        <v>周</v>
      </c>
      <c r="BJ7" s="9" t="str">
        <f t="shared" si="5"/>
        <v>周</v>
      </c>
      <c r="BK7" s="9" t="str">
        <f t="shared" si="5"/>
        <v>周</v>
      </c>
      <c r="BL7" s="9" t="str">
        <f t="shared" si="5"/>
        <v>周</v>
      </c>
    </row>
    <row r="8" spans="1:64" ht="20.100000000000001" customHeight="1" thickBot="1" x14ac:dyDescent="0.3">
      <c r="A8" s="41" t="s">
        <v>26</v>
      </c>
      <c r="C8" s="92"/>
      <c r="E8" s="67"/>
      <c r="H8" t="str">
        <f>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row>
    <row r="9" spans="1:64" s="2" customFormat="1" ht="20.100000000000001" customHeight="1" thickBot="1" x14ac:dyDescent="0.3">
      <c r="A9" s="42" t="s">
        <v>32</v>
      </c>
      <c r="B9" s="13" t="s">
        <v>39</v>
      </c>
      <c r="C9" s="93"/>
      <c r="D9" s="14"/>
      <c r="E9" s="69"/>
      <c r="F9" s="70"/>
      <c r="G9" s="12"/>
      <c r="H9" s="12" t="str">
        <f t="shared" ref="H9:H101" si="6">IF(OR(ISBLANK(task_start),ISBLANK(task_end)),"",task_end-task_start+1)</f>
        <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row>
    <row r="10" spans="1:64" s="2" customFormat="1" ht="20.100000000000001" customHeight="1" thickBot="1" x14ac:dyDescent="0.3">
      <c r="A10" s="42" t="s">
        <v>33</v>
      </c>
      <c r="B10" s="51" t="s">
        <v>41</v>
      </c>
      <c r="C10" s="94"/>
      <c r="D10" s="15">
        <v>1</v>
      </c>
      <c r="E10" s="71">
        <f>Project_Start</f>
        <v>44844</v>
      </c>
      <c r="F10" s="71">
        <f>E10+7</f>
        <v>44851</v>
      </c>
      <c r="G10" s="12"/>
      <c r="H10" s="12">
        <f t="shared" si="6"/>
        <v>8</v>
      </c>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row>
    <row r="11" spans="1:64" s="2" customFormat="1" ht="20.100000000000001" customHeight="1" thickBot="1" x14ac:dyDescent="0.3">
      <c r="A11" s="42" t="s">
        <v>34</v>
      </c>
      <c r="B11" s="51" t="s">
        <v>42</v>
      </c>
      <c r="C11" s="94"/>
      <c r="D11" s="15">
        <v>1</v>
      </c>
      <c r="E11" s="71">
        <f>Project_Start</f>
        <v>44844</v>
      </c>
      <c r="F11" s="71">
        <f>E11+17</f>
        <v>44861</v>
      </c>
      <c r="G11" s="12"/>
      <c r="H11" s="12">
        <f t="shared" si="6"/>
        <v>18</v>
      </c>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row>
    <row r="12" spans="1:64" s="2" customFormat="1" ht="20.100000000000001" customHeight="1" thickBot="1" x14ac:dyDescent="0.3">
      <c r="A12" s="42"/>
      <c r="B12" s="51" t="s">
        <v>53</v>
      </c>
      <c r="C12" s="94"/>
      <c r="D12" s="15">
        <v>1</v>
      </c>
      <c r="E12" s="71">
        <f>Project_Start</f>
        <v>44844</v>
      </c>
      <c r="F12" s="71">
        <f>E12+17</f>
        <v>44861</v>
      </c>
      <c r="G12" s="12"/>
      <c r="H12" s="12"/>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row>
    <row r="13" spans="1:64" s="2" customFormat="1" ht="20.100000000000001" customHeight="1" thickBot="1" x14ac:dyDescent="0.3">
      <c r="A13" s="42"/>
      <c r="B13" s="51" t="s">
        <v>55</v>
      </c>
      <c r="C13" s="94"/>
      <c r="D13" s="15">
        <v>0.99</v>
      </c>
      <c r="E13" s="71">
        <f>Project_Start</f>
        <v>44844</v>
      </c>
      <c r="F13" s="71">
        <f>E13+17</f>
        <v>44861</v>
      </c>
      <c r="G13" s="12"/>
      <c r="H13" s="12"/>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row>
    <row r="14" spans="1:64" s="2" customFormat="1" ht="20.100000000000001" customHeight="1" thickBot="1" x14ac:dyDescent="0.3">
      <c r="A14" s="42"/>
      <c r="B14" s="51" t="s">
        <v>56</v>
      </c>
      <c r="C14" s="94"/>
      <c r="D14" s="15">
        <v>0.99</v>
      </c>
      <c r="E14" s="71">
        <f>Project_Start</f>
        <v>44844</v>
      </c>
      <c r="F14" s="71">
        <f>E14+17</f>
        <v>44861</v>
      </c>
      <c r="G14" s="12"/>
      <c r="H14" s="12"/>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row>
    <row r="15" spans="1:64" s="2" customFormat="1" ht="20.100000000000001" customHeight="1" thickBot="1" x14ac:dyDescent="0.3">
      <c r="A15" s="42"/>
      <c r="B15" s="51"/>
      <c r="C15" s="94"/>
      <c r="D15" s="15"/>
      <c r="E15" s="71"/>
      <c r="F15" s="71"/>
      <c r="G15" s="12"/>
      <c r="H15" s="12"/>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row>
    <row r="16" spans="1:64" s="2" customFormat="1" ht="20.100000000000001" customHeight="1" thickBot="1" x14ac:dyDescent="0.3">
      <c r="A16" s="41"/>
      <c r="B16" s="51" t="s">
        <v>49</v>
      </c>
      <c r="C16" s="94"/>
      <c r="D16" s="15">
        <v>0.5</v>
      </c>
      <c r="E16" s="71">
        <f>Project_Start</f>
        <v>44844</v>
      </c>
      <c r="F16" s="71">
        <f>E16+4</f>
        <v>44848</v>
      </c>
      <c r="G16" s="12"/>
      <c r="H16" s="12">
        <f t="shared" si="6"/>
        <v>5</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row>
    <row r="17" spans="1:64" s="2" customFormat="1" ht="20.100000000000001" customHeight="1" thickBot="1" x14ac:dyDescent="0.3">
      <c r="A17" s="41"/>
      <c r="B17" s="51" t="s">
        <v>65</v>
      </c>
      <c r="C17" s="94"/>
      <c r="D17" s="15">
        <v>0.95</v>
      </c>
      <c r="E17" s="71">
        <f>Project_Start</f>
        <v>44844</v>
      </c>
      <c r="F17" s="71">
        <v>44896</v>
      </c>
      <c r="G17" s="12"/>
      <c r="H17" s="12"/>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row>
    <row r="18" spans="1:64" s="2" customFormat="1" ht="20.100000000000001" customHeight="1" thickBot="1" x14ac:dyDescent="0.3">
      <c r="A18" s="41"/>
      <c r="B18" s="51" t="s">
        <v>50</v>
      </c>
      <c r="C18" s="94"/>
      <c r="D18" s="15">
        <v>0.8</v>
      </c>
      <c r="E18" s="71">
        <f>Project_Start</f>
        <v>44844</v>
      </c>
      <c r="F18" s="71">
        <f>E18+15</f>
        <v>44859</v>
      </c>
      <c r="G18" s="12"/>
      <c r="H18" s="12">
        <f t="shared" si="6"/>
        <v>16</v>
      </c>
      <c r="I18" s="28"/>
      <c r="J18" s="28"/>
      <c r="K18" s="28"/>
      <c r="L18" s="28"/>
      <c r="M18" s="28"/>
      <c r="N18" s="28"/>
      <c r="O18" s="28"/>
      <c r="P18" s="28"/>
      <c r="Q18" s="28"/>
      <c r="R18" s="28"/>
      <c r="S18" s="28"/>
      <c r="T18" s="28"/>
      <c r="U18" s="28"/>
      <c r="V18" s="28"/>
      <c r="W18" s="28"/>
      <c r="X18" s="28"/>
      <c r="Y18" s="29"/>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row>
    <row r="19" spans="1:64" s="2" customFormat="1" ht="20.100000000000001" customHeight="1" thickBot="1" x14ac:dyDescent="0.3">
      <c r="A19" s="41"/>
      <c r="B19" s="47"/>
      <c r="C19" s="94"/>
      <c r="D19" s="15"/>
      <c r="E19" s="71">
        <f>Project_Start</f>
        <v>44844</v>
      </c>
      <c r="F19" s="71">
        <f>E19+2</f>
        <v>44846</v>
      </c>
      <c r="G19" s="12"/>
      <c r="H19" s="12">
        <f t="shared" si="6"/>
        <v>3</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row>
    <row r="20" spans="1:64" s="2" customFormat="1" ht="20.100000000000001" customHeight="1" thickBot="1" x14ac:dyDescent="0.3">
      <c r="A20" s="42" t="s">
        <v>35</v>
      </c>
      <c r="B20" s="16" t="s">
        <v>40</v>
      </c>
      <c r="C20" s="95"/>
      <c r="D20" s="17"/>
      <c r="E20" s="72"/>
      <c r="F20" s="73"/>
      <c r="G20" s="12"/>
      <c r="H20" s="12" t="str">
        <f t="shared" si="6"/>
        <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row>
    <row r="21" spans="1:64" s="2" customFormat="1" ht="20.100000000000001" customHeight="1" thickBot="1" x14ac:dyDescent="0.3">
      <c r="A21" s="42"/>
      <c r="B21" s="52" t="s">
        <v>64</v>
      </c>
      <c r="C21" s="96"/>
      <c r="D21" s="18">
        <v>0.98</v>
      </c>
      <c r="E21" s="74">
        <v>44860</v>
      </c>
      <c r="F21" s="74">
        <v>44880</v>
      </c>
      <c r="G21" s="12"/>
      <c r="H21" s="12">
        <f t="shared" si="6"/>
        <v>21</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row>
    <row r="22" spans="1:64" s="2" customFormat="1" ht="20.100000000000001" customHeight="1" thickBot="1" x14ac:dyDescent="0.3">
      <c r="A22" s="41"/>
      <c r="B22" s="52" t="s">
        <v>43</v>
      </c>
      <c r="C22" s="96"/>
      <c r="D22" s="18">
        <v>0.5</v>
      </c>
      <c r="E22" s="74">
        <f>E21+2</f>
        <v>44862</v>
      </c>
      <c r="F22" s="74">
        <f>E22+10</f>
        <v>44872</v>
      </c>
      <c r="G22" s="12"/>
      <c r="H22" s="12">
        <f t="shared" si="6"/>
        <v>11</v>
      </c>
      <c r="I22" s="28"/>
      <c r="J22" s="28"/>
      <c r="K22" s="28"/>
      <c r="L22" s="28"/>
      <c r="M22" s="28"/>
      <c r="N22" s="28"/>
      <c r="O22" s="28"/>
      <c r="P22" s="28"/>
      <c r="Q22" s="28"/>
      <c r="R22" s="28"/>
      <c r="S22" s="28"/>
      <c r="T22" s="28"/>
      <c r="U22" s="29"/>
      <c r="V22" s="29"/>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row>
    <row r="23" spans="1:64" s="2" customFormat="1" ht="20.100000000000001" customHeight="1" thickBot="1" x14ac:dyDescent="0.3">
      <c r="A23" s="41"/>
      <c r="B23" s="110" t="s">
        <v>87</v>
      </c>
      <c r="C23" s="96">
        <v>44915</v>
      </c>
      <c r="D23" s="18">
        <v>1</v>
      </c>
      <c r="E23" s="74">
        <v>44862</v>
      </c>
      <c r="F23" s="74">
        <v>44926</v>
      </c>
      <c r="G23" s="12"/>
      <c r="H23" s="12">
        <f t="shared" si="6"/>
        <v>65</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row>
    <row r="24" spans="1:64" s="2" customFormat="1" ht="20.100000000000001" customHeight="1" thickBot="1" x14ac:dyDescent="0.3">
      <c r="A24" s="41"/>
      <c r="B24" s="52" t="s">
        <v>54</v>
      </c>
      <c r="C24" s="96"/>
      <c r="D24" s="18">
        <v>1</v>
      </c>
      <c r="E24" s="74">
        <f>E23</f>
        <v>44862</v>
      </c>
      <c r="F24" s="74">
        <f>E24+10</f>
        <v>44872</v>
      </c>
      <c r="G24" s="12"/>
      <c r="H24" s="12">
        <f t="shared" si="6"/>
        <v>11</v>
      </c>
      <c r="I24" s="28"/>
      <c r="J24" s="28"/>
      <c r="K24" s="28"/>
      <c r="L24" s="28"/>
      <c r="M24" s="28"/>
      <c r="N24" s="28"/>
      <c r="O24" s="28"/>
      <c r="P24" s="28"/>
      <c r="Q24" s="28"/>
      <c r="R24" s="28"/>
      <c r="S24" s="28"/>
      <c r="T24" s="28"/>
      <c r="U24" s="28"/>
      <c r="V24" s="28"/>
      <c r="W24" s="28"/>
      <c r="X24" s="28"/>
      <c r="Y24" s="29"/>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row>
    <row r="25" spans="1:64" s="2" customFormat="1" ht="20.100000000000001" customHeight="1" thickBot="1" x14ac:dyDescent="0.3">
      <c r="A25" s="41"/>
      <c r="B25" s="52" t="s">
        <v>71</v>
      </c>
      <c r="C25" s="96"/>
      <c r="D25" s="18">
        <v>0.2</v>
      </c>
      <c r="E25" s="74">
        <v>44896</v>
      </c>
      <c r="F25" s="74">
        <v>44581</v>
      </c>
      <c r="G25" s="12"/>
      <c r="H25" s="12"/>
      <c r="I25" s="28"/>
      <c r="J25" s="28"/>
      <c r="K25" s="28"/>
      <c r="L25" s="28"/>
      <c r="M25" s="28"/>
      <c r="N25" s="28"/>
      <c r="O25" s="28"/>
      <c r="P25" s="28"/>
      <c r="Q25" s="28"/>
      <c r="R25" s="28"/>
      <c r="S25" s="28"/>
      <c r="T25" s="28"/>
      <c r="U25" s="28"/>
      <c r="V25" s="28"/>
      <c r="W25" s="28"/>
      <c r="X25" s="28"/>
      <c r="Y25" s="29"/>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row>
    <row r="26" spans="1:64" s="2" customFormat="1" ht="20.100000000000001" customHeight="1" thickBot="1" x14ac:dyDescent="0.3">
      <c r="A26" s="41"/>
      <c r="B26" s="52" t="s">
        <v>72</v>
      </c>
      <c r="C26" s="96"/>
      <c r="D26" s="18">
        <v>0.2</v>
      </c>
      <c r="E26" s="74">
        <v>44896</v>
      </c>
      <c r="F26" s="74">
        <v>44581</v>
      </c>
      <c r="G26" s="12"/>
      <c r="H26" s="12"/>
      <c r="I26" s="28"/>
      <c r="J26" s="28"/>
      <c r="K26" s="28"/>
      <c r="L26" s="28"/>
      <c r="M26" s="28"/>
      <c r="N26" s="28"/>
      <c r="O26" s="28"/>
      <c r="P26" s="28"/>
      <c r="Q26" s="28"/>
      <c r="R26" s="28"/>
      <c r="S26" s="28"/>
      <c r="T26" s="28"/>
      <c r="U26" s="28"/>
      <c r="V26" s="28"/>
      <c r="W26" s="28"/>
      <c r="X26" s="28"/>
      <c r="Y26" s="29"/>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row>
    <row r="27" spans="1:64" s="2" customFormat="1" ht="20.100000000000001" customHeight="1" thickBot="1" x14ac:dyDescent="0.3">
      <c r="A27" s="41"/>
      <c r="B27" s="110" t="s">
        <v>80</v>
      </c>
      <c r="C27" s="96">
        <v>44864</v>
      </c>
      <c r="D27" s="18">
        <v>0.99</v>
      </c>
      <c r="E27" s="74">
        <v>44866</v>
      </c>
      <c r="F27" s="74">
        <v>44926</v>
      </c>
      <c r="G27" s="12"/>
      <c r="H27" s="12"/>
      <c r="I27" s="28"/>
      <c r="J27" s="28"/>
      <c r="K27" s="28"/>
      <c r="L27" s="28"/>
      <c r="M27" s="28"/>
      <c r="N27" s="28"/>
      <c r="O27" s="28"/>
      <c r="P27" s="28"/>
      <c r="Q27" s="28"/>
      <c r="R27" s="28"/>
      <c r="S27" s="28"/>
      <c r="T27" s="28"/>
      <c r="U27" s="28"/>
      <c r="V27" s="28"/>
      <c r="W27" s="28"/>
      <c r="X27" s="28"/>
      <c r="Y27" s="29"/>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row>
    <row r="28" spans="1:64" s="2" customFormat="1" ht="20.100000000000001" customHeight="1" thickBot="1" x14ac:dyDescent="0.3">
      <c r="A28" s="41"/>
      <c r="B28" s="52" t="s">
        <v>81</v>
      </c>
      <c r="C28" s="96">
        <v>44904</v>
      </c>
      <c r="D28" s="18">
        <v>0.08</v>
      </c>
      <c r="E28" s="74">
        <v>44900</v>
      </c>
      <c r="F28" s="74">
        <v>44977</v>
      </c>
      <c r="G28" s="12"/>
      <c r="H28" s="12"/>
      <c r="I28" s="28"/>
      <c r="J28" s="28"/>
      <c r="K28" s="28"/>
      <c r="L28" s="28"/>
      <c r="M28" s="28"/>
      <c r="N28" s="28"/>
      <c r="O28" s="28"/>
      <c r="P28" s="28"/>
      <c r="Q28" s="28"/>
      <c r="R28" s="28"/>
      <c r="S28" s="28"/>
      <c r="T28" s="28"/>
      <c r="U28" s="28"/>
      <c r="V28" s="28"/>
      <c r="W28" s="28"/>
      <c r="X28" s="28"/>
      <c r="Y28" s="29"/>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row>
    <row r="29" spans="1:64" s="2" customFormat="1" ht="20.100000000000001" customHeight="1" thickBot="1" x14ac:dyDescent="0.3">
      <c r="A29" s="41"/>
      <c r="B29" s="52"/>
      <c r="C29" s="96"/>
      <c r="D29" s="18"/>
      <c r="E29" s="74"/>
      <c r="F29" s="74"/>
      <c r="G29" s="12"/>
      <c r="H29" s="12"/>
      <c r="I29" s="28"/>
      <c r="J29" s="28"/>
      <c r="K29" s="28"/>
      <c r="L29" s="28"/>
      <c r="M29" s="28"/>
      <c r="N29" s="28"/>
      <c r="O29" s="28"/>
      <c r="P29" s="28"/>
      <c r="Q29" s="28"/>
      <c r="R29" s="28"/>
      <c r="S29" s="28"/>
      <c r="T29" s="28"/>
      <c r="U29" s="28"/>
      <c r="V29" s="28"/>
      <c r="W29" s="28"/>
      <c r="X29" s="28"/>
      <c r="Y29" s="29"/>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row>
    <row r="30" spans="1:64" s="2" customFormat="1" ht="20.100000000000001" customHeight="1" thickBot="1" x14ac:dyDescent="0.3">
      <c r="A30" s="41"/>
      <c r="B30" s="48"/>
      <c r="C30" s="96"/>
      <c r="D30" s="18"/>
      <c r="E30" s="74"/>
      <c r="F30" s="74"/>
      <c r="G30" s="12"/>
      <c r="H30" s="12" t="str">
        <f t="shared" si="6"/>
        <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row>
    <row r="31" spans="1:64" s="2" customFormat="1" ht="20.100000000000001" customHeight="1" thickBot="1" x14ac:dyDescent="0.3">
      <c r="A31" s="41" t="s">
        <v>23</v>
      </c>
      <c r="B31" s="19" t="s">
        <v>44</v>
      </c>
      <c r="C31" s="97"/>
      <c r="D31" s="20"/>
      <c r="E31" s="75"/>
      <c r="F31" s="76"/>
      <c r="G31" s="12"/>
      <c r="H31" s="12" t="str">
        <f t="shared" si="6"/>
        <v/>
      </c>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row>
    <row r="32" spans="1:64" s="2" customFormat="1" ht="20.100000000000001" customHeight="1" thickBot="1" x14ac:dyDescent="0.3">
      <c r="A32" s="41"/>
      <c r="B32" s="57" t="s">
        <v>47</v>
      </c>
      <c r="C32" s="98"/>
      <c r="D32" s="21">
        <v>0.9</v>
      </c>
      <c r="E32" s="77">
        <f>Project_Start</f>
        <v>44844</v>
      </c>
      <c r="F32" s="77">
        <f>E32+15</f>
        <v>44859</v>
      </c>
      <c r="G32" s="12"/>
      <c r="H32" s="12">
        <f t="shared" si="6"/>
        <v>16</v>
      </c>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row>
    <row r="33" spans="1:64" s="2" customFormat="1" ht="20.100000000000001" customHeight="1" thickBot="1" x14ac:dyDescent="0.3">
      <c r="A33" s="41"/>
      <c r="B33" s="57" t="s">
        <v>79</v>
      </c>
      <c r="C33" s="98"/>
      <c r="D33" s="21">
        <v>1</v>
      </c>
      <c r="E33" s="77">
        <v>44865</v>
      </c>
      <c r="F33" s="77">
        <v>44885</v>
      </c>
      <c r="G33" s="12"/>
      <c r="H33" s="12"/>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row>
    <row r="34" spans="1:64" s="2" customFormat="1" ht="20.100000000000001" customHeight="1" thickBot="1" x14ac:dyDescent="0.3">
      <c r="A34" s="41"/>
      <c r="B34" s="57" t="s">
        <v>77</v>
      </c>
      <c r="C34" s="98"/>
      <c r="D34" s="21">
        <v>0.9</v>
      </c>
      <c r="E34" s="77">
        <f>Project_Start</f>
        <v>44844</v>
      </c>
      <c r="F34" s="77">
        <f>E34+30</f>
        <v>44874</v>
      </c>
      <c r="G34" s="12"/>
      <c r="H34" s="12">
        <f t="shared" si="6"/>
        <v>31</v>
      </c>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row>
    <row r="35" spans="1:64" s="2" customFormat="1" ht="20.100000000000001" customHeight="1" thickBot="1" x14ac:dyDescent="0.3">
      <c r="A35" s="41"/>
      <c r="B35" s="60" t="s">
        <v>78</v>
      </c>
      <c r="C35" s="98"/>
      <c r="D35" s="21">
        <v>0.3</v>
      </c>
      <c r="E35" s="77">
        <f>E34+10</f>
        <v>44854</v>
      </c>
      <c r="F35" s="77">
        <f>E35+25</f>
        <v>44879</v>
      </c>
      <c r="G35" s="12"/>
      <c r="H35" s="12">
        <f t="shared" si="6"/>
        <v>26</v>
      </c>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row>
    <row r="36" spans="1:64" s="2" customFormat="1" ht="20.100000000000001" customHeight="1" thickBot="1" x14ac:dyDescent="0.3">
      <c r="A36" s="41"/>
      <c r="B36" s="60" t="s">
        <v>88</v>
      </c>
      <c r="C36" s="98">
        <v>44919</v>
      </c>
      <c r="D36" s="21">
        <v>0.6</v>
      </c>
      <c r="E36" s="77">
        <v>44854</v>
      </c>
      <c r="F36" s="77">
        <v>44914</v>
      </c>
      <c r="G36" s="12"/>
      <c r="H36" s="12"/>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row>
    <row r="37" spans="1:64" s="2" customFormat="1" ht="20.100000000000001" customHeight="1" thickBot="1" x14ac:dyDescent="0.3">
      <c r="A37" s="41"/>
      <c r="B37" s="57" t="s">
        <v>48</v>
      </c>
      <c r="C37" s="98"/>
      <c r="D37" s="21">
        <v>1</v>
      </c>
      <c r="E37" s="77">
        <f>Project_Start+10</f>
        <v>44854</v>
      </c>
      <c r="F37" s="77">
        <v>44859</v>
      </c>
      <c r="G37" s="12"/>
      <c r="H37" s="12">
        <f t="shared" si="6"/>
        <v>6</v>
      </c>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row>
    <row r="38" spans="1:64" s="2" customFormat="1" ht="20.100000000000001" customHeight="1" thickBot="1" x14ac:dyDescent="0.3">
      <c r="A38" s="41"/>
      <c r="B38" s="57"/>
      <c r="C38" s="98"/>
      <c r="D38" s="21"/>
      <c r="E38" s="77"/>
      <c r="F38" s="77"/>
      <c r="G38" s="12"/>
      <c r="H38" s="12"/>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row>
    <row r="39" spans="1:64" s="2" customFormat="1" ht="20.100000000000001" customHeight="1" thickBot="1" x14ac:dyDescent="0.3">
      <c r="A39" s="41"/>
      <c r="B39" s="57" t="s">
        <v>89</v>
      </c>
      <c r="C39" s="98">
        <v>44911</v>
      </c>
      <c r="D39" s="21">
        <v>1</v>
      </c>
      <c r="E39" s="77">
        <v>44896</v>
      </c>
      <c r="F39" s="77">
        <v>44920</v>
      </c>
      <c r="G39" s="12"/>
      <c r="H39" s="12"/>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row>
    <row r="40" spans="1:64" s="2" customFormat="1" ht="20.100000000000001" customHeight="1" thickBot="1" x14ac:dyDescent="0.3">
      <c r="A40" s="41"/>
      <c r="B40" s="57" t="s">
        <v>90</v>
      </c>
      <c r="C40" s="98"/>
      <c r="D40" s="21">
        <v>1</v>
      </c>
      <c r="E40" s="77">
        <v>44897</v>
      </c>
      <c r="F40" s="77">
        <v>44915</v>
      </c>
      <c r="G40" s="12"/>
      <c r="H40" s="12"/>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row>
    <row r="41" spans="1:64" s="2" customFormat="1" ht="20.100000000000001" customHeight="1" thickBot="1" x14ac:dyDescent="0.3">
      <c r="A41" s="41"/>
      <c r="B41" s="60" t="s">
        <v>91</v>
      </c>
      <c r="C41" s="98">
        <v>44913</v>
      </c>
      <c r="D41" s="21">
        <v>1</v>
      </c>
      <c r="E41" s="77">
        <v>44898</v>
      </c>
      <c r="F41" s="77">
        <v>44926</v>
      </c>
      <c r="G41" s="12"/>
      <c r="H41" s="12"/>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row>
    <row r="42" spans="1:64" s="2" customFormat="1" ht="20.100000000000001" customHeight="1" thickBot="1" x14ac:dyDescent="0.3">
      <c r="A42" s="41"/>
      <c r="B42" s="57"/>
      <c r="C42" s="98"/>
      <c r="D42" s="21"/>
      <c r="E42" s="77"/>
      <c r="F42" s="77"/>
      <c r="G42" s="12"/>
      <c r="H42" s="12"/>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row>
    <row r="43" spans="1:64" s="2" customFormat="1" ht="20.100000000000001" customHeight="1" thickBot="1" x14ac:dyDescent="0.3">
      <c r="A43" s="41" t="s">
        <v>23</v>
      </c>
      <c r="B43" s="22" t="s">
        <v>45</v>
      </c>
      <c r="C43" s="99"/>
      <c r="D43" s="23"/>
      <c r="E43" s="78"/>
      <c r="F43" s="79"/>
      <c r="G43" s="12"/>
      <c r="H43" s="12" t="str">
        <f t="shared" si="6"/>
        <v/>
      </c>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row>
    <row r="44" spans="1:64" s="2" customFormat="1" ht="20.100000000000001" customHeight="1" thickBot="1" x14ac:dyDescent="0.3">
      <c r="A44" s="41"/>
      <c r="B44" s="59"/>
      <c r="C44" s="100"/>
      <c r="D44" s="24"/>
      <c r="E44" s="80"/>
      <c r="F44" s="81"/>
      <c r="G44" s="12"/>
      <c r="H44" s="12"/>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row>
    <row r="45" spans="1:64" s="2" customFormat="1" ht="20.100000000000001" customHeight="1" thickBot="1" x14ac:dyDescent="0.3">
      <c r="A45" s="41"/>
      <c r="B45" s="59" t="s">
        <v>86</v>
      </c>
      <c r="C45" s="100">
        <v>44848</v>
      </c>
      <c r="D45" s="24">
        <v>1</v>
      </c>
      <c r="E45" s="80">
        <v>44848</v>
      </c>
      <c r="F45" s="81">
        <v>44848</v>
      </c>
      <c r="G45" s="12"/>
      <c r="H45" s="12"/>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row>
    <row r="46" spans="1:64" s="2" customFormat="1" ht="20.100000000000001" customHeight="1" thickBot="1" x14ac:dyDescent="0.3">
      <c r="A46" s="41"/>
      <c r="B46" s="59" t="s">
        <v>58</v>
      </c>
      <c r="C46" s="100"/>
      <c r="D46" s="24">
        <v>1</v>
      </c>
      <c r="E46" s="80">
        <f>Project_Start+5</f>
        <v>44849</v>
      </c>
      <c r="F46" s="81">
        <v>44856</v>
      </c>
      <c r="G46" s="12"/>
      <c r="H46" s="12"/>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row>
    <row r="47" spans="1:64" s="2" customFormat="1" ht="20.100000000000001" customHeight="1" thickBot="1" x14ac:dyDescent="0.3">
      <c r="A47" s="41"/>
      <c r="B47" s="59" t="s">
        <v>61</v>
      </c>
      <c r="C47" s="100">
        <v>44859</v>
      </c>
      <c r="D47" s="24">
        <v>1</v>
      </c>
      <c r="E47" s="80">
        <v>44859</v>
      </c>
      <c r="F47" s="81">
        <v>44859</v>
      </c>
      <c r="G47" s="12"/>
      <c r="H47" s="12"/>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row>
    <row r="48" spans="1:64" s="2" customFormat="1" ht="20.100000000000001" customHeight="1" thickBot="1" x14ac:dyDescent="0.3">
      <c r="A48" s="41"/>
      <c r="B48" s="61" t="s">
        <v>57</v>
      </c>
      <c r="C48" s="100">
        <v>44859</v>
      </c>
      <c r="D48" s="24">
        <v>1</v>
      </c>
      <c r="E48" s="80">
        <v>44859</v>
      </c>
      <c r="F48" s="80">
        <v>44859</v>
      </c>
      <c r="G48" s="12"/>
      <c r="H48" s="12">
        <f t="shared" si="6"/>
        <v>1</v>
      </c>
      <c r="I48" s="28"/>
      <c r="J48" s="28"/>
      <c r="K48" s="28"/>
      <c r="L48" s="28"/>
      <c r="M48" s="28"/>
      <c r="N48" s="28"/>
      <c r="O48" s="28"/>
      <c r="P48" s="28"/>
      <c r="Q48" s="28"/>
      <c r="R48" s="28"/>
      <c r="S48" s="28"/>
      <c r="T48" s="28"/>
      <c r="U48" s="28"/>
      <c r="V48" s="28"/>
      <c r="W48" s="28"/>
      <c r="X48" s="62"/>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row>
    <row r="49" spans="1:64" s="2" customFormat="1" ht="20.100000000000001" customHeight="1" thickBot="1" x14ac:dyDescent="0.3">
      <c r="A49" s="41"/>
      <c r="B49" s="59" t="s">
        <v>84</v>
      </c>
      <c r="C49" s="100">
        <v>44859</v>
      </c>
      <c r="D49" s="24">
        <v>1</v>
      </c>
      <c r="E49" s="80">
        <v>44859</v>
      </c>
      <c r="F49" s="80">
        <v>44859</v>
      </c>
      <c r="G49" s="12"/>
      <c r="H49" s="12">
        <f t="shared" si="6"/>
        <v>1</v>
      </c>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row>
    <row r="50" spans="1:64" s="2" customFormat="1" ht="20.100000000000001" customHeight="1" thickBot="1" x14ac:dyDescent="0.3">
      <c r="A50" s="41"/>
      <c r="B50" s="59" t="s">
        <v>59</v>
      </c>
      <c r="C50" s="100">
        <v>44859</v>
      </c>
      <c r="D50" s="24">
        <v>1</v>
      </c>
      <c r="E50" s="80">
        <v>44859</v>
      </c>
      <c r="F50" s="80">
        <v>44859</v>
      </c>
      <c r="G50" s="12"/>
      <c r="H50" s="12">
        <f t="shared" si="6"/>
        <v>1</v>
      </c>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row>
    <row r="51" spans="1:64" s="2" customFormat="1" ht="20.100000000000001" customHeight="1" thickBot="1" x14ac:dyDescent="0.3">
      <c r="A51" s="41"/>
      <c r="B51" s="61" t="s">
        <v>60</v>
      </c>
      <c r="C51" s="100">
        <v>44859</v>
      </c>
      <c r="D51" s="24">
        <v>1</v>
      </c>
      <c r="E51" s="80">
        <v>44859</v>
      </c>
      <c r="F51" s="80">
        <v>44859</v>
      </c>
      <c r="G51" s="12"/>
      <c r="H51" s="12">
        <f t="shared" si="6"/>
        <v>1</v>
      </c>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row>
    <row r="52" spans="1:64" s="2" customFormat="1" ht="20.100000000000001" customHeight="1" thickBot="1" x14ac:dyDescent="0.3">
      <c r="A52" s="41"/>
      <c r="B52" s="61" t="s">
        <v>62</v>
      </c>
      <c r="C52" s="100">
        <v>44859</v>
      </c>
      <c r="D52" s="24">
        <v>1</v>
      </c>
      <c r="E52" s="80">
        <v>44859</v>
      </c>
      <c r="F52" s="80">
        <v>44859</v>
      </c>
      <c r="G52" s="12"/>
      <c r="H52" s="12">
        <f t="shared" si="6"/>
        <v>1</v>
      </c>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row>
    <row r="53" spans="1:64" s="2" customFormat="1" ht="20.100000000000001" customHeight="1" thickBot="1" x14ac:dyDescent="0.3">
      <c r="A53" s="41"/>
      <c r="B53" s="59" t="s">
        <v>63</v>
      </c>
      <c r="C53" s="100">
        <v>44859</v>
      </c>
      <c r="D53" s="24">
        <v>1</v>
      </c>
      <c r="E53" s="80">
        <v>44859</v>
      </c>
      <c r="F53" s="80">
        <v>44859</v>
      </c>
      <c r="G53" s="12"/>
      <c r="H53" s="12"/>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row>
    <row r="54" spans="1:64" s="2" customFormat="1" ht="20.100000000000001" customHeight="1" thickBot="1" x14ac:dyDescent="0.3">
      <c r="A54" s="41"/>
      <c r="B54" s="61" t="s">
        <v>66</v>
      </c>
      <c r="C54" s="100">
        <v>44904</v>
      </c>
      <c r="D54" s="24">
        <v>1</v>
      </c>
      <c r="E54" s="80">
        <v>44890</v>
      </c>
      <c r="F54" s="80">
        <v>44904</v>
      </c>
      <c r="G54" s="12"/>
      <c r="H54" s="12"/>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row>
    <row r="55" spans="1:64" s="2" customFormat="1" ht="20.100000000000001" customHeight="1" thickBot="1" x14ac:dyDescent="0.3">
      <c r="A55" s="41"/>
      <c r="B55" s="59" t="s">
        <v>67</v>
      </c>
      <c r="C55" s="100">
        <v>44904</v>
      </c>
      <c r="D55" s="24">
        <v>1</v>
      </c>
      <c r="E55" s="80">
        <v>44896</v>
      </c>
      <c r="F55" s="80">
        <v>44904</v>
      </c>
      <c r="G55" s="12"/>
      <c r="H55" s="12"/>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row>
    <row r="56" spans="1:64" s="2" customFormat="1" ht="20.100000000000001" customHeight="1" thickBot="1" x14ac:dyDescent="0.3">
      <c r="A56" s="41"/>
      <c r="B56" s="59" t="s">
        <v>68</v>
      </c>
      <c r="C56" s="100">
        <v>44962</v>
      </c>
      <c r="D56" s="24">
        <v>1</v>
      </c>
      <c r="E56" s="80">
        <v>44896</v>
      </c>
      <c r="F56" s="80">
        <v>44926</v>
      </c>
      <c r="G56" s="12"/>
      <c r="H56" s="12"/>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row>
    <row r="57" spans="1:64" s="2" customFormat="1" ht="20.100000000000001" customHeight="1" thickBot="1" x14ac:dyDescent="0.3">
      <c r="A57" s="41"/>
      <c r="B57" s="59" t="s">
        <v>104</v>
      </c>
      <c r="C57" s="100">
        <v>44613</v>
      </c>
      <c r="D57" s="24">
        <v>1</v>
      </c>
      <c r="E57" s="80">
        <v>44967</v>
      </c>
      <c r="F57" s="80">
        <v>44985</v>
      </c>
      <c r="G57" s="12"/>
      <c r="H57" s="12"/>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row>
    <row r="58" spans="1:64" s="2" customFormat="1" ht="20.100000000000001" customHeight="1" thickBot="1" x14ac:dyDescent="0.3">
      <c r="A58" s="41"/>
      <c r="B58" s="59" t="s">
        <v>69</v>
      </c>
      <c r="C58" s="100">
        <v>44960</v>
      </c>
      <c r="D58" s="24">
        <v>0.8</v>
      </c>
      <c r="E58" s="80">
        <v>44896</v>
      </c>
      <c r="F58" s="80">
        <v>44920</v>
      </c>
      <c r="G58" s="12"/>
      <c r="H58" s="12"/>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row>
    <row r="59" spans="1:64" s="2" customFormat="1" ht="20.100000000000001" customHeight="1" thickBot="1" x14ac:dyDescent="0.3">
      <c r="A59" s="41"/>
      <c r="B59" s="59" t="s">
        <v>92</v>
      </c>
      <c r="C59" s="100">
        <v>44594</v>
      </c>
      <c r="D59" s="24">
        <v>1</v>
      </c>
      <c r="E59" s="80">
        <v>44936</v>
      </c>
      <c r="F59" s="80">
        <v>44972</v>
      </c>
      <c r="G59" s="12"/>
      <c r="H59" s="12"/>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row>
    <row r="60" spans="1:64" s="2" customFormat="1" ht="20.100000000000001" customHeight="1" thickBot="1" x14ac:dyDescent="0.3">
      <c r="A60" s="41"/>
      <c r="B60" s="59" t="s">
        <v>106</v>
      </c>
      <c r="C60" s="100"/>
      <c r="D60" s="24">
        <v>0.95</v>
      </c>
      <c r="E60" s="80">
        <v>44927</v>
      </c>
      <c r="F60" s="80">
        <v>44986</v>
      </c>
      <c r="G60" s="12"/>
      <c r="H60" s="12"/>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row>
    <row r="61" spans="1:64" s="2" customFormat="1" ht="20.100000000000001" customHeight="1" thickBot="1" x14ac:dyDescent="0.3">
      <c r="A61" s="41"/>
      <c r="B61" s="59"/>
      <c r="C61" s="100"/>
      <c r="D61" s="24"/>
      <c r="E61" s="80"/>
      <c r="F61" s="80"/>
      <c r="G61" s="12"/>
      <c r="H61" s="12"/>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row>
    <row r="62" spans="1:64" s="2" customFormat="1" ht="20.100000000000001" customHeight="1" thickBot="1" x14ac:dyDescent="0.3">
      <c r="A62" s="41"/>
      <c r="B62" s="61" t="s">
        <v>100</v>
      </c>
      <c r="C62" s="100">
        <v>44960</v>
      </c>
      <c r="D62" s="24">
        <v>0.6</v>
      </c>
      <c r="E62" s="80">
        <v>44896</v>
      </c>
      <c r="F62" s="80">
        <v>44967</v>
      </c>
      <c r="G62" s="12"/>
      <c r="H62" s="12"/>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row>
    <row r="63" spans="1:64" s="2" customFormat="1" ht="20.100000000000001" customHeight="1" thickBot="1" x14ac:dyDescent="0.3">
      <c r="A63" s="41"/>
      <c r="B63" s="59" t="s">
        <v>70</v>
      </c>
      <c r="C63" s="100">
        <v>44965</v>
      </c>
      <c r="D63" s="24">
        <v>0.8</v>
      </c>
      <c r="E63" s="80">
        <v>44904</v>
      </c>
      <c r="F63" s="80">
        <v>44976</v>
      </c>
      <c r="G63" s="12"/>
      <c r="H63" s="12"/>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row>
    <row r="64" spans="1:64" s="2" customFormat="1" ht="20.100000000000001" customHeight="1" thickBot="1" x14ac:dyDescent="0.3">
      <c r="A64" s="41"/>
      <c r="B64" s="59" t="s">
        <v>82</v>
      </c>
      <c r="C64" s="100"/>
      <c r="D64" s="24">
        <v>0.2</v>
      </c>
      <c r="E64" s="80">
        <v>44904</v>
      </c>
      <c r="F64" s="80">
        <v>44985</v>
      </c>
      <c r="G64" s="12"/>
      <c r="H64" s="12"/>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row>
    <row r="65" spans="1:64" s="2" customFormat="1" ht="20.100000000000001" customHeight="1" thickBot="1" x14ac:dyDescent="0.3">
      <c r="A65" s="41"/>
      <c r="B65" s="49"/>
      <c r="C65" s="100"/>
      <c r="D65" s="24"/>
      <c r="E65" s="80"/>
      <c r="F65" s="80"/>
      <c r="G65" s="12"/>
      <c r="H65" s="12"/>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row>
    <row r="66" spans="1:64" s="2" customFormat="1" ht="20.100000000000001" customHeight="1" thickBot="1" x14ac:dyDescent="0.3">
      <c r="A66" s="41"/>
      <c r="B66" s="59" t="s">
        <v>95</v>
      </c>
      <c r="C66" s="100"/>
      <c r="D66" s="24">
        <v>0.2</v>
      </c>
      <c r="E66" s="80">
        <v>44958</v>
      </c>
      <c r="F66" s="80">
        <v>44990</v>
      </c>
      <c r="G66" s="12"/>
      <c r="H66" s="12"/>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row>
    <row r="67" spans="1:64" s="2" customFormat="1" ht="20.100000000000001" customHeight="1" thickBot="1" x14ac:dyDescent="0.3">
      <c r="A67" s="41" t="s">
        <v>96</v>
      </c>
      <c r="B67" s="59" t="s">
        <v>97</v>
      </c>
      <c r="C67" s="100"/>
      <c r="D67" s="24">
        <v>0.2</v>
      </c>
      <c r="E67" s="80">
        <v>44958</v>
      </c>
      <c r="F67" s="80">
        <v>44990</v>
      </c>
      <c r="G67" s="12"/>
      <c r="H67" s="12"/>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row>
    <row r="68" spans="1:64" s="2" customFormat="1" ht="20.100000000000001" customHeight="1" thickBot="1" x14ac:dyDescent="0.3">
      <c r="A68" s="41"/>
      <c r="B68" s="59" t="s">
        <v>99</v>
      </c>
      <c r="C68" s="100"/>
      <c r="D68" s="24">
        <v>0.2</v>
      </c>
      <c r="E68" s="80">
        <v>44958</v>
      </c>
      <c r="F68" s="80">
        <v>44990</v>
      </c>
      <c r="G68" s="12"/>
      <c r="H68" s="12"/>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row>
    <row r="69" spans="1:64" s="2" customFormat="1" ht="20.100000000000001" customHeight="1" thickBot="1" x14ac:dyDescent="0.3">
      <c r="A69" s="41"/>
      <c r="B69" s="59" t="s">
        <v>98</v>
      </c>
      <c r="C69" s="100"/>
      <c r="D69" s="24">
        <v>0.2</v>
      </c>
      <c r="E69" s="81">
        <v>44958</v>
      </c>
      <c r="F69" s="80">
        <v>44990</v>
      </c>
      <c r="G69" s="12"/>
      <c r="H69" s="12"/>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row>
    <row r="70" spans="1:64" s="2" customFormat="1" ht="20.100000000000001" customHeight="1" thickBot="1" x14ac:dyDescent="0.3">
      <c r="A70" s="41"/>
      <c r="B70" s="59"/>
      <c r="C70" s="100"/>
      <c r="D70" s="24"/>
      <c r="E70" s="81"/>
      <c r="F70" s="80"/>
      <c r="G70" s="12"/>
      <c r="H70" s="12"/>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row>
    <row r="71" spans="1:64" s="2" customFormat="1" ht="20.100000000000001" customHeight="1" thickBot="1" x14ac:dyDescent="0.3">
      <c r="A71" s="41"/>
      <c r="B71" s="59" t="s">
        <v>118</v>
      </c>
      <c r="C71" s="100"/>
      <c r="D71" s="24"/>
      <c r="E71" s="81">
        <v>44982</v>
      </c>
      <c r="F71" s="80">
        <v>44995</v>
      </c>
      <c r="G71" s="12"/>
      <c r="H71" s="12"/>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row>
    <row r="72" spans="1:64" s="2" customFormat="1" ht="20.100000000000001" customHeight="1" thickBot="1" x14ac:dyDescent="0.3">
      <c r="A72" s="41"/>
      <c r="B72" s="49"/>
      <c r="C72" s="100"/>
      <c r="D72" s="24"/>
      <c r="E72" s="80"/>
      <c r="F72" s="80"/>
      <c r="G72" s="12"/>
      <c r="H72" s="12"/>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row>
    <row r="73" spans="1:64" s="2" customFormat="1" ht="20.100000000000001" customHeight="1" thickBot="1" x14ac:dyDescent="0.3">
      <c r="A73" s="41"/>
      <c r="B73" s="61" t="s">
        <v>102</v>
      </c>
      <c r="C73" s="100">
        <v>44983</v>
      </c>
      <c r="D73" s="24">
        <v>0.95</v>
      </c>
      <c r="E73" s="80">
        <v>44972</v>
      </c>
      <c r="F73" s="80">
        <v>44633</v>
      </c>
      <c r="G73" s="12"/>
      <c r="H73" s="12"/>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row>
    <row r="74" spans="1:64" s="2" customFormat="1" ht="20.100000000000001" customHeight="1" thickBot="1" x14ac:dyDescent="0.3">
      <c r="A74" s="41"/>
      <c r="B74" s="61" t="s">
        <v>103</v>
      </c>
      <c r="C74" s="100">
        <v>44982</v>
      </c>
      <c r="D74" s="24">
        <v>0.8</v>
      </c>
      <c r="E74" s="80">
        <v>44958</v>
      </c>
      <c r="F74" s="80">
        <v>44998</v>
      </c>
      <c r="G74" s="12"/>
      <c r="H74" s="12"/>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row>
    <row r="75" spans="1:64" s="2" customFormat="1" ht="20.100000000000001" customHeight="1" thickBot="1" x14ac:dyDescent="0.3">
      <c r="A75" s="41"/>
      <c r="B75" s="49"/>
      <c r="C75" s="100"/>
      <c r="D75" s="24"/>
      <c r="E75" s="80"/>
      <c r="F75" s="80"/>
      <c r="G75" s="12"/>
      <c r="H75" s="12"/>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row>
    <row r="76" spans="1:64" s="2" customFormat="1" ht="20.100000000000001" customHeight="1" thickBot="1" x14ac:dyDescent="0.3">
      <c r="A76" s="41"/>
      <c r="B76" s="56" t="s">
        <v>46</v>
      </c>
      <c r="C76" s="101"/>
      <c r="D76" s="53"/>
      <c r="E76" s="82"/>
      <c r="F76" s="82"/>
      <c r="G76" s="12"/>
      <c r="H76" s="12"/>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row>
    <row r="77" spans="1:64" s="2" customFormat="1" ht="20.100000000000001" customHeight="1" thickBot="1" x14ac:dyDescent="0.3">
      <c r="A77" s="41"/>
      <c r="B77" s="58" t="s">
        <v>116</v>
      </c>
      <c r="C77" s="102">
        <v>44981</v>
      </c>
      <c r="D77" s="55">
        <v>0.6</v>
      </c>
      <c r="E77" s="83">
        <v>44977</v>
      </c>
      <c r="F77" s="83">
        <v>44991</v>
      </c>
      <c r="G77" s="12"/>
      <c r="H77" s="12"/>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row>
    <row r="78" spans="1:64" s="2" customFormat="1" ht="20.100000000000001" customHeight="1" thickBot="1" x14ac:dyDescent="0.3">
      <c r="A78" s="41"/>
      <c r="B78" s="58"/>
      <c r="C78" s="102"/>
      <c r="D78" s="55"/>
      <c r="E78" s="83"/>
      <c r="F78" s="83"/>
      <c r="G78" s="12"/>
      <c r="H78" s="12"/>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row>
    <row r="79" spans="1:64" s="2" customFormat="1" ht="20.100000000000001" customHeight="1" thickBot="1" x14ac:dyDescent="0.3">
      <c r="A79" s="41"/>
      <c r="B79" s="58" t="s">
        <v>111</v>
      </c>
      <c r="C79" s="102">
        <v>44979</v>
      </c>
      <c r="D79" s="55">
        <v>0.98</v>
      </c>
      <c r="E79" s="83">
        <v>44972</v>
      </c>
      <c r="F79" s="83">
        <v>44990</v>
      </c>
      <c r="G79" s="12"/>
      <c r="H79" s="12"/>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row>
    <row r="80" spans="1:64" s="2" customFormat="1" ht="20.100000000000001" customHeight="1" thickBot="1" x14ac:dyDescent="0.3">
      <c r="A80" s="41"/>
      <c r="B80" s="58" t="s">
        <v>112</v>
      </c>
      <c r="C80" s="102">
        <v>44980</v>
      </c>
      <c r="D80" s="55">
        <v>0.8</v>
      </c>
      <c r="E80" s="83">
        <v>44972</v>
      </c>
      <c r="F80" s="83">
        <v>44998</v>
      </c>
      <c r="G80" s="12"/>
      <c r="H80" s="12"/>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row>
    <row r="81" spans="1:64" s="2" customFormat="1" ht="20.100000000000001" customHeight="1" thickBot="1" x14ac:dyDescent="0.3">
      <c r="A81" s="41"/>
      <c r="B81" s="58" t="s">
        <v>113</v>
      </c>
      <c r="C81" s="102">
        <v>44980</v>
      </c>
      <c r="D81" s="55">
        <v>0.7</v>
      </c>
      <c r="E81" s="83">
        <v>44972</v>
      </c>
      <c r="F81" s="83">
        <v>44997</v>
      </c>
      <c r="G81" s="12"/>
      <c r="H81" s="12"/>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row>
    <row r="82" spans="1:64" s="2" customFormat="1" ht="20.100000000000001" customHeight="1" thickBot="1" x14ac:dyDescent="0.3">
      <c r="A82" s="41"/>
      <c r="B82" s="58" t="s">
        <v>114</v>
      </c>
      <c r="C82" s="102">
        <v>44984</v>
      </c>
      <c r="D82" s="55">
        <v>0.8</v>
      </c>
      <c r="E82" s="83">
        <v>44982</v>
      </c>
      <c r="F82" s="83">
        <v>44997</v>
      </c>
      <c r="G82" s="12"/>
      <c r="H82" s="12"/>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row>
    <row r="83" spans="1:64" s="2" customFormat="1" ht="20.100000000000001" customHeight="1" thickBot="1" x14ac:dyDescent="0.3">
      <c r="A83" s="41"/>
      <c r="B83" s="58" t="s">
        <v>115</v>
      </c>
      <c r="C83" s="102">
        <v>44984</v>
      </c>
      <c r="D83" s="55">
        <v>0.8</v>
      </c>
      <c r="E83" s="83">
        <v>44982</v>
      </c>
      <c r="F83" s="83">
        <v>44997</v>
      </c>
      <c r="G83" s="12"/>
      <c r="H83" s="12"/>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row>
    <row r="84" spans="1:64" s="2" customFormat="1" ht="20.100000000000001" customHeight="1" thickBot="1" x14ac:dyDescent="0.3">
      <c r="A84" s="41"/>
      <c r="B84" s="58"/>
      <c r="C84" s="102"/>
      <c r="D84" s="55"/>
      <c r="E84" s="83"/>
      <c r="F84" s="83"/>
      <c r="G84" s="12"/>
      <c r="H84" s="12"/>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row>
    <row r="85" spans="1:64" s="2" customFormat="1" ht="20.100000000000001" customHeight="1" thickBot="1" x14ac:dyDescent="0.3">
      <c r="A85" s="41"/>
      <c r="B85" s="58" t="s">
        <v>107</v>
      </c>
      <c r="C85" s="102">
        <v>44965</v>
      </c>
      <c r="D85" s="55">
        <v>1</v>
      </c>
      <c r="E85" s="83">
        <v>44941</v>
      </c>
      <c r="F85" s="83">
        <v>44970</v>
      </c>
      <c r="G85" s="12"/>
      <c r="H85" s="12"/>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row>
    <row r="86" spans="1:64" s="2" customFormat="1" ht="20.100000000000001" customHeight="1" thickBot="1" x14ac:dyDescent="0.3">
      <c r="A86" s="41"/>
      <c r="B86" s="58" t="s">
        <v>105</v>
      </c>
      <c r="C86" s="102">
        <v>44980</v>
      </c>
      <c r="D86" s="55">
        <v>0.6</v>
      </c>
      <c r="E86" s="83">
        <v>44958</v>
      </c>
      <c r="F86" s="83">
        <v>44997</v>
      </c>
      <c r="G86" s="12"/>
      <c r="H86" s="12"/>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row>
    <row r="87" spans="1:64" s="2" customFormat="1" ht="20.100000000000001" customHeight="1" thickBot="1" x14ac:dyDescent="0.3">
      <c r="A87" s="41"/>
      <c r="B87" s="58" t="s">
        <v>101</v>
      </c>
      <c r="C87" s="102">
        <v>44980</v>
      </c>
      <c r="D87" s="55">
        <v>1</v>
      </c>
      <c r="E87" s="83">
        <v>44576</v>
      </c>
      <c r="F87" s="83">
        <v>44630</v>
      </c>
      <c r="G87" s="12"/>
      <c r="H87" s="12"/>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row>
    <row r="88" spans="1:64" s="2" customFormat="1" ht="20.100000000000001" customHeight="1" thickBot="1" x14ac:dyDescent="0.3">
      <c r="A88" s="41"/>
      <c r="B88" s="58" t="s">
        <v>94</v>
      </c>
      <c r="C88" s="102">
        <v>44969</v>
      </c>
      <c r="D88" s="55">
        <v>0.6</v>
      </c>
      <c r="E88" s="83">
        <v>44576</v>
      </c>
      <c r="F88" s="83">
        <v>44630</v>
      </c>
      <c r="G88" s="12"/>
      <c r="H88" s="12"/>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row>
    <row r="89" spans="1:64" s="2" customFormat="1" ht="20.100000000000001" customHeight="1" thickBot="1" x14ac:dyDescent="0.3">
      <c r="A89" s="41"/>
      <c r="B89" s="63" t="s">
        <v>75</v>
      </c>
      <c r="C89" s="102">
        <v>44983</v>
      </c>
      <c r="D89" s="55">
        <v>0.9</v>
      </c>
      <c r="E89" s="83">
        <v>44896</v>
      </c>
      <c r="F89" s="84" t="s">
        <v>76</v>
      </c>
      <c r="G89" s="12"/>
      <c r="H89" s="12"/>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row>
    <row r="90" spans="1:64" s="2" customFormat="1" ht="20.100000000000001" customHeight="1" thickBot="1" x14ac:dyDescent="0.3">
      <c r="A90" s="41"/>
      <c r="B90" s="58" t="s">
        <v>73</v>
      </c>
      <c r="C90" s="102"/>
      <c r="D90" s="55">
        <v>0.85</v>
      </c>
      <c r="E90" s="83">
        <v>44896</v>
      </c>
      <c r="F90" s="83">
        <v>44592</v>
      </c>
      <c r="G90" s="12"/>
      <c r="H90" s="12"/>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row>
    <row r="91" spans="1:64" s="2" customFormat="1" ht="20.100000000000001" customHeight="1" thickBot="1" x14ac:dyDescent="0.3">
      <c r="A91" s="41"/>
      <c r="B91" s="58" t="s">
        <v>74</v>
      </c>
      <c r="C91" s="102">
        <v>44970</v>
      </c>
      <c r="D91" s="55">
        <v>0.8</v>
      </c>
      <c r="E91" s="83">
        <v>44896</v>
      </c>
      <c r="F91" s="83">
        <f>Project_End-20</f>
        <v>44978</v>
      </c>
      <c r="G91" s="12"/>
      <c r="H91" s="12"/>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row>
    <row r="92" spans="1:64" s="2" customFormat="1" ht="20.100000000000001" customHeight="1" thickBot="1" x14ac:dyDescent="0.3">
      <c r="A92" s="41"/>
      <c r="B92" s="58" t="s">
        <v>93</v>
      </c>
      <c r="C92" s="102">
        <v>44982</v>
      </c>
      <c r="D92" s="55">
        <v>0.98</v>
      </c>
      <c r="E92" s="83">
        <v>44602</v>
      </c>
      <c r="F92" s="83">
        <v>44633</v>
      </c>
      <c r="G92" s="12"/>
      <c r="H92" s="12"/>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row>
    <row r="93" spans="1:64" s="2" customFormat="1" ht="20.100000000000001" customHeight="1" thickBot="1" x14ac:dyDescent="0.3">
      <c r="A93" s="41"/>
      <c r="B93" s="54"/>
      <c r="C93" s="102"/>
      <c r="D93" s="55"/>
      <c r="E93" s="83"/>
      <c r="F93" s="83"/>
      <c r="G93" s="12"/>
      <c r="H93" s="12"/>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row>
    <row r="94" spans="1:64" s="2" customFormat="1" ht="20.100000000000001" customHeight="1" thickBot="1" x14ac:dyDescent="0.3">
      <c r="A94" s="41"/>
      <c r="B94" s="58" t="s">
        <v>108</v>
      </c>
      <c r="C94" s="102"/>
      <c r="D94" s="55">
        <v>0.1</v>
      </c>
      <c r="E94" s="83">
        <v>44977</v>
      </c>
      <c r="F94" s="83">
        <v>44997</v>
      </c>
      <c r="G94" s="12"/>
      <c r="H94" s="12"/>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row>
    <row r="95" spans="1:64" s="2" customFormat="1" ht="20.100000000000001" customHeight="1" thickBot="1" x14ac:dyDescent="0.3">
      <c r="A95" s="41"/>
      <c r="B95" s="58" t="s">
        <v>109</v>
      </c>
      <c r="C95" s="102"/>
      <c r="D95" s="55">
        <v>0.1</v>
      </c>
      <c r="E95" s="83">
        <v>44967</v>
      </c>
      <c r="F95" s="83">
        <v>44997</v>
      </c>
      <c r="G95" s="12"/>
      <c r="H95" s="12"/>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row>
    <row r="96" spans="1:64" s="2" customFormat="1" ht="20.100000000000001" customHeight="1" thickBot="1" x14ac:dyDescent="0.3">
      <c r="A96" s="41"/>
      <c r="B96" s="58" t="s">
        <v>110</v>
      </c>
      <c r="C96" s="102"/>
      <c r="D96" s="55"/>
      <c r="E96" s="83">
        <v>44982</v>
      </c>
      <c r="F96" s="83">
        <v>44997</v>
      </c>
      <c r="G96" s="12"/>
      <c r="H96" s="12"/>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row>
    <row r="97" spans="1:64" s="2" customFormat="1" ht="20.100000000000001" customHeight="1" thickBot="1" x14ac:dyDescent="0.3">
      <c r="A97" s="41"/>
      <c r="B97" s="58"/>
      <c r="C97" s="102"/>
      <c r="D97" s="55"/>
      <c r="E97" s="83"/>
      <c r="F97" s="83"/>
      <c r="G97" s="12"/>
      <c r="H97" s="12"/>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row>
    <row r="98" spans="1:64" s="2" customFormat="1" ht="20.100000000000001" customHeight="1" thickBot="1" x14ac:dyDescent="0.3">
      <c r="A98" s="41"/>
      <c r="B98" s="63" t="s">
        <v>117</v>
      </c>
      <c r="C98" s="102"/>
      <c r="D98" s="55"/>
      <c r="E98" s="83">
        <v>44982</v>
      </c>
      <c r="F98" s="83">
        <v>44997</v>
      </c>
      <c r="G98" s="12"/>
      <c r="H98" s="12"/>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row>
    <row r="99" spans="1:64" s="2" customFormat="1" ht="20.100000000000001" customHeight="1" thickBot="1" x14ac:dyDescent="0.3">
      <c r="A99" s="41"/>
      <c r="B99" s="54"/>
      <c r="C99" s="102"/>
      <c r="D99" s="55"/>
      <c r="E99" s="83"/>
      <c r="F99" s="83"/>
      <c r="G99" s="12"/>
      <c r="H99" s="12"/>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row>
    <row r="100" spans="1:64" s="2" customFormat="1" ht="20.100000000000001" customHeight="1" thickBot="1" x14ac:dyDescent="0.3">
      <c r="A100" s="41" t="s">
        <v>25</v>
      </c>
      <c r="B100" s="50"/>
      <c r="C100" s="103"/>
      <c r="D100" s="11"/>
      <c r="E100" s="85"/>
      <c r="F100" s="85"/>
      <c r="G100" s="12"/>
      <c r="H100" s="12" t="str">
        <f t="shared" si="6"/>
        <v/>
      </c>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row>
    <row r="101" spans="1:64" s="2" customFormat="1" ht="20.100000000000001" customHeight="1" thickBot="1" x14ac:dyDescent="0.3">
      <c r="A101" s="42" t="s">
        <v>24</v>
      </c>
      <c r="B101" s="25" t="s">
        <v>0</v>
      </c>
      <c r="C101" s="104"/>
      <c r="D101" s="26"/>
      <c r="E101" s="86"/>
      <c r="F101" s="87"/>
      <c r="G101" s="27"/>
      <c r="H101" s="27" t="str">
        <f t="shared" si="6"/>
        <v/>
      </c>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row>
    <row r="102" spans="1:64" ht="20.100000000000001" customHeight="1" x14ac:dyDescent="0.25">
      <c r="G102" s="3"/>
    </row>
    <row r="103" spans="1:64" ht="20.100000000000001" customHeight="1" x14ac:dyDescent="0.25">
      <c r="F103" s="88"/>
    </row>
    <row r="104" spans="1:64" ht="20.100000000000001" customHeight="1" x14ac:dyDescent="0.25">
      <c r="C104" s="105"/>
    </row>
  </sheetData>
  <mergeCells count="14">
    <mergeCell ref="AY5:BE5"/>
    <mergeCell ref="BF5:BL5"/>
    <mergeCell ref="E3:F3"/>
    <mergeCell ref="I5:O5"/>
    <mergeCell ref="P5:V5"/>
    <mergeCell ref="W5:AC5"/>
    <mergeCell ref="AD5:AJ5"/>
    <mergeCell ref="E4:F4"/>
    <mergeCell ref="C3:D3"/>
    <mergeCell ref="C5:D5"/>
    <mergeCell ref="B6:G6"/>
    <mergeCell ref="AK5:AQ5"/>
    <mergeCell ref="AR5:AX5"/>
    <mergeCell ref="C4:D4"/>
  </mergeCells>
  <conditionalFormatting sqref="D88:D101 D8:D86">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101">
    <cfRule type="expression" dxfId="2" priority="34">
      <formula>AND(TODAY()&gt;=I$6,TODAY()&lt;J$6)</formula>
    </cfRule>
  </conditionalFormatting>
  <conditionalFormatting sqref="I8:BL101">
    <cfRule type="expression" dxfId="1" priority="28">
      <formula>AND(task_start&lt;=I$6,ROUNDDOWN((task_end-task_start+1)*task_progress,0)+task_start-1&gt;=I$6)</formula>
    </cfRule>
    <cfRule type="expression" dxfId="0" priority="29" stopIfTrue="1">
      <formula>AND(task_end&gt;=I$6,task_start&lt;J$6)</formula>
    </cfRule>
  </conditionalFormatting>
  <conditionalFormatting sqref="D87">
    <cfRule type="dataBar" priority="1">
      <dataBar>
        <cfvo type="num" val="0"/>
        <cfvo type="num" val="1"/>
        <color theme="0" tint="-0.249977111117893"/>
      </dataBar>
      <extLst>
        <ext xmlns:x14="http://schemas.microsoft.com/office/spreadsheetml/2009/9/main" uri="{B025F937-C7B1-47D3-B67F-A62EFF666E3E}">
          <x14:id>{DC764E8A-F4C3-49F6-ADAE-B81D4C761FB8}</x14:id>
        </ext>
      </extLst>
    </cfRule>
  </conditionalFormatting>
  <dataValidations count="1">
    <dataValidation type="whole" operator="greaterThanOrEqual" allowBlank="1" showInputMessage="1" promptTitle="Display Week" prompt="Changing this number will scroll the Gantt Chart view." sqref="E5">
      <formula1>1</formula1>
    </dataValidation>
  </dataValidations>
  <hyperlinks>
    <hyperlink ref="I2" r:id="rId1"/>
    <hyperlink ref="I1" r:id="rId2"/>
  </hyperlinks>
  <printOptions horizontalCentered="1"/>
  <pageMargins left="0.35" right="0.35" top="0.35" bottom="0.5" header="0.3" footer="0.3"/>
  <pageSetup scale="54"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D88:D101 D8:D86</xm:sqref>
        </x14:conditionalFormatting>
        <x14:conditionalFormatting xmlns:xm="http://schemas.microsoft.com/office/excel/2006/main">
          <x14:cfRule type="dataBar" id="{DC764E8A-F4C3-49F6-ADAE-B81D4C761FB8}">
            <x14:dataBar minLength="0" maxLength="100" gradient="0">
              <x14:cfvo type="num">
                <xm:f>0</xm:f>
              </x14:cfvo>
              <x14:cfvo type="num">
                <xm:f>1</xm:f>
              </x14:cfvo>
              <x14:negativeFillColor rgb="FFFF0000"/>
              <x14:axisColor rgb="FF000000"/>
            </x14:dataBar>
          </x14:cfRule>
          <xm:sqref>D87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31" customWidth="1"/>
    <col min="2" max="16384" width="9.140625" style="1"/>
  </cols>
  <sheetData>
    <row r="1" spans="1:2" ht="46.5" customHeight="1" x14ac:dyDescent="0.2"/>
    <row r="2" spans="1:2" s="33" customFormat="1" ht="15.75" x14ac:dyDescent="0.25">
      <c r="A2" s="32" t="s">
        <v>10</v>
      </c>
      <c r="B2" s="32"/>
    </row>
    <row r="3" spans="1:2" s="37" customFormat="1" ht="27" customHeight="1" x14ac:dyDescent="0.25">
      <c r="A3" s="38" t="s">
        <v>15</v>
      </c>
      <c r="B3" s="38"/>
    </row>
    <row r="4" spans="1:2" s="34" customFormat="1" ht="26.25" x14ac:dyDescent="0.4">
      <c r="A4" s="35" t="s">
        <v>9</v>
      </c>
    </row>
    <row r="5" spans="1:2" ht="74.099999999999994" customHeight="1" x14ac:dyDescent="0.2">
      <c r="A5" s="36" t="s">
        <v>18</v>
      </c>
    </row>
    <row r="6" spans="1:2" ht="26.25" customHeight="1" x14ac:dyDescent="0.2">
      <c r="A6" s="35" t="s">
        <v>21</v>
      </c>
    </row>
    <row r="7" spans="1:2" s="31" customFormat="1" ht="204.95" customHeight="1" x14ac:dyDescent="0.25">
      <c r="A7" s="40" t="s">
        <v>20</v>
      </c>
    </row>
    <row r="8" spans="1:2" s="34" customFormat="1" ht="26.25" x14ac:dyDescent="0.4">
      <c r="A8" s="35" t="s">
        <v>11</v>
      </c>
    </row>
    <row r="9" spans="1:2" ht="60" x14ac:dyDescent="0.2">
      <c r="A9" s="36" t="s">
        <v>19</v>
      </c>
    </row>
    <row r="10" spans="1:2" s="31" customFormat="1" ht="27.95" customHeight="1" x14ac:dyDescent="0.25">
      <c r="A10" s="39" t="s">
        <v>17</v>
      </c>
    </row>
    <row r="11" spans="1:2" s="34" customFormat="1" ht="26.25" x14ac:dyDescent="0.4">
      <c r="A11" s="35" t="s">
        <v>8</v>
      </c>
    </row>
    <row r="12" spans="1:2" ht="30" x14ac:dyDescent="0.2">
      <c r="A12" s="36" t="s">
        <v>16</v>
      </c>
    </row>
    <row r="13" spans="1:2" s="31" customFormat="1" ht="27.95" customHeight="1" x14ac:dyDescent="0.25">
      <c r="A13" s="39" t="s">
        <v>2</v>
      </c>
    </row>
    <row r="14" spans="1:2" s="34" customFormat="1" ht="26.25" x14ac:dyDescent="0.4">
      <c r="A14" s="35" t="s">
        <v>12</v>
      </c>
    </row>
    <row r="15" spans="1:2" ht="75" customHeight="1" x14ac:dyDescent="0.2">
      <c r="A15" s="36" t="s">
        <v>13</v>
      </c>
    </row>
    <row r="16" spans="1:2" ht="75" x14ac:dyDescent="0.2">
      <c r="A16" s="36" t="s">
        <v>14</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ProjectSchedule</vt:lpstr>
      <vt:lpstr>About</vt:lpstr>
      <vt:lpstr>Display_Week</vt:lpstr>
      <vt:lpstr>ProjectSchedule!Print_Titles</vt:lpstr>
      <vt:lpstr>Project_End</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2023-02-26T13:59:28Z</dcterms:modified>
</cp:coreProperties>
</file>