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de\OneDrive\Master final\"/>
    </mc:Choice>
  </mc:AlternateContent>
  <xr:revisionPtr revIDLastSave="0" documentId="8_{6EAF5B79-BF65-4F83-974E-AE669012FB34}" xr6:coauthVersionLast="47" xr6:coauthVersionMax="47" xr10:uidLastSave="{00000000-0000-0000-0000-000000000000}"/>
  <bookViews>
    <workbookView xWindow="1140" yWindow="996" windowWidth="21624" windowHeight="11244" xr2:uid="{47FD6B8B-F06D-4CF5-8F43-5C2345362869}"/>
  </bookViews>
  <sheets>
    <sheet name="0. description SI" sheetId="18" r:id="rId1"/>
    <sheet name="1. expenditure as in Preuß" sheetId="1" r:id="rId2"/>
    <sheet name="2. y and deflated values" sheetId="10" r:id="rId3"/>
    <sheet name="3. Inidcator framework" sheetId="17" r:id="rId4"/>
    <sheet name="4. Cost alloca. London det" sheetId="15" r:id="rId5"/>
    <sheet name="5. developed + developing &amp; ROW" sheetId="12" r:id="rId6"/>
    <sheet name="6. all indicator results" sheetId="14" r:id="rId7"/>
    <sheet name="7. Best and worst performing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3" i="15" l="1"/>
  <c r="M17" i="16"/>
  <c r="M18" i="16"/>
  <c r="M19" i="16"/>
  <c r="M20" i="16"/>
  <c r="N40" i="16"/>
  <c r="M40" i="16"/>
  <c r="L40" i="16"/>
  <c r="K40" i="16"/>
  <c r="J40" i="16"/>
  <c r="I40" i="16"/>
  <c r="H40" i="16"/>
  <c r="G40" i="16"/>
  <c r="F40" i="16"/>
  <c r="E40" i="16"/>
  <c r="D40" i="16"/>
  <c r="N39" i="16"/>
  <c r="M39" i="16"/>
  <c r="L39" i="16"/>
  <c r="K39" i="16"/>
  <c r="J39" i="16"/>
  <c r="I39" i="16"/>
  <c r="H39" i="16"/>
  <c r="G39" i="16"/>
  <c r="F39" i="16"/>
  <c r="E39" i="16"/>
  <c r="D39" i="16"/>
  <c r="N38" i="16"/>
  <c r="M38" i="16"/>
  <c r="L38" i="16"/>
  <c r="K38" i="16"/>
  <c r="J38" i="16"/>
  <c r="I38" i="16"/>
  <c r="H38" i="16"/>
  <c r="G38" i="16"/>
  <c r="F38" i="16"/>
  <c r="E38" i="16"/>
  <c r="D38" i="16"/>
  <c r="N37" i="16"/>
  <c r="M37" i="16"/>
  <c r="L37" i="16"/>
  <c r="K37" i="16"/>
  <c r="J37" i="16"/>
  <c r="I37" i="16"/>
  <c r="H37" i="16"/>
  <c r="G37" i="16"/>
  <c r="F37" i="16"/>
  <c r="E37" i="16"/>
  <c r="D37" i="16"/>
  <c r="N36" i="16"/>
  <c r="M36" i="16"/>
  <c r="L36" i="16"/>
  <c r="K36" i="16"/>
  <c r="J36" i="16"/>
  <c r="I36" i="16"/>
  <c r="H36" i="16"/>
  <c r="G36" i="16"/>
  <c r="F36" i="16"/>
  <c r="E36" i="16"/>
  <c r="D36" i="16"/>
  <c r="N20" i="16"/>
  <c r="L20" i="16"/>
  <c r="K20" i="16"/>
  <c r="J20" i="16"/>
  <c r="I20" i="16"/>
  <c r="H20" i="16"/>
  <c r="G20" i="16"/>
  <c r="F20" i="16"/>
  <c r="E20" i="16"/>
  <c r="D20" i="16"/>
  <c r="N19" i="16"/>
  <c r="L19" i="16"/>
  <c r="K19" i="16"/>
  <c r="J19" i="16"/>
  <c r="I19" i="16"/>
  <c r="H19" i="16"/>
  <c r="G19" i="16"/>
  <c r="F19" i="16"/>
  <c r="E19" i="16"/>
  <c r="D19" i="16"/>
  <c r="N18" i="16"/>
  <c r="L18" i="16"/>
  <c r="K18" i="16"/>
  <c r="J18" i="16"/>
  <c r="I18" i="16"/>
  <c r="H18" i="16"/>
  <c r="G18" i="16"/>
  <c r="F18" i="16"/>
  <c r="E18" i="16"/>
  <c r="D18" i="16"/>
  <c r="N17" i="16"/>
  <c r="M16" i="16"/>
  <c r="L17" i="16"/>
  <c r="K17" i="16"/>
  <c r="J17" i="16"/>
  <c r="I17" i="16"/>
  <c r="H17" i="16"/>
  <c r="G17" i="16"/>
  <c r="F17" i="16"/>
  <c r="E17" i="16"/>
  <c r="D17" i="16"/>
  <c r="N16" i="16"/>
  <c r="L16" i="16"/>
  <c r="K16" i="16"/>
  <c r="J16" i="16"/>
  <c r="I16" i="16"/>
  <c r="H16" i="16"/>
  <c r="G16" i="16"/>
  <c r="F16" i="16"/>
  <c r="E16" i="16"/>
  <c r="D16" i="16"/>
  <c r="G119" i="15"/>
  <c r="F119" i="15"/>
  <c r="D119" i="15"/>
  <c r="D64" i="15"/>
  <c r="D57" i="15"/>
  <c r="D48" i="15"/>
  <c r="D42" i="15"/>
  <c r="D33" i="15"/>
  <c r="O34" i="15"/>
  <c r="S33" i="15"/>
  <c r="S29" i="15"/>
  <c r="S28" i="15"/>
  <c r="S27" i="15"/>
  <c r="S26" i="15"/>
  <c r="S25" i="15"/>
  <c r="M16" i="10"/>
  <c r="M17" i="10"/>
  <c r="M18" i="10"/>
  <c r="M19" i="10"/>
  <c r="M15" i="10"/>
  <c r="L16" i="10"/>
  <c r="L17" i="10"/>
  <c r="L18" i="10"/>
  <c r="L19" i="10"/>
  <c r="L15" i="10"/>
  <c r="K16" i="10"/>
  <c r="K17" i="10"/>
  <c r="K18" i="10"/>
  <c r="K19" i="10"/>
  <c r="K15" i="10"/>
  <c r="J16" i="10"/>
  <c r="J17" i="10"/>
  <c r="J18" i="10"/>
  <c r="J19" i="10"/>
  <c r="J15" i="10"/>
  <c r="I16" i="10"/>
  <c r="I17" i="10"/>
  <c r="I18" i="10"/>
  <c r="I19" i="10"/>
  <c r="I15" i="10"/>
  <c r="H16" i="10"/>
  <c r="H17" i="10"/>
  <c r="H18" i="10"/>
  <c r="H19" i="10"/>
  <c r="H15" i="10"/>
  <c r="G16" i="10"/>
  <c r="G17" i="10"/>
  <c r="G18" i="10"/>
  <c r="G19" i="10"/>
  <c r="G15" i="10"/>
  <c r="F16" i="10"/>
  <c r="F17" i="10"/>
  <c r="F18" i="10"/>
  <c r="F19" i="10"/>
  <c r="F15" i="10"/>
  <c r="E16" i="10"/>
  <c r="E17" i="10"/>
  <c r="E18" i="10"/>
  <c r="E19" i="10"/>
  <c r="E15" i="10"/>
  <c r="J38" i="1"/>
  <c r="L38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E31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K38" i="1"/>
  <c r="K32" i="1"/>
  <c r="K33" i="1"/>
  <c r="K34" i="1"/>
  <c r="K35" i="1"/>
  <c r="K36" i="1"/>
  <c r="K37" i="1"/>
  <c r="J32" i="1"/>
  <c r="J33" i="1"/>
  <c r="J34" i="1"/>
  <c r="J35" i="1"/>
  <c r="J36" i="1"/>
  <c r="J37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6" i="1"/>
  <c r="G37" i="1"/>
  <c r="G38" i="1"/>
  <c r="F32" i="1"/>
  <c r="F33" i="1"/>
  <c r="F34" i="1"/>
  <c r="F35" i="1"/>
  <c r="F36" i="1"/>
  <c r="F37" i="1"/>
  <c r="F38" i="1"/>
  <c r="F31" i="1"/>
  <c r="G31" i="1"/>
  <c r="H31" i="1"/>
  <c r="I31" i="1"/>
  <c r="J31" i="1"/>
  <c r="K31" i="1"/>
  <c r="L31" i="1"/>
  <c r="M31" i="1"/>
  <c r="D31" i="1"/>
  <c r="L18" i="1"/>
  <c r="F18" i="1"/>
  <c r="E18" i="1"/>
  <c r="G18" i="1"/>
  <c r="H18" i="1"/>
  <c r="I18" i="1"/>
  <c r="J18" i="1"/>
  <c r="K18" i="1"/>
  <c r="M18" i="1"/>
  <c r="D18" i="1"/>
  <c r="S34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tc={19545574-8D80-4120-A512-4753D4D5BD16}</author>
    <author>tc={F23E9D55-3CD2-41F7-A704-F92A785701CA}</author>
    <author>tc={1CF02F25-56B4-4052-90E9-1CFCB041E1A8}</author>
    <author>tc={A78146B4-1C95-4A79-9C87-B43C9EDB1AED}</author>
    <author>tc={1F07DE45-A839-4F3E-94A1-0378B8DA5AE3}</author>
    <author>tc={C277C1DD-4FE2-45F5-9C5E-C20D513D0C94}</author>
    <author>tc={4280E65F-AC51-419D-B347-411E5B8DFE4C}</author>
    <author>tc={293A8F08-8488-49E9-B3B5-243AA62077DE}</author>
  </authors>
  <commentList>
    <comment ref="L7" authorId="0" shapeId="0" xr:uid="{19545574-8D80-4120-A512-4753D4D5BD1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Estimates of t-1</t>
      </text>
    </comment>
    <comment ref="M7" authorId="1" shapeId="0" xr:uid="{F23E9D55-3CD2-41F7-A704-F92A785701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Estiamtes of t pre Games (total costs is here 38% over bid, finally it was 24% but no data available</t>
      </text>
    </comment>
    <comment ref="H18" authorId="2" shapeId="0" xr:uid="{1CF02F25-56B4-4052-90E9-1CFCB041E1A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1000 CNY more than in Preuss</t>
      </text>
    </comment>
    <comment ref="M18" authorId="3" shapeId="0" xr:uid="{A78146B4-1C95-4A79-9C87-B43C9EDB1A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Small deviation from preuss
Antwort:
    Final value was 2445573000000</t>
      </text>
    </comment>
    <comment ref="H20" authorId="4" shapeId="0" xr:uid="{1F07DE45-A839-4F3E-94A1-0378B8DA5AE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Budget value</t>
      </text>
    </comment>
    <comment ref="L20" authorId="5" shapeId="0" xr:uid="{C277C1DD-4FE2-45F5-9C5E-C20D513D0C9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Double check with source
</t>
      </text>
    </comment>
    <comment ref="L28" authorId="6" shapeId="0" xr:uid="{4280E65F-AC51-419D-B347-411E5B8DFE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Estimates of t-1</t>
      </text>
    </comment>
    <comment ref="M28" authorId="7" shapeId="0" xr:uid="{293A8F08-8488-49E9-B3B5-243AA62077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Estiamtes of t pre Games (total costs is here 38% over bid, finally it was 24% but no data available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tc={F4DDE687-D3A4-4201-B1D3-F15770641F9E}</author>
    <author>tc={1107FFE4-DB3D-4A48-9685-BEBF6098E1E8}</author>
  </authors>
  <commentList>
    <comment ref="P33" authorId="0" shapeId="0" xr:uid="{F4DDE687-D3A4-4201-B1D3-F15770641F9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Double check if this category is ok to use
</t>
      </text>
    </comment>
    <comment ref="R33" authorId="1" shapeId="0" xr:uid="{1107FFE4-DB3D-4A48-9685-BEBF6098E1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Double check if this category is ok to use
</t>
      </text>
    </comment>
  </commentList>
</comments>
</file>

<file path=xl/sharedStrings.xml><?xml version="1.0" encoding="utf-8"?>
<sst xmlns="http://schemas.openxmlformats.org/spreadsheetml/2006/main" count="1591" uniqueCount="701">
  <si>
    <t>Sydney 2000</t>
  </si>
  <si>
    <t>Salt Lake City 2002</t>
  </si>
  <si>
    <t>Athens 2004</t>
  </si>
  <si>
    <t>Turin 2006</t>
  </si>
  <si>
    <t>Beijing  2008</t>
  </si>
  <si>
    <t>Vancouver 2010</t>
  </si>
  <si>
    <t>London 2012</t>
  </si>
  <si>
    <t>Sochi 2014</t>
  </si>
  <si>
    <t>Rio den Janeiro 2016</t>
  </si>
  <si>
    <t>Pyeongchang 2018</t>
  </si>
  <si>
    <t>Non OCOG costs</t>
  </si>
  <si>
    <t>OCOG expenditure</t>
  </si>
  <si>
    <t>Venues</t>
  </si>
  <si>
    <t>Workforce</t>
  </si>
  <si>
    <t>Technology</t>
  </si>
  <si>
    <t>Services</t>
  </si>
  <si>
    <t>Marketing &amp; Events</t>
  </si>
  <si>
    <t>Administration &amp; Coordination</t>
  </si>
  <si>
    <t>Other</t>
  </si>
  <si>
    <t>Total</t>
  </si>
  <si>
    <t>AUD</t>
  </si>
  <si>
    <t>Games</t>
  </si>
  <si>
    <t>Currency</t>
  </si>
  <si>
    <t>USD</t>
  </si>
  <si>
    <t>Summer</t>
  </si>
  <si>
    <t>Winter</t>
  </si>
  <si>
    <t>EUR</t>
  </si>
  <si>
    <t>CNY</t>
  </si>
  <si>
    <t>Final costs of Olympic Games</t>
  </si>
  <si>
    <t>CAD</t>
  </si>
  <si>
    <t>GBP</t>
  </si>
  <si>
    <t>RUB</t>
  </si>
  <si>
    <t>BRL</t>
  </si>
  <si>
    <t>KRW</t>
  </si>
  <si>
    <t>Production of electricity by coal</t>
  </si>
  <si>
    <t>Production of electricity by nuclear</t>
  </si>
  <si>
    <t>Production of electricity by wind</t>
  </si>
  <si>
    <t>Production of electricity by petroleum and other oil derivatives</t>
  </si>
  <si>
    <t>Production of electricity by biomass and waste</t>
  </si>
  <si>
    <t>Recreational, cultural and sporting activities (92)</t>
  </si>
  <si>
    <t>Post and telecommunications</t>
  </si>
  <si>
    <t>Other land transport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</si>
  <si>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</si>
  <si>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</si>
  <si>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</si>
  <si>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</si>
  <si>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</si>
  <si>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</si>
  <si>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</si>
  <si>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</si>
  <si>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</si>
  <si>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</si>
  <si>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</si>
  <si>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</si>
  <si>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</si>
  <si>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</si>
  <si>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</si>
  <si>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</si>
  <si>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</si>
  <si>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</si>
  <si>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</si>
  <si>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</si>
  <si>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Other business activities (74)</t>
  </si>
  <si>
    <t>Construction (45)</t>
  </si>
  <si>
    <t>https://library.olympics.com/Default/doc/SYRACUSE/47340/sustainability-report-london-2012-london-organizing-committee-for-the-olympic-and-paralympic-games</t>
  </si>
  <si>
    <t>EXIOBASE</t>
  </si>
  <si>
    <t>Petroleum Refinery</t>
  </si>
  <si>
    <t>Other business activities</t>
  </si>
  <si>
    <t>https://stillmed.olympic.org/media/Document%20Library/OlympicOrg/Games/Summer-Games/Games-London-2012-Olympic-Games/Facts-and-Figures/LOCOG-Report-and-Accounts-for-the-18-Month-Period-Ended-30-September-2012-London-2012.pdf</t>
  </si>
  <si>
    <t>LOCOG Financial Report March 2013</t>
  </si>
  <si>
    <t>https://publications.parliament.uk/pa/cm200506/cmselect/cmtran/588/5102610.htm</t>
  </si>
  <si>
    <t>https://www.theguardian.com/uk/2011/dec/05/olympic-security-costs-rise-553m#:~:text=The%20projected%20cost%20of%20security,almost%20doubled%20to%20£553m.</t>
  </si>
  <si>
    <t>https://library.olympics.com/Default/doc/SYRACUSE/28313/london-2012-candidate-city-dossier-de-candidature-london-2012-candidate-city-candidature-file-comite?_lg=en-GB</t>
  </si>
  <si>
    <t>https://www.theguardian.com/sport/2012/oct/23/london-2012-olympics-cost-total</t>
  </si>
  <si>
    <t>https://assets.publishing.service.gov.uk/government/uploads/system/uploads/attachment_data/file/78251/DCMS_GOE_Quarterly_Report_Q3.pdf</t>
  </si>
  <si>
    <t>https://www.queenelizabetholympicpark.co.uk/-/media/qeop/files/public/publications/80251749transformationbrochurejan2012.ashx?la=en</t>
  </si>
  <si>
    <t>Distribution and trade of electricity</t>
  </si>
  <si>
    <t>Public administration and defence; compulsory social security (75)</t>
  </si>
  <si>
    <t>Insurance and pension funding, except compulsory social security (66)</t>
  </si>
  <si>
    <t>exchange rate to €
end of year exchange rate (boerse.de) or average from exchangerates.org.uk</t>
  </si>
  <si>
    <t>CONVERTED to EURO</t>
  </si>
  <si>
    <t>Venues (non OCOG)</t>
  </si>
  <si>
    <t>Venues (OCOG)</t>
  </si>
  <si>
    <t>year</t>
  </si>
  <si>
    <t>Post and telecommunications (64)</t>
  </si>
  <si>
    <t>Hotels and restaurants (55)</t>
  </si>
  <si>
    <t>London Y (Preuss)</t>
  </si>
  <si>
    <t>London Y (exact)</t>
  </si>
  <si>
    <t>Construction</t>
  </si>
  <si>
    <t xml:space="preserve">Recreational, cultural and sporting activities </t>
  </si>
  <si>
    <t>https://data.worldbank.org/indicator/NY.GDP.DEFL.KD.ZG?end=2021&amp;locations=XC&amp;start=2000</t>
  </si>
  <si>
    <t>Values for deflation</t>
  </si>
  <si>
    <t>doi: 10.1007/978-3-658-24996-0</t>
  </si>
  <si>
    <t>deflated to 2000 values</t>
  </si>
  <si>
    <t>EXIOBASE matching</t>
  </si>
  <si>
    <t>Expenditure input data for EE-IOA model</t>
  </si>
  <si>
    <t>Sources</t>
  </si>
  <si>
    <t>https://www.independent.co.uk/sport/olympics/london-2012-security-costs-almost-double-6272609.html</t>
  </si>
  <si>
    <t>total costs of waste treatment allocated to exiobase's dataset. Used the shares of expenditure existend in exiobase and adapted total off London waste expenditure to that</t>
  </si>
  <si>
    <t>Total costs for electrictiy and kWh allocated accordingly to Uks energy mixin 2012</t>
  </si>
  <si>
    <t>LOCOG Financial Annual Report 18 month period ended 2012</t>
  </si>
  <si>
    <t>Austria</t>
  </si>
  <si>
    <t>OECD1990</t>
  </si>
  <si>
    <t>EU-15</t>
  </si>
  <si>
    <t>Developed</t>
  </si>
  <si>
    <t>Belgium</t>
  </si>
  <si>
    <t>Bulgaria</t>
  </si>
  <si>
    <t>EIT</t>
  </si>
  <si>
    <t>EU-EIT</t>
  </si>
  <si>
    <t>Developing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</si>
  <si>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</si>
  <si>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</si>
  <si>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</si>
  <si>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</si>
  <si>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</si>
  <si>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</si>
  <si>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</si>
  <si>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</si>
  <si>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</si>
  <si>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</si>
  <si>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</si>
  <si>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</si>
  <si>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</si>
  <si>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</si>
  <si>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</si>
  <si>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</si>
  <si>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</si>
  <si>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</si>
  <si>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</si>
  <si>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</si>
  <si>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</si>
  <si>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</si>
  <si>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</si>
  <si>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</si>
  <si>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</si>
  <si>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United States</t>
  </si>
  <si>
    <t>OECD_America</t>
  </si>
  <si>
    <t>Japan</t>
  </si>
  <si>
    <t>OECD_APAC</t>
  </si>
  <si>
    <t>China</t>
  </si>
  <si>
    <t>ASIA</t>
  </si>
  <si>
    <t>BRICS</t>
  </si>
  <si>
    <t>Canada</t>
  </si>
  <si>
    <t>South Korea</t>
  </si>
  <si>
    <t>Brazil</t>
  </si>
  <si>
    <t>LAM</t>
  </si>
  <si>
    <t>India</t>
  </si>
  <si>
    <t>Mexico</t>
  </si>
  <si>
    <t>OtherDCs</t>
  </si>
  <si>
    <t>Russia</t>
  </si>
  <si>
    <t>Australia</t>
  </si>
  <si>
    <t>Switzerland</t>
  </si>
  <si>
    <t>OECD_Europe</t>
  </si>
  <si>
    <t>Turkey</t>
  </si>
  <si>
    <t>Taiwan</t>
  </si>
  <si>
    <t>Norway</t>
  </si>
  <si>
    <t>Indonesia</t>
  </si>
  <si>
    <t>South Africa</t>
  </si>
  <si>
    <t>MAF</t>
  </si>
  <si>
    <t>RoW Asia and Pacific</t>
  </si>
  <si>
    <t>RoW America</t>
  </si>
  <si>
    <t>RoW Europe</t>
  </si>
  <si>
    <t>RoW Africa</t>
  </si>
  <si>
    <t>RoW Middle East</t>
  </si>
  <si>
    <t>Afghanistan</t>
  </si>
  <si>
    <t>Armenia</t>
  </si>
  <si>
    <t>Azerbaijan</t>
  </si>
  <si>
    <t>Brunei</t>
  </si>
  <si>
    <t>Bangladesh</t>
  </si>
  <si>
    <t>Bhutan</t>
  </si>
  <si>
    <t>Myanmar</t>
  </si>
  <si>
    <t>Cambodia</t>
  </si>
  <si>
    <t>Cook Islands</t>
  </si>
  <si>
    <t>Micronesia</t>
  </si>
  <si>
    <t>Fiji</t>
  </si>
  <si>
    <t>Palestina</t>
  </si>
  <si>
    <t>Kazakhstan</t>
  </si>
  <si>
    <t>Kiribati</t>
  </si>
  <si>
    <t>Kyrgyzstan</t>
  </si>
  <si>
    <t>Laos</t>
  </si>
  <si>
    <t>Malaysia</t>
  </si>
  <si>
    <t>Maldives</t>
  </si>
  <si>
    <t>Marshall Islands</t>
  </si>
  <si>
    <t>Mongolia</t>
  </si>
  <si>
    <t>Nauru</t>
  </si>
  <si>
    <t>Nepal</t>
  </si>
  <si>
    <t>New Zealand</t>
  </si>
  <si>
    <t>Niue</t>
  </si>
  <si>
    <t>North Korea</t>
  </si>
  <si>
    <t>Pakistan</t>
  </si>
  <si>
    <t>Vanuatu</t>
  </si>
  <si>
    <t>Papua New Guinea</t>
  </si>
  <si>
    <t>Philippines</t>
  </si>
  <si>
    <t>Samoa</t>
  </si>
  <si>
    <t>Singapore</t>
  </si>
  <si>
    <t>Solomon Islands</t>
  </si>
  <si>
    <t>Spratly islands</t>
  </si>
  <si>
    <t>Sri Lanka</t>
  </si>
  <si>
    <t>Tajikistan</t>
  </si>
  <si>
    <t>Thailand</t>
  </si>
  <si>
    <t>East Timor</t>
  </si>
  <si>
    <t>Tokelau</t>
  </si>
  <si>
    <t>Tonga</t>
  </si>
  <si>
    <t>Turkmenistan</t>
  </si>
  <si>
    <t>Tuvalu</t>
  </si>
  <si>
    <t>Uzbekistan</t>
  </si>
  <si>
    <t>Vietnam</t>
  </si>
  <si>
    <t>Paracel Islands</t>
  </si>
  <si>
    <t>Argentina</t>
  </si>
  <si>
    <t>Bahamas</t>
  </si>
  <si>
    <t>Barbados</t>
  </si>
  <si>
    <t>Belize</t>
  </si>
  <si>
    <t>Bolivia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</si>
  <si>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</si>
  <si>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</si>
  <si>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</si>
  <si>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</si>
  <si>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</si>
  <si>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</si>
  <si>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</si>
  <si>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</si>
  <si>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</si>
  <si>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</si>
  <si>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</si>
  <si>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</si>
  <si>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</si>
  <si>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</si>
  <si>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</si>
  <si>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</si>
  <si>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</si>
  <si>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</si>
  <si>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</si>
  <si>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</si>
  <si>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</si>
  <si>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</si>
  <si>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</si>
  <si>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Uruguay</t>
  </si>
  <si>
    <t>Venezuela</t>
  </si>
  <si>
    <t>Albania</t>
  </si>
  <si>
    <t>Andorra</t>
  </si>
  <si>
    <t>Belarus</t>
  </si>
  <si>
    <t>Bosnia and Herzegovina</t>
  </si>
  <si>
    <t>Georgia</t>
  </si>
  <si>
    <t>Iceland</t>
  </si>
  <si>
    <t>Liechtenstein</t>
  </si>
  <si>
    <t>Macedonia</t>
  </si>
  <si>
    <t>Moldova</t>
  </si>
  <si>
    <t>Monaco</t>
  </si>
  <si>
    <t>Montenegro</t>
  </si>
  <si>
    <t>San Marino</t>
  </si>
  <si>
    <t>Serbia</t>
  </si>
  <si>
    <t>Ukraine</t>
  </si>
  <si>
    <t>Vatican City</t>
  </si>
  <si>
    <t>Algeria</t>
  </si>
  <si>
    <t>Angola</t>
  </si>
  <si>
    <t>Antigua and Barbuda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</si>
  <si>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</si>
  <si>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</si>
  <si>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</si>
  <si>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</si>
  <si>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</si>
  <si>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</si>
  <si>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</si>
  <si>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</si>
  <si>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</si>
  <si>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Republic of Congo</t>
  </si>
  <si>
    <t>Democratic Republic of the Congo</t>
  </si>
  <si>
    <t>Côte d'Ivoire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</si>
  <si>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</si>
  <si>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</si>
  <si>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</si>
  <si>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</si>
  <si>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</si>
  <si>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</si>
  <si>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</si>
  <si>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</si>
  <si>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</si>
  <si>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</si>
  <si>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</si>
  <si>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</si>
  <si>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</si>
  <si>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</si>
  <si>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</si>
  <si>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</si>
  <si>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</si>
  <si>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</si>
  <si>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</si>
  <si>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</si>
  <si>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</si>
  <si>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</si>
  <si>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</si>
  <si>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</si>
  <si>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</si>
  <si>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</si>
  <si>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</si>
  <si>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</si>
  <si>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</si>
  <si>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</si>
  <si>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</si>
  <si>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</si>
  <si>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</si>
  <si>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</si>
  <si>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</si>
  <si>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</si>
  <si>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</si>
  <si>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</si>
  <si>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Bahrain</t>
  </si>
  <si>
    <t>Egypt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</si>
  <si>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</si>
  <si>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</si>
  <si>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</si>
  <si>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</si>
  <si>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</si>
  <si>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</si>
  <si>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</si>
  <si>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</si>
  <si>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</si>
  <si>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</si>
  <si>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United Arab Emirates</t>
  </si>
  <si>
    <t>Yemen</t>
  </si>
  <si>
    <t>Employment: Low-skilled</t>
  </si>
  <si>
    <t>Employment: Medium-skilled</t>
  </si>
  <si>
    <t>Employment: High-skilled</t>
  </si>
  <si>
    <t>compensation low skilled</t>
  </si>
  <si>
    <t>compensation medium skilled</t>
  </si>
  <si>
    <t>compensation high skilled</t>
  </si>
  <si>
    <t>Human toxicity endpoint, cancer effects</t>
  </si>
  <si>
    <t>Human toxicity endpoint, non-cancer effects</t>
  </si>
  <si>
    <t>share female employment</t>
  </si>
  <si>
    <t>Water Consumption Blue - Total</t>
  </si>
  <si>
    <t>Ecotoxicity freshwater midpoint</t>
  </si>
  <si>
    <t>eutrophication (fate not incl. 1999)</t>
  </si>
  <si>
    <t>share renewable energy</t>
  </si>
  <si>
    <t>energy intensity</t>
  </si>
  <si>
    <t>Value Added</t>
  </si>
  <si>
    <t>material footprint per va</t>
  </si>
  <si>
    <t>GHG per value added</t>
  </si>
  <si>
    <t>CO2 - combustion - air</t>
  </si>
  <si>
    <t>Total operating surplus</t>
  </si>
  <si>
    <t>share employment in industrial sector</t>
  </si>
  <si>
    <t>share medium and high skilled emloyees</t>
  </si>
  <si>
    <t>share compensation employees of va</t>
  </si>
  <si>
    <t>PM10 - combustion - air</t>
  </si>
  <si>
    <t>PM2.5 - combustion - air</t>
  </si>
  <si>
    <t>material footprint total per capita</t>
  </si>
  <si>
    <t>GHG emissions (GWP100 1999)</t>
  </si>
  <si>
    <t>Marine aquatic ecotoxicity (MAETP inf 1999)</t>
  </si>
  <si>
    <t>Eutrophication marine midpoint</t>
  </si>
  <si>
    <t>Land use Crop, Forest, Pasture</t>
  </si>
  <si>
    <t>Terrestrial ecotoxicity (TETP inf 1999)</t>
  </si>
  <si>
    <t>1P</t>
  </si>
  <si>
    <t>1€/1P</t>
  </si>
  <si>
    <t>kg 1,4-dichlorobenzene eq.</t>
  </si>
  <si>
    <t>kg SO2 eq.</t>
  </si>
  <si>
    <t>Mega J/€</t>
  </si>
  <si>
    <t>M.EUR</t>
  </si>
  <si>
    <t>kg/€</t>
  </si>
  <si>
    <t>kg co2 eq/M EUR</t>
  </si>
  <si>
    <t>kg</t>
  </si>
  <si>
    <t>kg/ 1P</t>
  </si>
  <si>
    <t>kg CO2-Equivalents</t>
  </si>
  <si>
    <t>kg 1,4-dichlorobenzene eq</t>
  </si>
  <si>
    <t>kg-N equivalent</t>
  </si>
  <si>
    <t>km^2</t>
  </si>
  <si>
    <t>https://www.theguardian.com/news/datablog/2012/jun/13/olympics-2012-government-data</t>
  </si>
  <si>
    <t>Expenditures</t>
  </si>
  <si>
    <t>comment</t>
  </si>
  <si>
    <t>Expenditure</t>
  </si>
  <si>
    <t>Source</t>
  </si>
  <si>
    <t>Electricity</t>
  </si>
  <si>
    <t>20% renewable was goal --&gt; acheived was 9% (9% Production of electricity by biomass and waste)
Rest (on basis of electricity mix 100%): Coal 39%, Oil, 28%, Nuclear 19%, Renewables 11% Rest 2.5%</t>
  </si>
  <si>
    <t>https://www.neimagazine.com/news/newsnuclear-accounts-for-19-of-uk-electricity-generation-in-2012</t>
  </si>
  <si>
    <t>https://energydigital.com/renewable-energy/2012-olympic-games-misses-renewable-energy-goals</t>
  </si>
  <si>
    <t>https://www.power-technology.com/projects/olympic-park-energy-centre/</t>
  </si>
  <si>
    <t>Biomass</t>
  </si>
  <si>
    <t>https://www.cslondon.org/sustainable-games/case-study-renewable-energy/index.html</t>
  </si>
  <si>
    <t>Coal</t>
  </si>
  <si>
    <t>Oil</t>
  </si>
  <si>
    <t>Nuclear</t>
  </si>
  <si>
    <t>Renewables (Wind)</t>
  </si>
  <si>
    <t>https://assets.publishing.service.gov.uk/government/uploads/system/uploads/attachment_data/file/208607/renewable_energy_in_2012.pdf</t>
  </si>
  <si>
    <t>Source (additional)</t>
  </si>
  <si>
    <t>Diesel (generators)</t>
  </si>
  <si>
    <t>Olympic Stadium</t>
  </si>
  <si>
    <t>Venues (a litle more than Preuss)</t>
  </si>
  <si>
    <t>ODA</t>
  </si>
  <si>
    <t>Diesel (fuel for car &amp; busses)</t>
  </si>
  <si>
    <t>Swimming Pool</t>
  </si>
  <si>
    <t>Rest</t>
  </si>
  <si>
    <t>Velodrome</t>
  </si>
  <si>
    <t>Olympic &amp; Paralympic Village</t>
  </si>
  <si>
    <t>IBC/MPC</t>
  </si>
  <si>
    <t>Handball</t>
  </si>
  <si>
    <t>Basketball</t>
  </si>
  <si>
    <t>Other Olymipc Venues</t>
  </si>
  <si>
    <t>Legacy: Park Transformation</t>
  </si>
  <si>
    <t>London Legacy Development Corporation</t>
  </si>
  <si>
    <t>Non-Olympic Park Venues</t>
  </si>
  <si>
    <t>Site preparation and infrastructure (not incorporated in Preuss)</t>
  </si>
  <si>
    <t>Powerlines</t>
  </si>
  <si>
    <t>Utilities</t>
  </si>
  <si>
    <t>Enabling Works</t>
  </si>
  <si>
    <t>F10 Bridge</t>
  </si>
  <si>
    <t>Other Structures, Bridges and Highways</t>
  </si>
  <si>
    <t>South Park Site Preparation</t>
  </si>
  <si>
    <t>Prescott Lock</t>
  </si>
  <si>
    <t>Other Infrastructure (Landscaping)</t>
  </si>
  <si>
    <t>Stratford Regional Station</t>
  </si>
  <si>
    <t>DLR</t>
  </si>
  <si>
    <t>Catering, cleaning &amp; waste</t>
  </si>
  <si>
    <t>Thorntons Field</t>
  </si>
  <si>
    <t>North London Line</t>
  </si>
  <si>
    <t>Other transport capital projects</t>
  </si>
  <si>
    <t>Transport</t>
  </si>
  <si>
    <t xml:space="preserve">Total </t>
  </si>
  <si>
    <t>Operational Expenses ODA / Parkwide Projects</t>
  </si>
  <si>
    <t>Other transport operating expenditure</t>
  </si>
  <si>
    <t>Logistics for site construction</t>
  </si>
  <si>
    <t>Security for park construction</t>
  </si>
  <si>
    <t>Section 106 and masterplanning</t>
  </si>
  <si>
    <t>Insurance</t>
  </si>
  <si>
    <t>Parkwide Operations</t>
  </si>
  <si>
    <t>Security screening and operational areas</t>
  </si>
  <si>
    <t>Other Parkwide Projects</t>
  </si>
  <si>
    <t>Cultural Olympiad</t>
  </si>
  <si>
    <t>Operational Expenses Public</t>
  </si>
  <si>
    <t>Police, army and security services</t>
  </si>
  <si>
    <t>Public</t>
  </si>
  <si>
    <t>Elite and community sports</t>
  </si>
  <si>
    <t>Tidying up London and other cities</t>
  </si>
  <si>
    <t>London operations</t>
  </si>
  <si>
    <t>UK and international tourism marketing</t>
  </si>
  <si>
    <t>GLA Olympic and Paralympic programmes</t>
  </si>
  <si>
    <t>Operational Expenses LOCOG</t>
  </si>
  <si>
    <t>Park security</t>
  </si>
  <si>
    <t>LOCOG</t>
  </si>
  <si>
    <t>Pre-games perimeter security</t>
  </si>
  <si>
    <t>Ceremonies</t>
  </si>
  <si>
    <t>Running the events and other costs</t>
  </si>
  <si>
    <t>Accomondation</t>
  </si>
  <si>
    <t>Catering</t>
  </si>
  <si>
    <t>Hotel and restaurants (55)</t>
  </si>
  <si>
    <t>Waste &amp; Cleaning</t>
  </si>
  <si>
    <t>split up by waste share London</t>
  </si>
  <si>
    <t>Ceremonies &amp; Events</t>
  </si>
  <si>
    <t>Estimate 50%</t>
  </si>
  <si>
    <t>Venue Expenditure</t>
  </si>
  <si>
    <t>Games time contractors</t>
  </si>
  <si>
    <t>Technology costs</t>
  </si>
  <si>
    <t>Games service costs</t>
  </si>
  <si>
    <t>Staff costs</t>
  </si>
  <si>
    <t>Games time accredited accommodation</t>
  </si>
  <si>
    <t>Events &amp; production management</t>
  </si>
  <si>
    <t>Games equipment</t>
  </si>
  <si>
    <t>Royalties &amp; license fees</t>
  </si>
  <si>
    <t>Professional costs</t>
  </si>
  <si>
    <t>Business support costs</t>
  </si>
  <si>
    <t>Marketing</t>
  </si>
  <si>
    <t>Rental payments – net of amounts due under license agreement</t>
  </si>
  <si>
    <t>Donations to UK Sport</t>
  </si>
  <si>
    <t>Staff travel and accommodation</t>
  </si>
  <si>
    <t>Depreciation of property, plant and equipment (note 10)</t>
  </si>
  <si>
    <t>Amortisation of intangible assets (note 11)</t>
  </si>
  <si>
    <t>Other costs</t>
  </si>
  <si>
    <t>Foreign exchange (gain)/loss</t>
  </si>
  <si>
    <t>(Gain)/loss on disposal of property, plant and equipment</t>
  </si>
  <si>
    <t>Recharge income credited against expenditure</t>
  </si>
  <si>
    <t>Support to Government for Security</t>
  </si>
  <si>
    <t>Additional work on venues and facilities</t>
  </si>
  <si>
    <t>Governmental operational responsibilities</t>
  </si>
  <si>
    <t>Management of spectators</t>
  </si>
  <si>
    <t xml:space="preserve">https://www.theguardian.com/uk/2011/dec/05/olympic-security-costs-rise-553m#:~:text=The%20projected%20cost%20of%20security,almost%20doubled%20to%20£553m.
https://www.independent.co.uk/sport/olympics/london-2012-security-costs-almost-double-6272609.html
Also official </t>
  </si>
  <si>
    <t>new value: 553000000. Assumption that it is double counted because passing post</t>
  </si>
  <si>
    <t>Energy</t>
  </si>
  <si>
    <t>Additional sources:</t>
  </si>
  <si>
    <r>
      <t xml:space="preserve">spend by (soure  the Guardian)
</t>
    </r>
    <r>
      <rPr>
        <sz val="11"/>
        <color theme="1"/>
        <rFont val="Calibri"/>
        <family val="2"/>
        <scheme val="minor"/>
      </rPr>
      <t>(https://www.theguardian.com/news/datablog/2012/jun/13/olympics-2012-government-data)</t>
    </r>
  </si>
  <si>
    <t>Investment and Expenditure to</t>
  </si>
  <si>
    <t>Used expenditure for EEIOA model in GBP</t>
  </si>
  <si>
    <t>Preuss et al. (2019)</t>
  </si>
  <si>
    <r>
      <t xml:space="preserve">Investments according to The Guardian
</t>
    </r>
    <r>
      <rPr>
        <sz val="11"/>
        <color theme="1"/>
        <rFont val="Calibri"/>
        <family val="2"/>
        <scheme val="minor"/>
      </rPr>
      <t>(https://www.theguardian.com/news/datablog/2012/jun/13/olympics-2012-government-data)</t>
    </r>
  </si>
  <si>
    <t>allocated EXIOBASE industry</t>
  </si>
  <si>
    <t>not allocated as no expenditure</t>
  </si>
  <si>
    <t>not allocated as this would cause double counting. Costs above account for these expenditures already</t>
  </si>
  <si>
    <r>
      <t xml:space="preserve">LOCOG operational expenses 2012
</t>
    </r>
    <r>
      <rPr>
        <sz val="11"/>
        <color theme="1"/>
        <rFont val="Calibri"/>
        <family val="2"/>
        <scheme val="minor"/>
      </rPr>
      <t>https://researchbriefings.files.parliament.uk/documents/SN03790/SN03790.pdf</t>
    </r>
  </si>
  <si>
    <t>Detailed expenditure data for the staging of the London 2012 Olympic Games aallocated to Exiobase industries</t>
  </si>
  <si>
    <t>Investment in infrastructure</t>
  </si>
  <si>
    <t>Key for industries in plot ddescription</t>
  </si>
  <si>
    <t xml:space="preserve">Waste </t>
  </si>
  <si>
    <t>Plot description</t>
  </si>
  <si>
    <t>Exiobase</t>
  </si>
  <si>
    <t>Construction of Venues + Infrastructure (detailed)</t>
  </si>
  <si>
    <t>Services, Marketing &amp; Events</t>
  </si>
  <si>
    <t>Workforce, Administration &amp; Coordination, Other</t>
  </si>
  <si>
    <t>Security</t>
  </si>
  <si>
    <t>Energy and electricity</t>
  </si>
  <si>
    <t>Logistics</t>
  </si>
  <si>
    <t>Name</t>
  </si>
  <si>
    <t>Construcion of Venues and Infastructure</t>
  </si>
  <si>
    <t>Energy and Electricity</t>
  </si>
  <si>
    <t>Waste treatment</t>
  </si>
  <si>
    <t>Services , Marketing &amp; Events</t>
  </si>
  <si>
    <t>Best and worst performing host city per indicator</t>
  </si>
  <si>
    <t>median value to that other results are normalized to</t>
  </si>
  <si>
    <t>Summer - total values</t>
  </si>
  <si>
    <t>Sydney</t>
  </si>
  <si>
    <t>Beijing</t>
  </si>
  <si>
    <t>Athens</t>
  </si>
  <si>
    <t>Rio</t>
  </si>
  <si>
    <t>London</t>
  </si>
  <si>
    <t>Summer - normalized to median performing host city</t>
  </si>
  <si>
    <t>Winter - total values</t>
  </si>
  <si>
    <t>Turin</t>
  </si>
  <si>
    <t>Vancouver</t>
  </si>
  <si>
    <t>Pyeongchang</t>
  </si>
  <si>
    <t>SLC</t>
  </si>
  <si>
    <t>Sochi</t>
  </si>
  <si>
    <t>Winter - normalized to median performing host city</t>
  </si>
  <si>
    <t>Mm^3</t>
  </si>
  <si>
    <t>Value added (M€)</t>
  </si>
  <si>
    <t>Job creation total (1P)</t>
  </si>
  <si>
    <t>Job creation female (1P)</t>
  </si>
  <si>
    <t>Human toxicity  endpoint, cancer effects (kg 1,4-dichlorobenzene eq.)</t>
  </si>
  <si>
    <t>Total renewable energy (kWh)</t>
  </si>
  <si>
    <t>Blue water consumption - total (Mm^3)</t>
  </si>
  <si>
    <t>Land use (km^2)</t>
  </si>
  <si>
    <t>Material footprint total (kt)</t>
  </si>
  <si>
    <t>CO2 eq. Emissions (kg CO2-Equivalents)</t>
  </si>
  <si>
    <t>PM10 (kg)</t>
  </si>
  <si>
    <t>Marine aquatic ecotoxicity (kg 1,4-dichlorobenzene eq)</t>
  </si>
  <si>
    <t>Source: copied from Preuß et al. (2019)</t>
  </si>
  <si>
    <t>Pivot for Input Data  to Exiobase model</t>
  </si>
  <si>
    <t>ROW</t>
  </si>
  <si>
    <t>DEVELOPED / DEVELOPING</t>
  </si>
  <si>
    <t>year / unit</t>
  </si>
  <si>
    <t>Indicator results - total sum</t>
  </si>
  <si>
    <t>2000 domestic</t>
  </si>
  <si>
    <t>2000 export</t>
  </si>
  <si>
    <t>2002 domestic</t>
  </si>
  <si>
    <t>2002 export</t>
  </si>
  <si>
    <t>2004 domestic</t>
  </si>
  <si>
    <t>2004 export</t>
  </si>
  <si>
    <t>2006 domestic</t>
  </si>
  <si>
    <t>2006 export</t>
  </si>
  <si>
    <t>2008 domestic</t>
  </si>
  <si>
    <t>2008 export</t>
  </si>
  <si>
    <t>2010 domestic</t>
  </si>
  <si>
    <t>2010 export</t>
  </si>
  <si>
    <t>2012 domestic</t>
  </si>
  <si>
    <t>2012 export</t>
  </si>
  <si>
    <t>2014 domestic</t>
  </si>
  <si>
    <t>2014 export</t>
  </si>
  <si>
    <t>2016 domestic</t>
  </si>
  <si>
    <t>2016 export</t>
  </si>
  <si>
    <t>2018 domestic</t>
  </si>
  <si>
    <t>2018 export</t>
  </si>
  <si>
    <t>Indicator results - domestic and exported impact</t>
  </si>
  <si>
    <t>Indicator results - splitted up by expenditure categories</t>
  </si>
  <si>
    <t>Value Added (M€)</t>
  </si>
  <si>
    <t>Employment (1000P)</t>
  </si>
  <si>
    <t>Human toxicity endpoint, cancer effects (kg 1,4-dichlorobenzene eq.)</t>
  </si>
  <si>
    <t>Human toxicity endpoint, non-cancer effects (kg 1,4-dichlorobenzene eq.)</t>
  </si>
  <si>
    <t>Total Energy supply (kWh)</t>
  </si>
  <si>
    <t>Total Emission relevant energy use (kWh)</t>
  </si>
  <si>
    <t>GHG emissions (GWP100 1999) (kg CO2-Equivalents)</t>
  </si>
  <si>
    <t>Marine aquatic ecotoxicity (MAETP inf 1999) (kg 1,4-dichlorobenzene eq)</t>
  </si>
  <si>
    <t>Ecotoxicity freshwater midpoint (kg 1,4-dichlorobenzene eq.)</t>
  </si>
  <si>
    <t>eutrophication (fate not incl. 1999) (kg SO2 eq.)</t>
  </si>
  <si>
    <t>Eutrophication terrestrial midpoint (kg-N equivalent)</t>
  </si>
  <si>
    <t>Terrestrial ecotoxicity (TETP inf 1999) (kg 1,4-dichlorobenzene eq.)</t>
  </si>
  <si>
    <t>Domestic Extraction Used - Crop and Crop Residue (kt)</t>
  </si>
  <si>
    <t>Domestic Extraction Used - Grazing and Fodder (kt)</t>
  </si>
  <si>
    <t>Domestic Extraction Used - Forestry and Timber (kt)</t>
  </si>
  <si>
    <t>Domestic Extraction Used - Fisheries (kt)</t>
  </si>
  <si>
    <t>Domestic Extraction Used - Coal and Peat (kt)</t>
  </si>
  <si>
    <t>Domestic Extraction Used - Oil and Gas (kt)</t>
  </si>
  <si>
    <t>Domestic Extraction Used - Non-metalic Minerals (kt)</t>
  </si>
  <si>
    <t>Domestic Extraction Used - Iron Ore (kt)</t>
  </si>
  <si>
    <t>Domestic Extraction Used - Non-ferous metal ores (kt)</t>
  </si>
  <si>
    <t>Water Consumption Blue - Total (Mm^3)</t>
  </si>
  <si>
    <t>Land use Crop, Forest, Pasture (km^2)</t>
  </si>
  <si>
    <t>Taxes less subsidies on products purchased: Total (M€)</t>
  </si>
  <si>
    <t>Other net taxes on production (M€)</t>
  </si>
  <si>
    <t>Operating surplus: Consumption of fixed capital (M€)</t>
  </si>
  <si>
    <t>Operating surplus: Remaining net operating surplus (M€)</t>
  </si>
  <si>
    <t>Employment: Low-skilled male (1000P)</t>
  </si>
  <si>
    <t>Employment: Low-skilled female (1000P)</t>
  </si>
  <si>
    <t>Employment: Medium-skilled male (1000P)</t>
  </si>
  <si>
    <t>Employment: Medium-skilled female (1000P)</t>
  </si>
  <si>
    <t>Employment: High-skilled male (1000P)</t>
  </si>
  <si>
    <t>Employment: High-skilled female (1000P)</t>
  </si>
  <si>
    <t>Compensation of employees; wages, salaries, &amp; employers social contributions: Low-skilled (M€)</t>
  </si>
  <si>
    <t>Compensation of employees; wages, salaries, &amp; employers social contributions: Medium-skilled (M€)</t>
  </si>
  <si>
    <t>Compensation of employees; wages, salaries, &amp; employers social contributions: High-skilled (M€)</t>
  </si>
  <si>
    <t>PM10 - combustion - air (kg)</t>
  </si>
  <si>
    <t>PM2.5 - combustion - air (kg)</t>
  </si>
  <si>
    <t>CO2 - combustion - air (kg)</t>
  </si>
  <si>
    <t>Forest area - Forestry (km^2)</t>
  </si>
  <si>
    <t>2000 Sydney</t>
  </si>
  <si>
    <t>2002 Salt Lake City</t>
  </si>
  <si>
    <t>2004 Athens</t>
  </si>
  <si>
    <t>2006 Turin</t>
  </si>
  <si>
    <t>2008 Beijing</t>
  </si>
  <si>
    <t>2010 Vancouver</t>
  </si>
  <si>
    <t>2012 London</t>
  </si>
  <si>
    <t>2014 Sochi</t>
  </si>
  <si>
    <t>2016 Rio de Janeiro</t>
  </si>
  <si>
    <t>2018 PyeongChang</t>
  </si>
  <si>
    <t>Workforce, Adminsitration &amp; Coordination</t>
  </si>
  <si>
    <t>Construction of venues</t>
  </si>
  <si>
    <t>Indicator 1</t>
  </si>
  <si>
    <t>Indicator 2</t>
  </si>
  <si>
    <t>Indicator 3</t>
  </si>
  <si>
    <t>Indicator 4</t>
  </si>
  <si>
    <t>SDG 1</t>
  </si>
  <si>
    <t>No Poverty</t>
  </si>
  <si>
    <t>Job creation by level (job creation total)</t>
  </si>
  <si>
    <t>Compensation of employees by level</t>
  </si>
  <si>
    <t>social</t>
  </si>
  <si>
    <t>SDG 2</t>
  </si>
  <si>
    <t>Zero Hunger</t>
  </si>
  <si>
    <t xml:space="preserve">cannot be measured with data available in exiobase </t>
  </si>
  <si>
    <t>SDG 3</t>
  </si>
  <si>
    <t>Good Health and Well-being</t>
  </si>
  <si>
    <t>Human toxicity  endpoint, cancer effects</t>
  </si>
  <si>
    <t>SDG 4</t>
  </si>
  <si>
    <t>Quality Education</t>
  </si>
  <si>
    <t>SDG 5</t>
  </si>
  <si>
    <t>Gender Equality</t>
  </si>
  <si>
    <t>SDG 6</t>
  </si>
  <si>
    <t>Clean Water and Sanitation</t>
  </si>
  <si>
    <t>Blue water consumption - total</t>
  </si>
  <si>
    <t>Freshwater ecotoxicity</t>
  </si>
  <si>
    <t>Eutrophication</t>
  </si>
  <si>
    <t>SDG 7</t>
  </si>
  <si>
    <t>Affordable and Clean Energy</t>
  </si>
  <si>
    <t>economic</t>
  </si>
  <si>
    <t>SDG 8</t>
  </si>
  <si>
    <t>Decent Work and Economic Growth</t>
  </si>
  <si>
    <t>SDG 9</t>
  </si>
  <si>
    <t>Industry, Innovation and Infrastructure</t>
  </si>
  <si>
    <t>Operating surplus</t>
  </si>
  <si>
    <t>SDG 10</t>
  </si>
  <si>
    <t>Reduce Inequality</t>
  </si>
  <si>
    <t>SDG 11</t>
  </si>
  <si>
    <t>Sustainable Cities and Communities</t>
  </si>
  <si>
    <t>SDG 12</t>
  </si>
  <si>
    <t>Responsible Consumption and Production</t>
  </si>
  <si>
    <t>SDG 13</t>
  </si>
  <si>
    <t>Climate Action</t>
  </si>
  <si>
    <t>CO2 eq. emissions</t>
  </si>
  <si>
    <t>SDG 14</t>
  </si>
  <si>
    <t>Life Below Water</t>
  </si>
  <si>
    <t>Marine aquatic ecotoxicity</t>
  </si>
  <si>
    <t>SDG 15</t>
  </si>
  <si>
    <t>Life on Land</t>
  </si>
  <si>
    <t>Land use</t>
  </si>
  <si>
    <t>Terrestrial ecotoxicity</t>
  </si>
  <si>
    <t>SDG 16</t>
  </si>
  <si>
    <t>Peace and Justice Strong Institutions</t>
  </si>
  <si>
    <t>SDG 17</t>
  </si>
  <si>
    <t>Partnerships for the goals</t>
  </si>
  <si>
    <t>Material footprint (total)</t>
  </si>
  <si>
    <t>Pillar of Sustainability</t>
  </si>
  <si>
    <t>SDGs</t>
  </si>
  <si>
    <r>
      <t xml:space="preserve">Material footprint / </t>
    </r>
    <r>
      <rPr>
        <sz val="14"/>
        <rFont val="Calibri"/>
        <family val="2"/>
        <scheme val="minor"/>
      </rPr>
      <t>capita</t>
    </r>
  </si>
  <si>
    <t>share of female employees</t>
  </si>
  <si>
    <t>Total energy supply/Value Added</t>
  </si>
  <si>
    <t xml:space="preserve">Energy intensity = </t>
  </si>
  <si>
    <t xml:space="preserve">Share of renewable energy = </t>
  </si>
  <si>
    <t xml:space="preserve">(total energy supply - emission relevant energy supply) / total </t>
  </si>
  <si>
    <t>Marked inidcators with numbers, e.g. (7.3.1) refer directly to the original SDG indicator</t>
  </si>
  <si>
    <r>
      <t>Share of renewable energy</t>
    </r>
    <r>
      <rPr>
        <b/>
        <sz val="14"/>
        <color rgb="FFFFC000"/>
        <rFont val="Calibri"/>
        <family val="2"/>
        <scheme val="minor"/>
      </rPr>
      <t xml:space="preserve"> </t>
    </r>
    <r>
      <rPr>
        <b/>
        <sz val="14"/>
        <color theme="9" tint="-0.249977111117893"/>
        <rFont val="Calibri"/>
        <family val="2"/>
        <scheme val="minor"/>
      </rPr>
      <t>(7.2.1)</t>
    </r>
  </si>
  <si>
    <r>
      <t xml:space="preserve">Energy intensity </t>
    </r>
    <r>
      <rPr>
        <b/>
        <sz val="14"/>
        <color theme="9" tint="-0.249977111117893"/>
        <rFont val="Calibri"/>
        <family val="2"/>
        <scheme val="minor"/>
      </rPr>
      <t>(7.3.1)</t>
    </r>
  </si>
  <si>
    <r>
      <t xml:space="preserve">Material footprint / value added </t>
    </r>
    <r>
      <rPr>
        <b/>
        <sz val="14"/>
        <color theme="9" tint="-0.249977111117893"/>
        <rFont val="Calibri"/>
        <family val="2"/>
        <scheme val="minor"/>
      </rPr>
      <t>(8.4.1)</t>
    </r>
  </si>
  <si>
    <r>
      <t>CO2 eq. emissions / value added</t>
    </r>
    <r>
      <rPr>
        <b/>
        <sz val="14"/>
        <color theme="9" tint="-0.249977111117893"/>
        <rFont val="Calibri"/>
        <family val="2"/>
        <scheme val="minor"/>
      </rPr>
      <t xml:space="preserve"> (9.4.1)</t>
    </r>
  </si>
  <si>
    <r>
      <t>CO2 emissions from fuel combustion</t>
    </r>
    <r>
      <rPr>
        <sz val="14"/>
        <color rgb="FFFF0000"/>
        <rFont val="Calibri"/>
        <family val="2"/>
        <scheme val="minor"/>
      </rPr>
      <t xml:space="preserve"> </t>
    </r>
  </si>
  <si>
    <r>
      <t xml:space="preserve">Share of employment created in industry sector </t>
    </r>
    <r>
      <rPr>
        <b/>
        <sz val="14"/>
        <color theme="9" tint="-0.249977111117893"/>
        <rFont val="Calibri"/>
        <family val="2"/>
        <scheme val="minor"/>
      </rPr>
      <t>(9.2.2)</t>
    </r>
  </si>
  <si>
    <r>
      <t>Sh</t>
    </r>
    <r>
      <rPr>
        <sz val="14"/>
        <rFont val="Calibri"/>
        <family val="2"/>
        <scheme val="minor"/>
      </rPr>
      <t xml:space="preserve">are of medium and high skilled employees to all </t>
    </r>
  </si>
  <si>
    <r>
      <t>Compensation of employees / value added</t>
    </r>
    <r>
      <rPr>
        <b/>
        <sz val="14"/>
        <color theme="9" tint="-0.249977111117893"/>
        <rFont val="Calibri"/>
        <family val="2"/>
        <scheme val="minor"/>
      </rPr>
      <t xml:space="preserve"> (10.4.1)</t>
    </r>
  </si>
  <si>
    <r>
      <t>PM10 and PM2.5</t>
    </r>
    <r>
      <rPr>
        <b/>
        <sz val="14"/>
        <color theme="9" tint="-0.249977111117893"/>
        <rFont val="Calibri"/>
        <family val="2"/>
        <scheme val="minor"/>
      </rPr>
      <t xml:space="preserve"> (11.6.2)</t>
    </r>
  </si>
  <si>
    <t>environmental</t>
  </si>
  <si>
    <t>Source: Exiobase</t>
  </si>
  <si>
    <t>1. sheet</t>
  </si>
  <si>
    <t xml:space="preserve"> Expenditure data from Preuß et al. (2019), matched to expenditure data and converted to e</t>
  </si>
  <si>
    <t>2. sheet</t>
  </si>
  <si>
    <t xml:space="preserve"> y vectors for EE-IOA calculation, also deflated to base year 2000 for comparison</t>
  </si>
  <si>
    <t>3. sheet</t>
  </si>
  <si>
    <t xml:space="preserve"> Indicator framework as depicted in Table 1</t>
  </si>
  <si>
    <t>4. sheet</t>
  </si>
  <si>
    <t>5. sheet</t>
  </si>
  <si>
    <t>6. sheet</t>
  </si>
  <si>
    <t xml:space="preserve"> All indicator results total sum, split up in domestic and exported, by expenditure category</t>
  </si>
  <si>
    <t>7. sheet</t>
  </si>
  <si>
    <t xml:space="preserve"> Detailed expenditure allocation with specified sources for the London more detailed calculation referring to Table 4</t>
  </si>
  <si>
    <t xml:space="preserve"> List of country allocation to developed and developing nations, and specifications which countries belong to which RoW subgroup in Exiobase</t>
  </si>
  <si>
    <t xml:space="preserve"> Results referring to Figure 2, relevance of different expenditure categories to the total impact. With both total and normalized results for all host cities</t>
  </si>
  <si>
    <t xml:space="preserve">Sheet </t>
  </si>
  <si>
    <t>Description</t>
  </si>
  <si>
    <t>Supporting Information</t>
  </si>
  <si>
    <r>
      <rPr>
        <b/>
        <sz val="11"/>
        <color theme="1"/>
        <rFont val="Calibri"/>
        <family val="2"/>
        <scheme val="minor"/>
      </rPr>
      <t xml:space="preserve">Masters thesis: </t>
    </r>
    <r>
      <rPr>
        <sz val="11"/>
        <color theme="1"/>
        <rFont val="Calibri"/>
        <family val="2"/>
        <scheme val="minor"/>
      </rPr>
      <t xml:space="preserve">Improving the Sustainability Assessment of the Olympic Games through Environmentally-Extended Input-Output Analysis
</t>
    </r>
    <r>
      <rPr>
        <b/>
        <sz val="11"/>
        <color theme="1"/>
        <rFont val="Calibri"/>
        <family val="2"/>
        <scheme val="minor"/>
      </rPr>
      <t>Unviersity and Programme:</t>
    </r>
    <r>
      <rPr>
        <sz val="11"/>
        <color theme="1"/>
        <rFont val="Calibri"/>
        <family val="2"/>
        <scheme val="minor"/>
      </rPr>
      <t xml:space="preserve"> Leiden University &amp; TU Delft, Programme: Industrial Ecology M.Sc.</t>
    </r>
  </si>
  <si>
    <r>
      <rPr>
        <b/>
        <sz val="11"/>
        <color theme="1"/>
        <rFont val="Calibri"/>
        <family val="2"/>
        <scheme val="minor"/>
      </rPr>
      <t xml:space="preserve">written by: </t>
    </r>
    <r>
      <rPr>
        <sz val="11"/>
        <color theme="1"/>
        <rFont val="Calibri"/>
        <family val="2"/>
        <scheme val="minor"/>
      </rPr>
      <t xml:space="preserve">Anke Frederike Arp
</t>
    </r>
    <r>
      <rPr>
        <b/>
        <sz val="11"/>
        <color theme="1"/>
        <rFont val="Calibri"/>
        <family val="2"/>
        <scheme val="minor"/>
      </rPr>
      <t>supervised by:</t>
    </r>
    <r>
      <rPr>
        <sz val="11"/>
        <color theme="1"/>
        <rFont val="Calibri"/>
        <family val="2"/>
        <scheme val="minor"/>
      </rPr>
      <t xml:space="preserve"> Dr. Ranran Wang, Dr. Tomer Fishman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</si>
</sst>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0.0000%"/>
    <numFmt numFmtId="166" formatCode="_-* #,##0_-;\-* #,##0_-;_-* &quot;-&quot;??_-;_-@_-"/>
    <numFmt numFmtId="167" formatCode="_-* #,##0\ _€_-;\-* #,##0\ _€_-;_-* &quot;-&quot;??\ _€_-;_-@_-"/>
    <numFmt numFmtId="168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3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5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1" xfId="0" applyFont="1" applyBorder="1"/>
    <xf numFmtId="43" fontId="0" fillId="0" borderId="1" xfId="1" applyFont="1" applyBorder="1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43" fontId="0" fillId="0" borderId="0" xfId="1" applyFont="1" applyAlignment="1">
      <alignment vertical="top" wrapText="1"/>
    </xf>
    <xf numFmtId="164" fontId="0" fillId="0" borderId="0" xfId="0" applyNumberFormat="1"/>
    <xf numFmtId="43" fontId="0" fillId="0" borderId="1" xfId="1" applyFont="1" applyBorder="1" applyAlignment="1"/>
    <xf numFmtId="0" fontId="0" fillId="0" borderId="2" xfId="0" applyBorder="1"/>
    <xf numFmtId="0" fontId="0" fillId="0" borderId="0" xfId="0" applyAlignment="1">
      <alignment wrapText="1"/>
    </xf>
    <xf numFmtId="0" fontId="2" fillId="0" borderId="2" xfId="0" applyFont="1" applyBorder="1"/>
    <xf numFmtId="0" fontId="0" fillId="0" borderId="2" xfId="0" applyBorder="1" applyAlignment="1">
      <alignment horizontal="left" vertical="center"/>
    </xf>
    <xf numFmtId="43" fontId="2" fillId="0" borderId="1" xfId="1" applyFont="1" applyBorder="1"/>
    <xf numFmtId="0" fontId="0" fillId="0" borderId="0" xfId="1" applyNumberFormat="1" applyFont="1"/>
    <xf numFmtId="0" fontId="4" fillId="0" borderId="0" xfId="2" applyAlignment="1">
      <alignment horizontal="left" vertical="center" wrapText="1" indent="1"/>
    </xf>
    <xf numFmtId="0" fontId="4" fillId="0" borderId="0" xfId="2"/>
    <xf numFmtId="0" fontId="2" fillId="0" borderId="1" xfId="1" applyNumberFormat="1" applyFont="1" applyBorder="1"/>
    <xf numFmtId="166" fontId="0" fillId="0" borderId="2" xfId="1" applyNumberFormat="1" applyFont="1" applyBorder="1"/>
    <xf numFmtId="167" fontId="0" fillId="0" borderId="2" xfId="1" applyNumberFormat="1" applyFont="1" applyBorder="1"/>
    <xf numFmtId="167" fontId="0" fillId="0" borderId="2" xfId="0" applyNumberFormat="1" applyBorder="1"/>
    <xf numFmtId="0" fontId="5" fillId="0" borderId="0" xfId="0" applyFont="1"/>
    <xf numFmtId="0" fontId="0" fillId="0" borderId="0" xfId="0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43" fontId="0" fillId="0" borderId="2" xfId="1" applyFont="1" applyBorder="1" applyAlignment="1">
      <alignment wrapText="1"/>
    </xf>
    <xf numFmtId="9" fontId="0" fillId="0" borderId="2" xfId="0" applyNumberFormat="1" applyBorder="1" applyAlignment="1">
      <alignment wrapText="1"/>
    </xf>
    <xf numFmtId="168" fontId="0" fillId="0" borderId="2" xfId="0" applyNumberFormat="1" applyBorder="1" applyAlignment="1">
      <alignment wrapText="1"/>
    </xf>
    <xf numFmtId="0" fontId="4" fillId="0" borderId="2" xfId="2" applyBorder="1"/>
    <xf numFmtId="43" fontId="0" fillId="0" borderId="2" xfId="1" applyFont="1" applyBorder="1"/>
    <xf numFmtId="43" fontId="0" fillId="0" borderId="2" xfId="0" applyNumberFormat="1" applyBorder="1"/>
    <xf numFmtId="43" fontId="0" fillId="0" borderId="2" xfId="1" applyFont="1" applyFill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4" fontId="2" fillId="0" borderId="2" xfId="0" applyNumberFormat="1" applyFont="1" applyBorder="1"/>
    <xf numFmtId="0" fontId="7" fillId="0" borderId="2" xfId="0" applyFont="1" applyBorder="1" applyAlignment="1">
      <alignment wrapText="1"/>
    </xf>
    <xf numFmtId="0" fontId="7" fillId="0" borderId="2" xfId="0" applyFont="1" applyBorder="1"/>
    <xf numFmtId="0" fontId="0" fillId="0" borderId="2" xfId="0" applyBorder="1" applyAlignment="1">
      <alignment vertical="center" wrapText="1"/>
    </xf>
    <xf numFmtId="0" fontId="0" fillId="2" borderId="2" xfId="0" applyFill="1" applyBorder="1"/>
    <xf numFmtId="0" fontId="7" fillId="2" borderId="2" xfId="0" applyFont="1" applyFill="1" applyBorder="1"/>
    <xf numFmtId="0" fontId="0" fillId="3" borderId="2" xfId="0" applyFill="1" applyBorder="1"/>
    <xf numFmtId="0" fontId="6" fillId="0" borderId="2" xfId="0" applyFont="1" applyBorder="1"/>
    <xf numFmtId="0" fontId="0" fillId="4" borderId="2" xfId="0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43" fontId="6" fillId="0" borderId="2" xfId="1" applyFont="1" applyBorder="1"/>
    <xf numFmtId="43" fontId="2" fillId="0" borderId="2" xfId="1" applyFont="1" applyBorder="1"/>
    <xf numFmtId="43" fontId="2" fillId="0" borderId="2" xfId="0" applyNumberFormat="1" applyFont="1" applyBorder="1"/>
    <xf numFmtId="0" fontId="4" fillId="0" borderId="2" xfId="2" applyBorder="1" applyAlignment="1">
      <alignment wrapText="1"/>
    </xf>
    <xf numFmtId="0" fontId="2" fillId="5" borderId="2" xfId="0" applyFont="1" applyFill="1" applyBorder="1"/>
    <xf numFmtId="0" fontId="0" fillId="5" borderId="2" xfId="0" applyFill="1" applyBorder="1"/>
    <xf numFmtId="0" fontId="2" fillId="0" borderId="2" xfId="0" applyFont="1" applyBorder="1" applyAlignment="1">
      <alignment wrapText="1"/>
    </xf>
    <xf numFmtId="0" fontId="2" fillId="6" borderId="2" xfId="0" applyFont="1" applyFill="1" applyBorder="1" applyAlignment="1">
      <alignment horizontal="left" vertical="center" wrapText="1"/>
    </xf>
    <xf numFmtId="43" fontId="0" fillId="6" borderId="2" xfId="1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164" fontId="0" fillId="6" borderId="2" xfId="0" applyNumberFormat="1" applyFill="1" applyBorder="1" applyAlignment="1">
      <alignment horizontal="left" vertical="center"/>
    </xf>
    <xf numFmtId="43" fontId="0" fillId="6" borderId="2" xfId="0" applyNumberForma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/>
    </xf>
    <xf numFmtId="9" fontId="0" fillId="6" borderId="2" xfId="0" applyNumberFormat="1" applyFill="1" applyBorder="1" applyAlignment="1">
      <alignment horizontal="left" vertical="center" wrapText="1"/>
    </xf>
    <xf numFmtId="43" fontId="0" fillId="6" borderId="2" xfId="1" applyFont="1" applyFill="1" applyBorder="1"/>
    <xf numFmtId="0" fontId="0" fillId="6" borderId="2" xfId="0" applyFill="1" applyBorder="1"/>
    <xf numFmtId="0" fontId="8" fillId="7" borderId="2" xfId="0" applyFont="1" applyFill="1" applyBorder="1" applyAlignment="1">
      <alignment wrapText="1"/>
    </xf>
    <xf numFmtId="164" fontId="2" fillId="7" borderId="2" xfId="0" applyNumberFormat="1" applyFont="1" applyFill="1" applyBorder="1"/>
    <xf numFmtId="0" fontId="0" fillId="7" borderId="2" xfId="0" applyFill="1" applyBorder="1"/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 wrapText="1"/>
    </xf>
    <xf numFmtId="0" fontId="8" fillId="7" borderId="2" xfId="0" applyFont="1" applyFill="1" applyBorder="1"/>
    <xf numFmtId="164" fontId="0" fillId="7" borderId="2" xfId="0" applyNumberFormat="1" applyFill="1" applyBorder="1"/>
    <xf numFmtId="43" fontId="2" fillId="7" borderId="2" xfId="1" applyFont="1" applyFill="1" applyBorder="1" applyAlignment="1">
      <alignment vertical="top"/>
    </xf>
    <xf numFmtId="43" fontId="0" fillId="7" borderId="2" xfId="0" applyNumberFormat="1" applyFill="1" applyBorder="1" applyAlignment="1">
      <alignment horizontal="left" vertical="center"/>
    </xf>
    <xf numFmtId="0" fontId="3" fillId="0" borderId="2" xfId="0" applyFont="1" applyBorder="1"/>
    <xf numFmtId="43" fontId="9" fillId="0" borderId="0" xfId="1" applyFont="1"/>
    <xf numFmtId="0" fontId="10" fillId="0" borderId="0" xfId="0" applyFont="1"/>
    <xf numFmtId="9" fontId="0" fillId="0" borderId="2" xfId="3" applyFont="1" applyFill="1" applyBorder="1"/>
    <xf numFmtId="9" fontId="0" fillId="8" borderId="2" xfId="3" applyFont="1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0" xfId="0" applyFill="1"/>
    <xf numFmtId="0" fontId="0" fillId="9" borderId="12" xfId="0" applyFill="1" applyBorder="1"/>
    <xf numFmtId="0" fontId="2" fillId="10" borderId="4" xfId="0" applyFont="1" applyFill="1" applyBorder="1"/>
    <xf numFmtId="43" fontId="0" fillId="9" borderId="0" xfId="1" applyFont="1" applyFill="1" applyBorder="1"/>
    <xf numFmtId="0" fontId="0" fillId="9" borderId="0" xfId="0" applyFill="1" applyAlignment="1">
      <alignment horizontal="left"/>
    </xf>
    <xf numFmtId="9" fontId="0" fillId="9" borderId="0" xfId="3" applyFont="1" applyFill="1" applyBorder="1"/>
    <xf numFmtId="0" fontId="2" fillId="10" borderId="3" xfId="0" applyFont="1" applyFill="1" applyBorder="1" applyAlignment="1">
      <alignment horizontal="left"/>
    </xf>
    <xf numFmtId="43" fontId="2" fillId="10" borderId="3" xfId="0" applyNumberFormat="1" applyFont="1" applyFill="1" applyBorder="1"/>
    <xf numFmtId="3" fontId="0" fillId="9" borderId="0" xfId="0" applyNumberFormat="1" applyFill="1"/>
    <xf numFmtId="43" fontId="2" fillId="10" borderId="0" xfId="0" applyNumberFormat="1" applyFont="1" applyFill="1"/>
    <xf numFmtId="0" fontId="2" fillId="9" borderId="0" xfId="0" applyFont="1" applyFill="1"/>
    <xf numFmtId="165" fontId="0" fillId="9" borderId="0" xfId="3" applyNumberFormat="1" applyFont="1" applyFill="1" applyBorder="1"/>
    <xf numFmtId="2" fontId="0" fillId="9" borderId="0" xfId="0" applyNumberFormat="1" applyFill="1"/>
    <xf numFmtId="0" fontId="4" fillId="9" borderId="0" xfId="2" applyFill="1" applyBorder="1"/>
    <xf numFmtId="4" fontId="0" fillId="9" borderId="0" xfId="0" applyNumberFormat="1" applyFill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12" fillId="9" borderId="8" xfId="0" applyFont="1" applyFill="1" applyBorder="1"/>
    <xf numFmtId="0" fontId="2" fillId="0" borderId="0" xfId="0" applyFont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43" fontId="0" fillId="0" borderId="18" xfId="1" applyFont="1" applyBorder="1"/>
    <xf numFmtId="43" fontId="0" fillId="0" borderId="19" xfId="1" applyFont="1" applyBorder="1"/>
    <xf numFmtId="43" fontId="0" fillId="0" borderId="20" xfId="1" applyFont="1" applyBorder="1"/>
    <xf numFmtId="0" fontId="11" fillId="0" borderId="0" xfId="0" applyFo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43" fontId="0" fillId="8" borderId="2" xfId="1" applyFont="1" applyFill="1" applyBorder="1"/>
    <xf numFmtId="0" fontId="2" fillId="0" borderId="29" xfId="0" applyFont="1" applyBorder="1"/>
    <xf numFmtId="0" fontId="0" fillId="0" borderId="30" xfId="0" applyBorder="1"/>
    <xf numFmtId="0" fontId="0" fillId="0" borderId="31" xfId="0" applyBorder="1"/>
    <xf numFmtId="0" fontId="2" fillId="0" borderId="31" xfId="0" applyFont="1" applyBorder="1"/>
    <xf numFmtId="0" fontId="2" fillId="0" borderId="32" xfId="0" applyFont="1" applyBorder="1"/>
    <xf numFmtId="0" fontId="2" fillId="7" borderId="8" xfId="0" applyFont="1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/>
    <xf numFmtId="0" fontId="0" fillId="7" borderId="12" xfId="0" applyFill="1" applyBorder="1"/>
    <xf numFmtId="0" fontId="4" fillId="7" borderId="13" xfId="2" applyFill="1" applyBorder="1"/>
    <xf numFmtId="0" fontId="0" fillId="7" borderId="14" xfId="0" applyFill="1" applyBorder="1"/>
    <xf numFmtId="0" fontId="0" fillId="7" borderId="15" xfId="0" applyFill="1" applyBorder="1"/>
    <xf numFmtId="0" fontId="13" fillId="12" borderId="2" xfId="0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3" fillId="11" borderId="2" xfId="0" applyFont="1" applyFill="1" applyBorder="1" applyAlignment="1">
      <alignment horizontal="left" vertical="center"/>
    </xf>
    <xf numFmtId="0" fontId="13" fillId="11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0" fontId="14" fillId="13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11" fontId="0" fillId="0" borderId="0" xfId="0" applyNumberFormat="1"/>
    <xf numFmtId="2" fontId="0" fillId="0" borderId="0" xfId="0" applyNumberFormat="1"/>
    <xf numFmtId="0" fontId="14" fillId="11" borderId="2" xfId="0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left" vertical="center"/>
    </xf>
    <xf numFmtId="0" fontId="13" fillId="7" borderId="25" xfId="0" applyFont="1" applyFill="1" applyBorder="1" applyAlignment="1">
      <alignment horizontal="left" vertical="center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43" fontId="0" fillId="0" borderId="2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9" borderId="0" xfId="3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8" borderId="0" xfId="0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3" fillId="0" borderId="0" xfId="0" applyFont="1"/>
  </cellXfs>
  <cellStyles count="5">
    <cellStyle name="Komma" xfId="1" builtinId="3"/>
    <cellStyle name="Komma 2" xfId="4" xr:uid="{3040ADAF-8B54-4198-9DF9-533E9A2CA623}"/>
    <cellStyle name="Link" xfId="2" builtinId="8"/>
    <cellStyle name="Prozent" xfId="3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 y and deflated values'!$C$15</c:f>
              <c:strCache>
                <c:ptCount val="1"/>
                <c:pt idx="0">
                  <c:v>Construction of 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y and deflated values'!$D$14:$M$14</c:f>
              <c:strCache>
                <c:ptCount val="10"/>
                <c:pt idx="0">
                  <c:v>2000 Sydney</c:v>
                </c:pt>
                <c:pt idx="1">
                  <c:v>2002 Salt Lake City</c:v>
                </c:pt>
                <c:pt idx="2">
                  <c:v>2004 Athens</c:v>
                </c:pt>
                <c:pt idx="3">
                  <c:v>2006 Turin</c:v>
                </c:pt>
                <c:pt idx="4">
                  <c:v>2008 Beijing</c:v>
                </c:pt>
                <c:pt idx="5">
                  <c:v>2010 Vancouver</c:v>
                </c:pt>
                <c:pt idx="6">
                  <c:v>2012 London</c:v>
                </c:pt>
                <c:pt idx="7">
                  <c:v>2014 Sochi</c:v>
                </c:pt>
                <c:pt idx="8">
                  <c:v>2016 Rio de Janeiro</c:v>
                </c:pt>
                <c:pt idx="9">
                  <c:v>2018 PyeongChang</c:v>
                </c:pt>
              </c:strCache>
            </c:strRef>
          </c:cat>
          <c:val>
            <c:numRef>
              <c:f>'2. y and deflated values'!$D$15:$M$15</c:f>
              <c:numCache>
                <c:formatCode>_-* #,##0\ _€_-;\-* #,##0\ _€_-;_-* "-"??\ _€_-;_-@_-</c:formatCode>
                <c:ptCount val="10"/>
                <c:pt idx="0">
                  <c:v>857.99099999999999</c:v>
                </c:pt>
                <c:pt idx="1">
                  <c:v>465.46209478383179</c:v>
                </c:pt>
                <c:pt idx="2">
                  <c:v>805.26588450813438</c:v>
                </c:pt>
                <c:pt idx="3">
                  <c:v>499.86016728877564</c:v>
                </c:pt>
                <c:pt idx="4">
                  <c:v>660.29885437431199</c:v>
                </c:pt>
                <c:pt idx="5">
                  <c:v>364.44480525876435</c:v>
                </c:pt>
                <c:pt idx="6">
                  <c:v>2377.0838946650811</c:v>
                </c:pt>
                <c:pt idx="7">
                  <c:v>1485.0075809946268</c:v>
                </c:pt>
                <c:pt idx="8">
                  <c:v>1634.6066713568596</c:v>
                </c:pt>
                <c:pt idx="9">
                  <c:v>1041.6070202644967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9-4756-9358-D277E3728ADB}"/>
            </c:ext>
          </c:extLst>
        </c:ser>
        <c:ser>
          <c:idx val="1"/>
          <c:order val="1"/>
          <c:tx>
            <c:strRef>
              <c:f>'2. y and deflated values'!$C$16</c:f>
              <c:strCache>
                <c:ptCount val="1"/>
                <c:pt idx="0">
                  <c:v>Workforce, Adminsitration &amp; Coordination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 y and deflated values'!$D$14:$M$14</c:f>
              <c:strCache>
                <c:ptCount val="10"/>
                <c:pt idx="0">
                  <c:v>2000 Sydney</c:v>
                </c:pt>
                <c:pt idx="1">
                  <c:v>2002 Salt Lake City</c:v>
                </c:pt>
                <c:pt idx="2">
                  <c:v>2004 Athens</c:v>
                </c:pt>
                <c:pt idx="3">
                  <c:v>2006 Turin</c:v>
                </c:pt>
                <c:pt idx="4">
                  <c:v>2008 Beijing</c:v>
                </c:pt>
                <c:pt idx="5">
                  <c:v>2010 Vancouver</c:v>
                </c:pt>
                <c:pt idx="6">
                  <c:v>2012 London</c:v>
                </c:pt>
                <c:pt idx="7">
                  <c:v>2014 Sochi</c:v>
                </c:pt>
                <c:pt idx="8">
                  <c:v>2016 Rio de Janeiro</c:v>
                </c:pt>
                <c:pt idx="9">
                  <c:v>2018 PyeongChang</c:v>
                </c:pt>
              </c:strCache>
            </c:strRef>
          </c:cat>
          <c:val>
            <c:numRef>
              <c:f>'2. y and deflated values'!$D$16:$M$16</c:f>
              <c:numCache>
                <c:formatCode>_-* #,##0\ _€_-;\-* #,##0\ _€_-;_-* "-"??\ _€_-;_-@_-</c:formatCode>
                <c:ptCount val="10"/>
                <c:pt idx="0">
                  <c:v>123.23522340000001</c:v>
                </c:pt>
                <c:pt idx="1">
                  <c:v>476.78398116553535</c:v>
                </c:pt>
                <c:pt idx="2">
                  <c:v>582.47751148480563</c:v>
                </c:pt>
                <c:pt idx="3">
                  <c:v>418.52566948577692</c:v>
                </c:pt>
                <c:pt idx="4">
                  <c:v>358.96567526541219</c:v>
                </c:pt>
                <c:pt idx="5">
                  <c:v>250.07387147365677</c:v>
                </c:pt>
                <c:pt idx="6">
                  <c:v>486.4155006723966</c:v>
                </c:pt>
                <c:pt idx="7">
                  <c:v>673.08114421185189</c:v>
                </c:pt>
                <c:pt idx="8">
                  <c:v>547.37507723594013</c:v>
                </c:pt>
                <c:pt idx="9">
                  <c:v>459.0271289583734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9-4756-9358-D277E3728ADB}"/>
            </c:ext>
          </c:extLst>
        </c:ser>
        <c:ser>
          <c:idx val="2"/>
          <c:order val="2"/>
          <c:tx>
            <c:strRef>
              <c:f>'2. y and deflated values'!$C$17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'2. y and deflated values'!$D$14:$M$14</c:f>
              <c:strCache>
                <c:ptCount val="10"/>
                <c:pt idx="0">
                  <c:v>2000 Sydney</c:v>
                </c:pt>
                <c:pt idx="1">
                  <c:v>2002 Salt Lake City</c:v>
                </c:pt>
                <c:pt idx="2">
                  <c:v>2004 Athens</c:v>
                </c:pt>
                <c:pt idx="3">
                  <c:v>2006 Turin</c:v>
                </c:pt>
                <c:pt idx="4">
                  <c:v>2008 Beijing</c:v>
                </c:pt>
                <c:pt idx="5">
                  <c:v>2010 Vancouver</c:v>
                </c:pt>
                <c:pt idx="6">
                  <c:v>2012 London</c:v>
                </c:pt>
                <c:pt idx="7">
                  <c:v>2014 Sochi</c:v>
                </c:pt>
                <c:pt idx="8">
                  <c:v>2016 Rio de Janeiro</c:v>
                </c:pt>
                <c:pt idx="9">
                  <c:v>2018 PyeongChang</c:v>
                </c:pt>
              </c:strCache>
            </c:strRef>
          </c:cat>
          <c:val>
            <c:numRef>
              <c:f>'2. y and deflated values'!$D$17:$M$17</c:f>
              <c:numCache>
                <c:formatCode>_-* #,##0\ _€_-;\-* #,##0\ _€_-;_-* "-"??\ _€_-;_-@_-</c:formatCode>
                <c:ptCount val="10"/>
                <c:pt idx="0">
                  <c:v>243.78</c:v>
                </c:pt>
                <c:pt idx="1">
                  <c:v>246.94030428667523</c:v>
                </c:pt>
                <c:pt idx="2">
                  <c:v>273.74853019281363</c:v>
                </c:pt>
                <c:pt idx="3">
                  <c:v>327.43106561066276</c:v>
                </c:pt>
                <c:pt idx="4">
                  <c:v>315.48900024545412</c:v>
                </c:pt>
                <c:pt idx="5">
                  <c:v>255.63203544033988</c:v>
                </c:pt>
                <c:pt idx="6">
                  <c:v>466.99997092603354</c:v>
                </c:pt>
                <c:pt idx="7">
                  <c:v>235.56223379379651</c:v>
                </c:pt>
                <c:pt idx="8">
                  <c:v>378.18268551440019</c:v>
                </c:pt>
                <c:pt idx="9">
                  <c:v>288.88832467439403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9-4756-9358-D277E3728ADB}"/>
            </c:ext>
          </c:extLst>
        </c:ser>
        <c:ser>
          <c:idx val="3"/>
          <c:order val="3"/>
          <c:tx>
            <c:strRef>
              <c:f>'2. y and deflated values'!$C$18</c:f>
              <c:strCache>
                <c:ptCount val="1"/>
                <c:pt idx="0">
                  <c:v>Services, Marketing &amp; Events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'2. y and deflated values'!$D$14:$M$14</c:f>
              <c:strCache>
                <c:ptCount val="10"/>
                <c:pt idx="0">
                  <c:v>2000 Sydney</c:v>
                </c:pt>
                <c:pt idx="1">
                  <c:v>2002 Salt Lake City</c:v>
                </c:pt>
                <c:pt idx="2">
                  <c:v>2004 Athens</c:v>
                </c:pt>
                <c:pt idx="3">
                  <c:v>2006 Turin</c:v>
                </c:pt>
                <c:pt idx="4">
                  <c:v>2008 Beijing</c:v>
                </c:pt>
                <c:pt idx="5">
                  <c:v>2010 Vancouver</c:v>
                </c:pt>
                <c:pt idx="6">
                  <c:v>2012 London</c:v>
                </c:pt>
                <c:pt idx="7">
                  <c:v>2014 Sochi</c:v>
                </c:pt>
                <c:pt idx="8">
                  <c:v>2016 Rio de Janeiro</c:v>
                </c:pt>
                <c:pt idx="9">
                  <c:v>2018 PyeongChang</c:v>
                </c:pt>
              </c:strCache>
            </c:strRef>
          </c:cat>
          <c:val>
            <c:numRef>
              <c:f>'2. y and deflated values'!$D$18:$M$18</c:f>
              <c:numCache>
                <c:formatCode>_-* #,##0\ _€_-;\-* #,##0\ _€_-;_-* "-"??\ _€_-;_-@_-</c:formatCode>
                <c:ptCount val="10"/>
                <c:pt idx="0">
                  <c:v>457.86</c:v>
                </c:pt>
                <c:pt idx="1">
                  <c:v>1031.2739157341161</c:v>
                </c:pt>
                <c:pt idx="2">
                  <c:v>628.32310269812297</c:v>
                </c:pt>
                <c:pt idx="3">
                  <c:v>225.14730848653821</c:v>
                </c:pt>
                <c:pt idx="4">
                  <c:v>559.68916908380857</c:v>
                </c:pt>
                <c:pt idx="5">
                  <c:v>670.41164590475648</c:v>
                </c:pt>
                <c:pt idx="6">
                  <c:v>599.54404023737345</c:v>
                </c:pt>
                <c:pt idx="7">
                  <c:v>315.47400001926951</c:v>
                </c:pt>
                <c:pt idx="8">
                  <c:v>389.8743949138597</c:v>
                </c:pt>
                <c:pt idx="9">
                  <c:v>416.67623536261721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9-4756-9358-D277E372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687472"/>
        <c:axId val="2075687952"/>
      </c:barChart>
      <c:catAx>
        <c:axId val="207568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Olympic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87952"/>
        <c:crosses val="autoZero"/>
        <c:auto val="1"/>
        <c:lblAlgn val="ctr"/>
        <c:lblOffset val="100"/>
        <c:noMultiLvlLbl val="0"/>
      </c:catAx>
      <c:valAx>
        <c:axId val="20756879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Expenditure in M€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72734</xdr:colOff>
      <xdr:row>28</xdr:row>
      <xdr:rowOff>48317</xdr:rowOff>
    </xdr:from>
    <xdr:to>
      <xdr:col>9</xdr:col>
      <xdr:colOff>692380</xdr:colOff>
      <xdr:row>53</xdr:row>
      <xdr:rowOff>19397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5CECD1-1C9D-B03C-8F91-E2960CB9B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p, A.F. (Frederike)" id="{EB9E0703-2B8B-4822-8AB8-F227FC426378}" userId="Arp, A.F. (Frederike)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3-02-28T09:24:51.06" personId="{EB9E0703-2B8B-4822-8AB8-F227FC426378}" id="{19545574-8D80-4120-A512-4753D4D5BD16}">
    <text>Estimates of t-1</text>
  </threadedComment>
  <threadedComment ref="M7" dT="2023-02-28T09:41:45.87" personId="{EB9E0703-2B8B-4822-8AB8-F227FC426378}" id="{F23E9D55-3CD2-41F7-A704-F92A785701CA}">
    <text>Estiamtes of t pre Games (total costs is here 38% over bid, finally it was 24% but no data available</text>
  </threadedComment>
  <threadedComment ref="H18" dT="2023-02-28T09:11:29.95" personId="{EB9E0703-2B8B-4822-8AB8-F227FC426378}" id="{1CF02F25-56B4-4052-90E9-1CFCB041E1A8}">
    <text>1000 CNY more than in Preuss</text>
  </threadedComment>
  <threadedComment ref="M18" dT="2023-02-28T09:40:53.68" personId="{EB9E0703-2B8B-4822-8AB8-F227FC426378}" id="{A78146B4-1C95-4A79-9C87-B43C9EDB1AED}">
    <text>Small deviation from preuss</text>
  </threadedComment>
  <threadedComment ref="M18" dT="2023-02-28T09:43:52.64" personId="{EB9E0703-2B8B-4822-8AB8-F227FC426378}" id="{9F85A433-712C-4DB6-81DC-DDFD3F3C564C}" parentId="{A78146B4-1C95-4A79-9C87-B43C9EDB1AED}">
    <text>Final value was 2445573000000</text>
  </threadedComment>
  <threadedComment ref="H20" dT="2023-03-07T15:50:14.29" personId="{EB9E0703-2B8B-4822-8AB8-F227FC426378}" id="{1F07DE45-A839-4F3E-94A1-0378B8DA5AE3}">
    <text>Budget value</text>
  </threadedComment>
  <threadedComment ref="L20" dT="2023-03-07T16:02:51.45" personId="{EB9E0703-2B8B-4822-8AB8-F227FC426378}" id="{C277C1DD-4FE2-45F5-9C5E-C20D513D0C94}">
    <text xml:space="preserve">Double check with source
</text>
  </threadedComment>
  <threadedComment ref="L28" dT="2023-02-28T09:24:51.06" personId="{EB9E0703-2B8B-4822-8AB8-F227FC426378}" id="{4280E65F-AC51-419D-B347-411E5B8DFE4C}">
    <text>Estimates of t-1</text>
  </threadedComment>
  <threadedComment ref="M28" dT="2023-02-28T09:41:45.87" personId="{EB9E0703-2B8B-4822-8AB8-F227FC426378}" id="{293A8F08-8488-49E9-B3B5-243AA62077DE}">
    <text>Estiamtes of t pre Games (total costs is here 38% over bid, finally it was 24% but no data available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33" dT="2023-03-01T10:50:19.48" personId="{EB9E0703-2B8B-4822-8AB8-F227FC426378}" id="{F4DDE687-D3A4-4201-B1D3-F15770641F9E}">
    <text xml:space="preserve">Double check if this category is ok to use
</text>
  </threadedComment>
  <threadedComment ref="R33" dT="2023-03-01T10:50:19.48" personId="{EB9E0703-2B8B-4822-8AB8-F227FC426378}" id="{1107FFE4-DB3D-4A48-9685-BEBF6098E1E8}">
    <text xml:space="preserve">Double check if this category is ok to use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ata.worldbank.org/indicator/NY.GDP.DEFL.KD.ZG?end=2021&amp;locations=XC&amp;start=20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www.cslondon.org/sustainable-games/case-study-renewable-energy/index.html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assets.publishing.service.gov.uk/government/uploads/system/uploads/attachment_data/file/208607/renewable_energy_in_2012.pdf" TargetMode="External"/><Relationship Id="rId1" Type="http://schemas.openxmlformats.org/officeDocument/2006/relationships/hyperlink" Target="https://www.theguardian.com/sport/2012/oct/23/london-2012-olympics-cost-tota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theguardian.com/news/datablog/2012/jun/13/olympics-2012-government-data" TargetMode="External"/><Relationship Id="rId4" Type="http://schemas.openxmlformats.org/officeDocument/2006/relationships/hyperlink" Target="https://www.theguardian.com/news/datablog/2012/jun/13/olympics-2012-government-data" TargetMode="External"/><Relationship Id="rId9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357-519D-412B-A3AF-5F93CAE559E0}">
  <dimension ref="B2:I15"/>
  <sheetViews>
    <sheetView tabSelected="1" workbookViewId="0">
      <selection activeCell="D8" sqref="D8"/>
    </sheetView>
  </sheetViews>
  <sheetFormatPr baseColWidth="10" defaultRowHeight="14.4" x14ac:dyDescent="0.3"/>
  <sheetData>
    <row r="2" spans="2:9" ht="18" x14ac:dyDescent="0.35">
      <c r="B2" s="175" t="s">
        <v>698</v>
      </c>
    </row>
    <row r="3" spans="2:9" ht="42" customHeight="1" x14ac:dyDescent="0.3">
      <c r="B3" s="174" t="s">
        <v>699</v>
      </c>
      <c r="C3" s="174"/>
      <c r="D3" s="174"/>
      <c r="E3" s="174"/>
      <c r="F3" s="174"/>
      <c r="G3" s="174"/>
      <c r="H3" s="174"/>
      <c r="I3" s="174"/>
    </row>
    <row r="4" spans="2:9" ht="28.8" customHeight="1" x14ac:dyDescent="0.3">
      <c r="B4" s="174" t="s">
        <v>700</v>
      </c>
      <c r="C4" s="174"/>
      <c r="D4" s="174"/>
      <c r="E4" s="174"/>
      <c r="F4" s="174"/>
      <c r="G4" s="174"/>
      <c r="H4" s="174"/>
      <c r="I4" s="174"/>
    </row>
    <row r="5" spans="2:9" x14ac:dyDescent="0.3">
      <c r="B5" s="173"/>
      <c r="C5" s="173"/>
      <c r="D5" s="173"/>
      <c r="E5" s="173"/>
      <c r="F5" s="173"/>
      <c r="G5" s="173"/>
      <c r="H5" s="173"/>
      <c r="I5" s="173"/>
    </row>
    <row r="7" spans="2:9" x14ac:dyDescent="0.3">
      <c r="B7" s="1" t="s">
        <v>696</v>
      </c>
      <c r="C7" s="1" t="s">
        <v>697</v>
      </c>
    </row>
    <row r="8" spans="2:9" x14ac:dyDescent="0.3">
      <c r="B8" t="s">
        <v>682</v>
      </c>
      <c r="C8" t="s">
        <v>683</v>
      </c>
    </row>
    <row r="9" spans="2:9" x14ac:dyDescent="0.3">
      <c r="B9" t="s">
        <v>684</v>
      </c>
      <c r="C9" t="s">
        <v>685</v>
      </c>
    </row>
    <row r="10" spans="2:9" x14ac:dyDescent="0.3">
      <c r="B10" t="s">
        <v>686</v>
      </c>
      <c r="C10" t="s">
        <v>687</v>
      </c>
    </row>
    <row r="11" spans="2:9" x14ac:dyDescent="0.3">
      <c r="B11" s="172" t="s">
        <v>688</v>
      </c>
      <c r="C11" t="s">
        <v>693</v>
      </c>
    </row>
    <row r="12" spans="2:9" x14ac:dyDescent="0.3">
      <c r="B12" s="172" t="s">
        <v>689</v>
      </c>
      <c r="C12" t="s">
        <v>694</v>
      </c>
    </row>
    <row r="13" spans="2:9" x14ac:dyDescent="0.3">
      <c r="B13" s="172" t="s">
        <v>690</v>
      </c>
      <c r="C13" t="s">
        <v>691</v>
      </c>
    </row>
    <row r="14" spans="2:9" x14ac:dyDescent="0.3">
      <c r="B14" s="172" t="s">
        <v>692</v>
      </c>
      <c r="C14" t="s">
        <v>695</v>
      </c>
    </row>
    <row r="15" spans="2:9" x14ac:dyDescent="0.3">
      <c r="B15" s="172"/>
    </row>
  </sheetData>
  <mergeCells count="3">
    <mergeCell ref="B3:I3"/>
    <mergeCell ref="B4:I4"/>
    <mergeCell ref="B5:I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6FF0-705E-4927-91A4-1DA98E2E3464}">
  <dimension ref="B2:O38"/>
  <sheetViews>
    <sheetView zoomScale="55" zoomScaleNormal="55" workbookViewId="0">
      <selection activeCell="B24" sqref="B24"/>
    </sheetView>
  </sheetViews>
  <sheetFormatPr baseColWidth="10" defaultRowHeight="14.4" x14ac:dyDescent="0.3"/>
  <cols>
    <col min="2" max="2" width="22.33203125" customWidth="1"/>
    <col min="3" max="3" width="26" bestFit="1" customWidth="1"/>
    <col min="4" max="4" width="45.6640625" bestFit="1" customWidth="1"/>
    <col min="5" max="7" width="17.5546875" bestFit="1" customWidth="1"/>
    <col min="8" max="8" width="18.6640625" bestFit="1" customWidth="1"/>
    <col min="9" max="10" width="17.5546875" bestFit="1" customWidth="1"/>
    <col min="11" max="11" width="22.6640625" customWidth="1"/>
    <col min="12" max="12" width="20.44140625" customWidth="1"/>
    <col min="13" max="13" width="32.109375" customWidth="1"/>
    <col min="14" max="14" width="46.88671875" bestFit="1" customWidth="1"/>
    <col min="15" max="15" width="15" bestFit="1" customWidth="1"/>
    <col min="16" max="16" width="23.6640625" bestFit="1" customWidth="1"/>
    <col min="17" max="17" width="15" bestFit="1" customWidth="1"/>
    <col min="18" max="18" width="23.6640625" bestFit="1" customWidth="1"/>
    <col min="19" max="19" width="15" bestFit="1" customWidth="1"/>
    <col min="20" max="20" width="23.6640625" bestFit="1" customWidth="1"/>
    <col min="21" max="21" width="15.6640625" bestFit="1" customWidth="1"/>
  </cols>
  <sheetData>
    <row r="2" spans="3:14" x14ac:dyDescent="0.3">
      <c r="C2" t="s">
        <v>28</v>
      </c>
    </row>
    <row r="3" spans="3:14" x14ac:dyDescent="0.3">
      <c r="C3" t="s">
        <v>529</v>
      </c>
    </row>
    <row r="4" spans="3:14" x14ac:dyDescent="0.3">
      <c r="C4" t="s">
        <v>92</v>
      </c>
      <c r="K4" s="16"/>
      <c r="L4" s="17"/>
    </row>
    <row r="5" spans="3:14" x14ac:dyDescent="0.3">
      <c r="K5" s="16"/>
      <c r="L5" s="17"/>
    </row>
    <row r="6" spans="3:14" x14ac:dyDescent="0.3">
      <c r="C6" s="1"/>
      <c r="D6" s="1" t="s">
        <v>24</v>
      </c>
      <c r="E6" s="1" t="s">
        <v>25</v>
      </c>
      <c r="F6" s="1" t="s">
        <v>24</v>
      </c>
      <c r="G6" s="1" t="s">
        <v>25</v>
      </c>
      <c r="H6" s="1" t="s">
        <v>24</v>
      </c>
      <c r="I6" s="1" t="s">
        <v>25</v>
      </c>
      <c r="J6" s="1" t="s">
        <v>24</v>
      </c>
      <c r="K6" s="1" t="s">
        <v>25</v>
      </c>
      <c r="L6" s="1" t="s">
        <v>24</v>
      </c>
      <c r="M6" s="1" t="s">
        <v>25</v>
      </c>
    </row>
    <row r="7" spans="3:14" x14ac:dyDescent="0.3">
      <c r="C7" s="1" t="s">
        <v>21</v>
      </c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  <c r="M7" s="1" t="s">
        <v>9</v>
      </c>
    </row>
    <row r="8" spans="3:14" x14ac:dyDescent="0.3">
      <c r="C8" s="1" t="s">
        <v>22</v>
      </c>
      <c r="D8" s="1" t="s">
        <v>20</v>
      </c>
      <c r="E8" s="1" t="s">
        <v>23</v>
      </c>
      <c r="F8" s="1" t="s">
        <v>26</v>
      </c>
      <c r="G8" s="1" t="s">
        <v>26</v>
      </c>
      <c r="H8" s="1" t="s">
        <v>27</v>
      </c>
      <c r="I8" s="1" t="s">
        <v>29</v>
      </c>
      <c r="J8" s="1" t="s">
        <v>30</v>
      </c>
      <c r="K8" s="1" t="s">
        <v>31</v>
      </c>
      <c r="L8" s="1" t="s">
        <v>32</v>
      </c>
      <c r="M8" s="1" t="s">
        <v>33</v>
      </c>
    </row>
    <row r="9" spans="3:14" ht="57.6" x14ac:dyDescent="0.3">
      <c r="C9" s="11" t="s">
        <v>79</v>
      </c>
      <c r="D9" s="15">
        <v>0.6</v>
      </c>
      <c r="E9" s="15">
        <v>1.0610599999999999</v>
      </c>
      <c r="F9">
        <v>1</v>
      </c>
      <c r="G9">
        <v>1</v>
      </c>
      <c r="H9">
        <v>0.10528999999999999</v>
      </c>
      <c r="I9">
        <v>0.73299999999999998</v>
      </c>
      <c r="J9">
        <v>1.233778</v>
      </c>
      <c r="K9">
        <v>1.9900000000000001E-2</v>
      </c>
      <c r="L9">
        <v>0.26079999999999998</v>
      </c>
      <c r="M9">
        <v>8.0000000000000004E-4</v>
      </c>
    </row>
    <row r="10" spans="3:14" x14ac:dyDescent="0.3">
      <c r="C10" s="3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14" t="s">
        <v>94</v>
      </c>
    </row>
    <row r="11" spans="3:14" x14ac:dyDescent="0.3">
      <c r="C11" t="s">
        <v>12</v>
      </c>
      <c r="D11" s="2">
        <v>632200000</v>
      </c>
      <c r="E11" s="2">
        <v>211796000</v>
      </c>
      <c r="F11" s="2">
        <v>287200000</v>
      </c>
      <c r="G11" s="2">
        <v>53611000</v>
      </c>
      <c r="H11" s="2">
        <v>4866966000</v>
      </c>
      <c r="I11" s="2"/>
      <c r="J11" s="2">
        <v>701668000</v>
      </c>
      <c r="K11" s="2">
        <v>8296734000</v>
      </c>
      <c r="L11" s="2">
        <v>1616556800</v>
      </c>
      <c r="M11" s="2">
        <v>653343174540</v>
      </c>
      <c r="N11" s="13" t="s">
        <v>63</v>
      </c>
    </row>
    <row r="12" spans="3:14" x14ac:dyDescent="0.3">
      <c r="C12" t="s">
        <v>13</v>
      </c>
      <c r="D12" s="2">
        <v>71500000</v>
      </c>
      <c r="E12" s="2">
        <v>259060000</v>
      </c>
      <c r="F12" s="2">
        <v>55400000</v>
      </c>
      <c r="G12" s="2">
        <v>223907000</v>
      </c>
      <c r="H12" s="2">
        <v>1398035000</v>
      </c>
      <c r="I12" s="2"/>
      <c r="J12" s="2">
        <v>104362000</v>
      </c>
      <c r="K12" s="2">
        <v>18243653000</v>
      </c>
      <c r="L12" s="2">
        <v>340457580</v>
      </c>
      <c r="M12" s="2">
        <v>284783592600</v>
      </c>
      <c r="N12" s="13" t="s">
        <v>67</v>
      </c>
    </row>
    <row r="13" spans="3:14" x14ac:dyDescent="0.3">
      <c r="C13" t="s">
        <v>14</v>
      </c>
      <c r="D13" s="2">
        <v>406300000</v>
      </c>
      <c r="E13" s="2">
        <v>247379000</v>
      </c>
      <c r="F13" s="2">
        <v>309900000</v>
      </c>
      <c r="G13" s="2">
        <v>389055000</v>
      </c>
      <c r="H13" s="2">
        <v>3758815000</v>
      </c>
      <c r="I13" s="2">
        <v>452425000</v>
      </c>
      <c r="J13" s="2">
        <v>501888000</v>
      </c>
      <c r="K13" s="2">
        <v>16169998000</v>
      </c>
      <c r="L13" s="2">
        <v>2016663040.0000002</v>
      </c>
      <c r="M13" s="2">
        <v>513310206150</v>
      </c>
      <c r="N13" s="10" t="s">
        <v>40</v>
      </c>
    </row>
    <row r="14" spans="3:14" x14ac:dyDescent="0.3">
      <c r="C14" t="s">
        <v>15</v>
      </c>
      <c r="D14" s="2">
        <v>307700000</v>
      </c>
      <c r="E14" s="2">
        <v>869124000</v>
      </c>
      <c r="F14" s="2">
        <v>253900000</v>
      </c>
      <c r="G14" s="2">
        <v>107735000</v>
      </c>
      <c r="H14" s="2">
        <v>2567121000</v>
      </c>
      <c r="I14" s="2"/>
      <c r="J14" s="2">
        <v>264257000</v>
      </c>
      <c r="K14" s="2">
        <v>8427313000</v>
      </c>
      <c r="L14" s="2">
        <v>807298800</v>
      </c>
      <c r="M14" s="2">
        <v>270337461160.00003</v>
      </c>
      <c r="N14" s="13" t="s">
        <v>39</v>
      </c>
    </row>
    <row r="15" spans="3:14" x14ac:dyDescent="0.3">
      <c r="C15" t="s">
        <v>16</v>
      </c>
      <c r="D15" s="2">
        <v>455400000</v>
      </c>
      <c r="E15" s="2">
        <v>163982000</v>
      </c>
      <c r="F15" s="2">
        <v>457400000</v>
      </c>
      <c r="G15" s="2">
        <v>159786000</v>
      </c>
      <c r="H15" s="2">
        <v>4101156000</v>
      </c>
      <c r="I15" s="2">
        <v>1186514000</v>
      </c>
      <c r="J15" s="2">
        <v>380077000</v>
      </c>
      <c r="K15" s="2">
        <v>13228170000</v>
      </c>
      <c r="L15" s="2">
        <v>1271710400</v>
      </c>
      <c r="M15" s="2">
        <v>470032245760</v>
      </c>
      <c r="N15" s="13" t="s">
        <v>39</v>
      </c>
    </row>
    <row r="16" spans="3:14" x14ac:dyDescent="0.3">
      <c r="C16" t="s">
        <v>17</v>
      </c>
      <c r="D16" s="2">
        <v>133800000</v>
      </c>
      <c r="E16" s="2">
        <v>92039000</v>
      </c>
      <c r="F16" s="2">
        <v>243000000</v>
      </c>
      <c r="G16" s="2">
        <v>148747000</v>
      </c>
      <c r="H16" s="2">
        <v>2293439000</v>
      </c>
      <c r="I16" s="2">
        <v>115799000</v>
      </c>
      <c r="J16" s="2">
        <v>303820000</v>
      </c>
      <c r="K16" s="2">
        <v>10590319000</v>
      </c>
      <c r="L16" s="2">
        <v>1057348440.0000001</v>
      </c>
      <c r="M16" s="2">
        <v>278013776040</v>
      </c>
      <c r="N16" s="13" t="s">
        <v>67</v>
      </c>
    </row>
    <row r="17" spans="2:15" x14ac:dyDescent="0.3">
      <c r="C17" t="s">
        <v>18</v>
      </c>
      <c r="D17" s="2">
        <v>92039</v>
      </c>
      <c r="E17" s="2">
        <v>126532000</v>
      </c>
      <c r="F17" s="2">
        <v>361000000</v>
      </c>
      <c r="G17" s="2">
        <v>124640000</v>
      </c>
      <c r="H17" s="2">
        <v>585333000</v>
      </c>
      <c r="I17" s="2">
        <v>326789000</v>
      </c>
      <c r="J17" s="2">
        <v>114572000</v>
      </c>
      <c r="K17" s="2">
        <v>17369193000</v>
      </c>
      <c r="L17" s="2">
        <v>1521077179.9999998</v>
      </c>
      <c r="M17" s="2">
        <v>252823374980</v>
      </c>
      <c r="N17" s="13" t="s">
        <v>67</v>
      </c>
    </row>
    <row r="18" spans="2:15" x14ac:dyDescent="0.3">
      <c r="C18" s="1" t="s">
        <v>19</v>
      </c>
      <c r="D18" s="2">
        <f>SUM(D11:D17)</f>
        <v>2006992039</v>
      </c>
      <c r="E18" s="2">
        <f t="shared" ref="E18:M18" si="0">SUM(E11:E17)</f>
        <v>1969912000</v>
      </c>
      <c r="F18" s="2">
        <f t="shared" si="0"/>
        <v>1967800000</v>
      </c>
      <c r="G18" s="2">
        <f t="shared" si="0"/>
        <v>1207481000</v>
      </c>
      <c r="H18" s="2">
        <f t="shared" si="0"/>
        <v>19570865000</v>
      </c>
      <c r="I18" s="2">
        <f t="shared" si="0"/>
        <v>2081527000</v>
      </c>
      <c r="J18" s="2">
        <f t="shared" si="0"/>
        <v>2370644000</v>
      </c>
      <c r="K18" s="2">
        <f t="shared" si="0"/>
        <v>92325380000</v>
      </c>
      <c r="L18" s="2">
        <f t="shared" si="0"/>
        <v>8631112240</v>
      </c>
      <c r="M18" s="2">
        <f t="shared" si="0"/>
        <v>2722643831230</v>
      </c>
    </row>
    <row r="19" spans="2:15" x14ac:dyDescent="0.3">
      <c r="B19" s="5"/>
      <c r="C19" s="3" t="s">
        <v>10</v>
      </c>
      <c r="D19" s="4"/>
      <c r="E19" s="4"/>
      <c r="F19" s="4"/>
      <c r="G19" s="4"/>
      <c r="H19" s="4"/>
      <c r="I19" s="4"/>
      <c r="J19" s="4"/>
      <c r="K19" s="4"/>
      <c r="L19" s="9"/>
      <c r="M19" s="4"/>
      <c r="N19" s="4"/>
    </row>
    <row r="20" spans="2:15" x14ac:dyDescent="0.3">
      <c r="C20" s="5" t="s">
        <v>12</v>
      </c>
      <c r="D20" s="6">
        <v>797785000</v>
      </c>
      <c r="E20" s="6">
        <v>254493000</v>
      </c>
      <c r="F20" s="6">
        <v>624410000</v>
      </c>
      <c r="G20" s="6">
        <v>540325000</v>
      </c>
      <c r="H20" s="7">
        <v>3000000000</v>
      </c>
      <c r="I20" s="6">
        <v>645005000</v>
      </c>
      <c r="J20" s="6">
        <v>1853000000</v>
      </c>
      <c r="K20" s="6">
        <v>93640530000</v>
      </c>
      <c r="L20" s="6">
        <v>7100000000</v>
      </c>
      <c r="M20" s="6">
        <v>1197432605000</v>
      </c>
      <c r="N20" s="13" t="s">
        <v>63</v>
      </c>
    </row>
    <row r="23" spans="2:15" x14ac:dyDescent="0.3">
      <c r="K23" s="2"/>
      <c r="O23" s="8"/>
    </row>
    <row r="24" spans="2:15" x14ac:dyDescent="0.3">
      <c r="K24" s="2"/>
      <c r="O24" s="8"/>
    </row>
    <row r="25" spans="2:15" x14ac:dyDescent="0.3">
      <c r="C25" s="1" t="s">
        <v>80</v>
      </c>
      <c r="K25" s="2"/>
      <c r="O25" s="8"/>
    </row>
    <row r="26" spans="2:15" x14ac:dyDescent="0.3">
      <c r="K26" s="2"/>
      <c r="O26" s="8"/>
    </row>
    <row r="27" spans="2:15" x14ac:dyDescent="0.3">
      <c r="C27" s="1"/>
      <c r="D27" s="1" t="s">
        <v>24</v>
      </c>
      <c r="E27" s="1" t="s">
        <v>25</v>
      </c>
      <c r="F27" s="1" t="s">
        <v>24</v>
      </c>
      <c r="G27" s="1" t="s">
        <v>25</v>
      </c>
      <c r="H27" s="1" t="s">
        <v>24</v>
      </c>
      <c r="I27" s="1" t="s">
        <v>25</v>
      </c>
      <c r="J27" s="1" t="s">
        <v>24</v>
      </c>
      <c r="K27" s="1" t="s">
        <v>25</v>
      </c>
      <c r="L27" s="1" t="s">
        <v>24</v>
      </c>
      <c r="M27" s="1" t="s">
        <v>25</v>
      </c>
      <c r="O27" s="8"/>
    </row>
    <row r="28" spans="2:15" x14ac:dyDescent="0.3">
      <c r="C28" s="1" t="s">
        <v>21</v>
      </c>
      <c r="D28" s="1" t="s">
        <v>0</v>
      </c>
      <c r="E28" s="1" t="s">
        <v>1</v>
      </c>
      <c r="F28" s="1" t="s">
        <v>2</v>
      </c>
      <c r="G28" s="1" t="s">
        <v>3</v>
      </c>
      <c r="H28" s="1" t="s">
        <v>4</v>
      </c>
      <c r="I28" s="1" t="s">
        <v>5</v>
      </c>
      <c r="J28" s="1" t="s">
        <v>6</v>
      </c>
      <c r="K28" s="1" t="s">
        <v>7</v>
      </c>
      <c r="L28" s="1" t="s">
        <v>8</v>
      </c>
      <c r="M28" s="1" t="s">
        <v>9</v>
      </c>
      <c r="O28" s="8"/>
    </row>
    <row r="29" spans="2:15" x14ac:dyDescent="0.3">
      <c r="C29" s="1" t="s">
        <v>22</v>
      </c>
      <c r="D29" s="1" t="s">
        <v>20</v>
      </c>
      <c r="E29" s="1" t="s">
        <v>23</v>
      </c>
      <c r="F29" s="1" t="s">
        <v>26</v>
      </c>
      <c r="G29" s="1" t="s">
        <v>26</v>
      </c>
      <c r="H29" s="1" t="s">
        <v>27</v>
      </c>
      <c r="I29" s="1" t="s">
        <v>29</v>
      </c>
      <c r="J29" s="1" t="s">
        <v>30</v>
      </c>
      <c r="K29" s="1" t="s">
        <v>31</v>
      </c>
      <c r="L29" s="1" t="s">
        <v>32</v>
      </c>
      <c r="M29" s="1" t="s">
        <v>33</v>
      </c>
      <c r="O29" s="8"/>
    </row>
    <row r="30" spans="2:15" x14ac:dyDescent="0.3">
      <c r="B30" s="5"/>
      <c r="C30" s="3" t="s">
        <v>83</v>
      </c>
      <c r="D30" s="18">
        <v>2000</v>
      </c>
      <c r="E30" s="18">
        <v>2002</v>
      </c>
      <c r="F30" s="18">
        <v>2004</v>
      </c>
      <c r="G30" s="18">
        <v>2006</v>
      </c>
      <c r="H30" s="18">
        <v>2008</v>
      </c>
      <c r="I30" s="18">
        <v>2010</v>
      </c>
      <c r="J30" s="18">
        <v>2012</v>
      </c>
      <c r="K30" s="18">
        <v>2014</v>
      </c>
      <c r="L30" s="18">
        <v>2016</v>
      </c>
      <c r="M30" s="18">
        <v>2018</v>
      </c>
      <c r="N30" s="14" t="s">
        <v>65</v>
      </c>
    </row>
    <row r="31" spans="2:15" x14ac:dyDescent="0.3">
      <c r="C31" t="s">
        <v>82</v>
      </c>
      <c r="D31" s="2">
        <f>D11*D$9</f>
        <v>379320000</v>
      </c>
      <c r="E31" s="2">
        <f>E11*E$9</f>
        <v>224728263.75999999</v>
      </c>
      <c r="F31" s="2">
        <f>F11*F$9</f>
        <v>287200000</v>
      </c>
      <c r="G31" s="2">
        <f t="shared" ref="G31:M31" si="1">G11*G$9</f>
        <v>53611000</v>
      </c>
      <c r="H31" s="2">
        <f t="shared" si="1"/>
        <v>512442850.13999999</v>
      </c>
      <c r="I31" s="2">
        <f t="shared" si="1"/>
        <v>0</v>
      </c>
      <c r="J31" s="2">
        <f t="shared" si="1"/>
        <v>865702541.704</v>
      </c>
      <c r="K31" s="2">
        <f t="shared" si="1"/>
        <v>165105006.59999999</v>
      </c>
      <c r="L31" s="2">
        <f t="shared" si="1"/>
        <v>421598013.43999994</v>
      </c>
      <c r="M31" s="2">
        <f t="shared" si="1"/>
        <v>522674539.63200003</v>
      </c>
      <c r="N31" s="13" t="s">
        <v>63</v>
      </c>
    </row>
    <row r="32" spans="2:15" x14ac:dyDescent="0.3">
      <c r="C32" t="s">
        <v>13</v>
      </c>
      <c r="D32" s="2">
        <f t="shared" ref="D32:E32" si="2">D12*D$9</f>
        <v>42900000</v>
      </c>
      <c r="E32" s="2">
        <f t="shared" si="2"/>
        <v>274878203.59999996</v>
      </c>
      <c r="F32" s="2">
        <f t="shared" ref="F32:M37" si="3">F12*F$9</f>
        <v>55400000</v>
      </c>
      <c r="G32" s="2">
        <f t="shared" si="3"/>
        <v>223907000</v>
      </c>
      <c r="H32" s="2">
        <f t="shared" si="3"/>
        <v>147199105.15000001</v>
      </c>
      <c r="I32" s="2">
        <f t="shared" si="3"/>
        <v>0</v>
      </c>
      <c r="J32" s="2">
        <f t="shared" si="3"/>
        <v>128759539.63600001</v>
      </c>
      <c r="K32" s="2">
        <f t="shared" si="3"/>
        <v>363048694.70000005</v>
      </c>
      <c r="L32" s="2">
        <f t="shared" si="3"/>
        <v>88791336.863999993</v>
      </c>
      <c r="M32" s="2">
        <f t="shared" si="3"/>
        <v>227826874.08000001</v>
      </c>
      <c r="N32" s="13" t="s">
        <v>67</v>
      </c>
    </row>
    <row r="33" spans="2:14" x14ac:dyDescent="0.3">
      <c r="C33" t="s">
        <v>14</v>
      </c>
      <c r="D33" s="2">
        <f t="shared" ref="D33:E33" si="4">D13*D$9</f>
        <v>243780000</v>
      </c>
      <c r="E33" s="2">
        <f t="shared" si="4"/>
        <v>262483961.73999998</v>
      </c>
      <c r="F33" s="2">
        <f t="shared" si="3"/>
        <v>309900000</v>
      </c>
      <c r="G33" s="2">
        <f t="shared" si="3"/>
        <v>389055000</v>
      </c>
      <c r="H33" s="2">
        <f t="shared" si="3"/>
        <v>395765631.34999996</v>
      </c>
      <c r="I33" s="2">
        <f t="shared" si="3"/>
        <v>331627525</v>
      </c>
      <c r="J33" s="2">
        <f t="shared" si="3"/>
        <v>619218372.86399996</v>
      </c>
      <c r="K33" s="2">
        <f t="shared" si="3"/>
        <v>321782960.19999999</v>
      </c>
      <c r="L33" s="2">
        <f t="shared" si="3"/>
        <v>525945720.83200002</v>
      </c>
      <c r="M33" s="2">
        <f t="shared" si="3"/>
        <v>410648164.92000002</v>
      </c>
      <c r="N33" s="10" t="s">
        <v>40</v>
      </c>
    </row>
    <row r="34" spans="2:14" x14ac:dyDescent="0.3">
      <c r="C34" t="s">
        <v>15</v>
      </c>
      <c r="D34" s="2">
        <f t="shared" ref="D34:E34" si="5">D14*D$9</f>
        <v>184620000</v>
      </c>
      <c r="E34" s="2">
        <f t="shared" si="5"/>
        <v>922192711.43999994</v>
      </c>
      <c r="F34" s="2">
        <f t="shared" si="3"/>
        <v>253900000</v>
      </c>
      <c r="G34" s="2">
        <f t="shared" si="3"/>
        <v>107735000</v>
      </c>
      <c r="H34" s="2">
        <f t="shared" si="3"/>
        <v>270292170.08999997</v>
      </c>
      <c r="I34" s="2">
        <f t="shared" si="3"/>
        <v>0</v>
      </c>
      <c r="J34" s="2">
        <f t="shared" si="3"/>
        <v>326034472.94600004</v>
      </c>
      <c r="K34" s="2">
        <f t="shared" si="3"/>
        <v>167703528.70000002</v>
      </c>
      <c r="L34" s="2">
        <f t="shared" si="3"/>
        <v>210543527.03999999</v>
      </c>
      <c r="M34" s="2">
        <f t="shared" si="3"/>
        <v>216269968.92800003</v>
      </c>
      <c r="N34" s="13" t="s">
        <v>39</v>
      </c>
    </row>
    <row r="35" spans="2:14" x14ac:dyDescent="0.3">
      <c r="C35" t="s">
        <v>16</v>
      </c>
      <c r="D35" s="2">
        <f t="shared" ref="D35:E35" si="6">D15*D$9</f>
        <v>273240000</v>
      </c>
      <c r="E35" s="2">
        <f t="shared" si="6"/>
        <v>173994740.91999999</v>
      </c>
      <c r="F35" s="2">
        <f t="shared" si="3"/>
        <v>457400000</v>
      </c>
      <c r="G35" s="2">
        <f t="shared" si="3"/>
        <v>159786000</v>
      </c>
      <c r="H35" s="2">
        <f t="shared" si="3"/>
        <v>431810715.23999995</v>
      </c>
      <c r="I35" s="2">
        <f t="shared" si="3"/>
        <v>869714762</v>
      </c>
      <c r="J35" s="2">
        <f t="shared" si="3"/>
        <v>468930640.90600002</v>
      </c>
      <c r="K35" s="2">
        <f t="shared" si="3"/>
        <v>263240583</v>
      </c>
      <c r="L35" s="2">
        <f t="shared" si="3"/>
        <v>331662072.31999999</v>
      </c>
      <c r="M35" s="2">
        <f t="shared" si="3"/>
        <v>376025796.60800004</v>
      </c>
      <c r="N35" s="13" t="s">
        <v>39</v>
      </c>
    </row>
    <row r="36" spans="2:14" x14ac:dyDescent="0.3">
      <c r="B36" s="5"/>
      <c r="C36" t="s">
        <v>17</v>
      </c>
      <c r="D36" s="2">
        <f t="shared" ref="D36:E36" si="7">D16*D$9</f>
        <v>80280000</v>
      </c>
      <c r="E36" s="2">
        <f t="shared" si="7"/>
        <v>97658901.339999989</v>
      </c>
      <c r="F36" s="2">
        <f t="shared" si="3"/>
        <v>243000000</v>
      </c>
      <c r="G36" s="2">
        <f t="shared" si="3"/>
        <v>148747000</v>
      </c>
      <c r="H36" s="2">
        <f t="shared" si="3"/>
        <v>241476192.31</v>
      </c>
      <c r="I36" s="2">
        <f t="shared" si="3"/>
        <v>84880667</v>
      </c>
      <c r="J36" s="2">
        <f t="shared" si="3"/>
        <v>374846431.96000004</v>
      </c>
      <c r="K36" s="2">
        <f t="shared" si="3"/>
        <v>210747348.10000002</v>
      </c>
      <c r="L36" s="2">
        <f t="shared" si="3"/>
        <v>275756473.15200001</v>
      </c>
      <c r="M36" s="2">
        <f t="shared" si="3"/>
        <v>222411020.83200002</v>
      </c>
      <c r="N36" s="13" t="s">
        <v>67</v>
      </c>
    </row>
    <row r="37" spans="2:14" x14ac:dyDescent="0.3">
      <c r="C37" t="s">
        <v>18</v>
      </c>
      <c r="D37" s="2">
        <f t="shared" ref="D37:E37" si="8">D17*D$9</f>
        <v>55223.4</v>
      </c>
      <c r="E37" s="2">
        <f t="shared" si="8"/>
        <v>134258043.91999999</v>
      </c>
      <c r="F37" s="2">
        <f t="shared" si="3"/>
        <v>361000000</v>
      </c>
      <c r="G37" s="2">
        <f t="shared" si="3"/>
        <v>124640000</v>
      </c>
      <c r="H37" s="2">
        <f t="shared" si="3"/>
        <v>61629711.57</v>
      </c>
      <c r="I37" s="2">
        <f t="shared" si="3"/>
        <v>239536337</v>
      </c>
      <c r="J37" s="2">
        <f t="shared" si="3"/>
        <v>141356413.016</v>
      </c>
      <c r="K37" s="2">
        <f t="shared" si="3"/>
        <v>345646940.69999999</v>
      </c>
      <c r="L37" s="2">
        <f t="shared" si="3"/>
        <v>396696928.54399991</v>
      </c>
      <c r="M37" s="2">
        <f t="shared" si="3"/>
        <v>202258699.984</v>
      </c>
      <c r="N37" s="13" t="s">
        <v>67</v>
      </c>
    </row>
    <row r="38" spans="2:14" x14ac:dyDescent="0.3">
      <c r="C38" s="5" t="s">
        <v>81</v>
      </c>
      <c r="D38" s="2">
        <f t="shared" ref="D38:E38" si="9">D20*D$9</f>
        <v>478671000</v>
      </c>
      <c r="E38" s="2">
        <f t="shared" si="9"/>
        <v>270032342.57999998</v>
      </c>
      <c r="F38" s="2">
        <f t="shared" ref="F38:M38" si="10">F20*F$9</f>
        <v>624410000</v>
      </c>
      <c r="G38" s="2">
        <f t="shared" si="10"/>
        <v>540325000</v>
      </c>
      <c r="H38" s="2">
        <f t="shared" si="10"/>
        <v>315870000</v>
      </c>
      <c r="I38" s="2">
        <f t="shared" si="10"/>
        <v>472788665</v>
      </c>
      <c r="J38" s="2">
        <f>J20*J$9</f>
        <v>2286190634</v>
      </c>
      <c r="K38" s="2">
        <f t="shared" si="10"/>
        <v>1863446547</v>
      </c>
      <c r="L38" s="2">
        <f t="shared" si="10"/>
        <v>1851679999.9999998</v>
      </c>
      <c r="M38" s="2">
        <f t="shared" si="10"/>
        <v>957946084</v>
      </c>
      <c r="N38" s="13" t="s">
        <v>63</v>
      </c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661F-6075-4022-9954-8526358B9899}">
  <dimension ref="C2:M22"/>
  <sheetViews>
    <sheetView zoomScale="70" zoomScaleNormal="70" workbookViewId="0">
      <selection activeCell="F15" sqref="F15"/>
    </sheetView>
  </sheetViews>
  <sheetFormatPr baseColWidth="10" defaultRowHeight="14.4" x14ac:dyDescent="0.3"/>
  <cols>
    <col min="3" max="3" width="44.44140625" bestFit="1" customWidth="1"/>
    <col min="4" max="5" width="12" bestFit="1" customWidth="1"/>
    <col min="8" max="10" width="12" bestFit="1" customWidth="1"/>
  </cols>
  <sheetData>
    <row r="2" spans="3:13" x14ac:dyDescent="0.3">
      <c r="C2" s="1" t="s">
        <v>95</v>
      </c>
    </row>
    <row r="4" spans="3:13" x14ac:dyDescent="0.3">
      <c r="C4" s="12"/>
      <c r="D4" s="12">
        <v>2000</v>
      </c>
      <c r="E4" s="12">
        <v>2002</v>
      </c>
      <c r="F4" s="12">
        <v>2004</v>
      </c>
      <c r="G4" s="12">
        <v>2006</v>
      </c>
      <c r="H4" s="12">
        <v>2008</v>
      </c>
      <c r="I4" s="12">
        <v>2010</v>
      </c>
      <c r="J4" s="12">
        <v>2012</v>
      </c>
      <c r="K4" s="12">
        <v>2014</v>
      </c>
      <c r="L4" s="12">
        <v>2016</v>
      </c>
      <c r="M4" s="12">
        <v>2018</v>
      </c>
    </row>
    <row r="5" spans="3:13" x14ac:dyDescent="0.3">
      <c r="C5" s="12" t="s">
        <v>88</v>
      </c>
      <c r="D5" s="19">
        <v>857.99099999999999</v>
      </c>
      <c r="E5" s="19">
        <v>494.76060633999998</v>
      </c>
      <c r="F5" s="19">
        <v>911.61</v>
      </c>
      <c r="G5" s="19">
        <v>593.93600000000004</v>
      </c>
      <c r="H5" s="19">
        <v>828.31285014000002</v>
      </c>
      <c r="I5" s="19">
        <v>472.78866499999998</v>
      </c>
      <c r="J5" s="19">
        <v>3151.893175704</v>
      </c>
      <c r="K5" s="19">
        <v>2028.5515535999998</v>
      </c>
      <c r="L5" s="19">
        <v>2273.2780134399995</v>
      </c>
      <c r="M5" s="19">
        <v>1480.6206236319999</v>
      </c>
    </row>
    <row r="6" spans="3:13" x14ac:dyDescent="0.3">
      <c r="C6" s="12" t="s">
        <v>67</v>
      </c>
      <c r="D6" s="19">
        <v>123.23522340000001</v>
      </c>
      <c r="E6" s="19">
        <v>506.79514885999987</v>
      </c>
      <c r="F6" s="19">
        <v>659.4</v>
      </c>
      <c r="G6" s="19">
        <v>497.29399999999998</v>
      </c>
      <c r="H6" s="19">
        <v>450.30500903000001</v>
      </c>
      <c r="I6" s="19">
        <v>324.41700400000002</v>
      </c>
      <c r="J6" s="19">
        <v>644.96238461200016</v>
      </c>
      <c r="K6" s="19">
        <v>919.44298349999997</v>
      </c>
      <c r="L6" s="19">
        <v>761.24473855999997</v>
      </c>
      <c r="M6" s="19">
        <v>652.49659489600003</v>
      </c>
    </row>
    <row r="7" spans="3:13" x14ac:dyDescent="0.3">
      <c r="C7" s="12" t="s">
        <v>40</v>
      </c>
      <c r="D7" s="19">
        <v>243.78</v>
      </c>
      <c r="E7" s="19">
        <v>262.48396173999998</v>
      </c>
      <c r="F7" s="19">
        <v>309.89999999999998</v>
      </c>
      <c r="G7" s="19">
        <v>389.05500000000001</v>
      </c>
      <c r="H7" s="19">
        <v>395.76563134999998</v>
      </c>
      <c r="I7" s="19">
        <v>331.62752499999999</v>
      </c>
      <c r="J7" s="19">
        <v>619.218372864</v>
      </c>
      <c r="K7" s="19">
        <v>321.78296019999999</v>
      </c>
      <c r="L7" s="19">
        <v>525.94572083200001</v>
      </c>
      <c r="M7" s="19">
        <v>410.64816492</v>
      </c>
    </row>
    <row r="8" spans="3:13" x14ac:dyDescent="0.3">
      <c r="C8" s="12" t="s">
        <v>89</v>
      </c>
      <c r="D8" s="19">
        <v>457.86</v>
      </c>
      <c r="E8" s="19">
        <v>1096.18745236</v>
      </c>
      <c r="F8" s="19">
        <v>711.3</v>
      </c>
      <c r="G8" s="19">
        <v>267.52100000000002</v>
      </c>
      <c r="H8" s="19">
        <v>702.10288532999994</v>
      </c>
      <c r="I8" s="19">
        <v>869.71476199999995</v>
      </c>
      <c r="J8" s="19">
        <v>794.96511385199994</v>
      </c>
      <c r="K8" s="19">
        <v>430.94411170000006</v>
      </c>
      <c r="L8" s="19">
        <v>542.20559936000006</v>
      </c>
      <c r="M8" s="19">
        <v>592.29576553599998</v>
      </c>
    </row>
    <row r="9" spans="3:13" x14ac:dyDescent="0.3">
      <c r="C9" s="12" t="s">
        <v>19</v>
      </c>
      <c r="D9" s="19">
        <v>1682.8662233999999</v>
      </c>
      <c r="E9" s="19">
        <v>2360.2271692999998</v>
      </c>
      <c r="F9" s="19">
        <v>2592.21</v>
      </c>
      <c r="G9" s="19">
        <v>1747.806</v>
      </c>
      <c r="H9" s="19">
        <v>2376.4863758499996</v>
      </c>
      <c r="I9" s="19">
        <v>1998.5479559999999</v>
      </c>
      <c r="J9" s="19">
        <v>5211.0390470320008</v>
      </c>
      <c r="K9" s="19">
        <v>3700.7216090000002</v>
      </c>
      <c r="L9" s="19">
        <v>4102.6740721919996</v>
      </c>
      <c r="M9" s="19">
        <v>3136.0611489840003</v>
      </c>
    </row>
    <row r="14" spans="3:13" x14ac:dyDescent="0.3">
      <c r="C14" t="s">
        <v>93</v>
      </c>
      <c r="D14" s="12" t="s">
        <v>597</v>
      </c>
      <c r="E14" s="12" t="s">
        <v>598</v>
      </c>
      <c r="F14" s="12" t="s">
        <v>599</v>
      </c>
      <c r="G14" s="12" t="s">
        <v>600</v>
      </c>
      <c r="H14" s="12" t="s">
        <v>601</v>
      </c>
      <c r="I14" s="12" t="s">
        <v>602</v>
      </c>
      <c r="J14" s="12" t="s">
        <v>603</v>
      </c>
      <c r="K14" s="12" t="s">
        <v>604</v>
      </c>
      <c r="L14" s="12" t="s">
        <v>605</v>
      </c>
      <c r="M14" s="12" t="s">
        <v>606</v>
      </c>
    </row>
    <row r="15" spans="3:13" x14ac:dyDescent="0.3">
      <c r="C15" s="12" t="s">
        <v>608</v>
      </c>
      <c r="D15" s="20">
        <v>857.99099999999999</v>
      </c>
      <c r="E15" s="21">
        <f>E5/1.027/1.035</f>
        <v>465.46209478383179</v>
      </c>
      <c r="F15" s="21">
        <f>F5/1.027/1.035/1.033/1.031</f>
        <v>805.26588450813438</v>
      </c>
      <c r="G15" s="21">
        <f>G5/1.027/1.035/1.033/1.031/1.027/1.022</f>
        <v>499.86016728877564</v>
      </c>
      <c r="H15" s="21">
        <f>H5/1.027/1.035/1.033/1.031/1.027/1.022/1.029/1.026</f>
        <v>660.29885437431199</v>
      </c>
      <c r="I15" s="21">
        <f>I5/1.027/1.035/1.033/1.031/1.027/1.022/1.029/1.026/1.029/1.005</f>
        <v>364.44480525876435</v>
      </c>
      <c r="J15" s="21">
        <f>J5/1.027/1.035/1.033/1.031/1.027/1.022/1.029/1.026/1.029/1.005/1.006/1.016</f>
        <v>2377.0838946650811</v>
      </c>
      <c r="K15" s="21">
        <f>K5/1.027/1.035/1.033/1.031/1.027/1.022/1.029/1.026/1.029/1.005/1.006/1.016/1.017/1.013</f>
        <v>1485.0075809946268</v>
      </c>
      <c r="L15" s="21">
        <f>L5/1.027/1.035/1.033/1.031/1.027/1.022/1.029/1.026/1.029/1.005/1.006/1.016/1.017/1.013/1.008/1.01</f>
        <v>1634.6066713568596</v>
      </c>
      <c r="M15" s="21">
        <f>M5/1.027/1.035/1.033/1.031/1.027/1.022/1.029/1.026/1.029/1.005/1.006/1.016/1.017/1.013/1.008/1.01/1.009/1.013</f>
        <v>1041.6070202644967</v>
      </c>
    </row>
    <row r="16" spans="3:13" x14ac:dyDescent="0.3">
      <c r="C16" s="12" t="s">
        <v>607</v>
      </c>
      <c r="D16" s="20">
        <v>123.23522340000001</v>
      </c>
      <c r="E16" s="21">
        <f t="shared" ref="E16:E19" si="0">E6/1.027/1.035</f>
        <v>476.78398116553535</v>
      </c>
      <c r="F16" s="21">
        <f t="shared" ref="F16:F19" si="1">F6/1.027/1.035/1.033/1.031</f>
        <v>582.47751148480563</v>
      </c>
      <c r="G16" s="21">
        <f t="shared" ref="G16:G19" si="2">G6/1.027/1.035/1.033/1.031/1.027/1.022</f>
        <v>418.52566948577692</v>
      </c>
      <c r="H16" s="21">
        <f t="shared" ref="H16:H19" si="3">H6/1.027/1.035/1.033/1.031/1.027/1.022/1.029/1.026</f>
        <v>358.96567526541219</v>
      </c>
      <c r="I16" s="21">
        <f t="shared" ref="I16:I19" si="4">I6/1.027/1.035/1.033/1.031/1.027/1.022/1.029/1.026/1.029/1.005</f>
        <v>250.07387147365677</v>
      </c>
      <c r="J16" s="21">
        <f t="shared" ref="J16:J19" si="5">J6/1.027/1.035/1.033/1.031/1.027/1.022/1.029/1.026/1.029/1.005/1.006/1.016</f>
        <v>486.4155006723966</v>
      </c>
      <c r="K16" s="21">
        <f t="shared" ref="K16:K19" si="6">K6/1.027/1.035/1.033/1.031/1.027/1.022/1.029/1.026/1.029/1.005/1.006/1.016/1.017/1.013</f>
        <v>673.08114421185189</v>
      </c>
      <c r="L16" s="21">
        <f t="shared" ref="L16:L19" si="7">L6/1.027/1.035/1.033/1.031/1.027/1.022/1.029/1.026/1.029/1.005/1.006/1.016/1.017/1.013/1.008/1.01</f>
        <v>547.37507723594013</v>
      </c>
      <c r="M16" s="21">
        <f t="shared" ref="M16:M19" si="8">M6/1.027/1.035/1.033/1.031/1.027/1.022/1.029/1.026/1.029/1.005/1.006/1.016/1.017/1.013/1.008/1.01/1.009/1.013</f>
        <v>459.0271289583734</v>
      </c>
    </row>
    <row r="17" spans="3:13" x14ac:dyDescent="0.3">
      <c r="C17" s="12" t="s">
        <v>14</v>
      </c>
      <c r="D17" s="20">
        <v>243.78</v>
      </c>
      <c r="E17" s="21">
        <f t="shared" si="0"/>
        <v>246.94030428667523</v>
      </c>
      <c r="F17" s="21">
        <f t="shared" si="1"/>
        <v>273.74853019281363</v>
      </c>
      <c r="G17" s="21">
        <f t="shared" si="2"/>
        <v>327.43106561066276</v>
      </c>
      <c r="H17" s="21">
        <f t="shared" si="3"/>
        <v>315.48900024545412</v>
      </c>
      <c r="I17" s="21">
        <f t="shared" si="4"/>
        <v>255.63203544033988</v>
      </c>
      <c r="J17" s="21">
        <f t="shared" si="5"/>
        <v>466.99997092603354</v>
      </c>
      <c r="K17" s="21">
        <f t="shared" si="6"/>
        <v>235.56223379379651</v>
      </c>
      <c r="L17" s="21">
        <f t="shared" si="7"/>
        <v>378.18268551440019</v>
      </c>
      <c r="M17" s="21">
        <f t="shared" si="8"/>
        <v>288.88832467439403</v>
      </c>
    </row>
    <row r="18" spans="3:13" x14ac:dyDescent="0.3">
      <c r="C18" s="12" t="s">
        <v>491</v>
      </c>
      <c r="D18" s="20">
        <v>457.86</v>
      </c>
      <c r="E18" s="21">
        <f t="shared" si="0"/>
        <v>1031.2739157341161</v>
      </c>
      <c r="F18" s="21">
        <f t="shared" si="1"/>
        <v>628.32310269812297</v>
      </c>
      <c r="G18" s="21">
        <f t="shared" si="2"/>
        <v>225.14730848653821</v>
      </c>
      <c r="H18" s="21">
        <f t="shared" si="3"/>
        <v>559.68916908380857</v>
      </c>
      <c r="I18" s="21">
        <f t="shared" si="4"/>
        <v>670.41164590475648</v>
      </c>
      <c r="J18" s="21">
        <f t="shared" si="5"/>
        <v>599.54404023737345</v>
      </c>
      <c r="K18" s="21">
        <f t="shared" si="6"/>
        <v>315.47400001926951</v>
      </c>
      <c r="L18" s="21">
        <f t="shared" si="7"/>
        <v>389.8743949138597</v>
      </c>
      <c r="M18" s="21">
        <f t="shared" si="8"/>
        <v>416.67623536261721</v>
      </c>
    </row>
    <row r="19" spans="3:13" x14ac:dyDescent="0.3">
      <c r="C19" s="12" t="s">
        <v>19</v>
      </c>
      <c r="D19" s="20">
        <v>1682.8662233999999</v>
      </c>
      <c r="E19" s="21">
        <f t="shared" si="0"/>
        <v>2220.4602959701583</v>
      </c>
      <c r="F19" s="21">
        <f t="shared" si="1"/>
        <v>2289.8150288838769</v>
      </c>
      <c r="G19" s="21">
        <f t="shared" si="2"/>
        <v>1470.9642108717533</v>
      </c>
      <c r="H19" s="21">
        <f t="shared" si="3"/>
        <v>1894.4426989689869</v>
      </c>
      <c r="I19" s="21">
        <f t="shared" si="4"/>
        <v>1540.5623580775177</v>
      </c>
      <c r="J19" s="21">
        <f t="shared" si="5"/>
        <v>3930.0434065008844</v>
      </c>
      <c r="K19" s="21">
        <f t="shared" si="6"/>
        <v>2709.1249590195453</v>
      </c>
      <c r="L19" s="21">
        <f t="shared" si="7"/>
        <v>2950.0388290210603</v>
      </c>
      <c r="M19" s="21">
        <f t="shared" si="8"/>
        <v>2206.1987092598811</v>
      </c>
    </row>
    <row r="21" spans="3:13" x14ac:dyDescent="0.3">
      <c r="C21" s="1" t="s">
        <v>91</v>
      </c>
    </row>
    <row r="22" spans="3:13" x14ac:dyDescent="0.3">
      <c r="C22" s="17" t="s">
        <v>90</v>
      </c>
    </row>
  </sheetData>
  <hyperlinks>
    <hyperlink ref="C22" r:id="rId1" xr:uid="{148D851B-6B6C-4E06-B22E-7544F731458B}"/>
  </hyperlinks>
  <pageMargins left="0.7" right="0.7" top="0.78740157499999996" bottom="0.78740157499999996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3F6E-518C-4F08-B303-8271AA146DD1}">
  <dimension ref="B3:H27"/>
  <sheetViews>
    <sheetView zoomScale="60" zoomScaleNormal="70" workbookViewId="0">
      <selection activeCell="E18" sqref="E18"/>
    </sheetView>
  </sheetViews>
  <sheetFormatPr baseColWidth="10" defaultRowHeight="14.4" x14ac:dyDescent="0.3"/>
  <cols>
    <col min="3" max="3" width="34.33203125" customWidth="1"/>
    <col min="4" max="7" width="35.33203125" customWidth="1"/>
    <col min="8" max="8" width="23.88671875" customWidth="1"/>
  </cols>
  <sheetData>
    <row r="3" spans="2:8" ht="42.75" customHeight="1" x14ac:dyDescent="0.3">
      <c r="B3" s="150" t="s">
        <v>663</v>
      </c>
      <c r="C3" s="151"/>
      <c r="D3" s="136" t="s">
        <v>609</v>
      </c>
      <c r="E3" s="136" t="s">
        <v>610</v>
      </c>
      <c r="F3" s="136" t="s">
        <v>611</v>
      </c>
      <c r="G3" s="136" t="s">
        <v>612</v>
      </c>
      <c r="H3" s="136" t="s">
        <v>662</v>
      </c>
    </row>
    <row r="4" spans="2:8" ht="36" x14ac:dyDescent="0.3">
      <c r="B4" s="135" t="s">
        <v>613</v>
      </c>
      <c r="C4" s="136" t="s">
        <v>614</v>
      </c>
      <c r="D4" s="137" t="s">
        <v>615</v>
      </c>
      <c r="E4" s="137" t="s">
        <v>616</v>
      </c>
      <c r="F4" s="137"/>
      <c r="G4" s="137"/>
      <c r="H4" s="140" t="s">
        <v>617</v>
      </c>
    </row>
    <row r="5" spans="2:8" ht="18" x14ac:dyDescent="0.3">
      <c r="B5" s="138" t="s">
        <v>618</v>
      </c>
      <c r="C5" s="139" t="s">
        <v>619</v>
      </c>
      <c r="D5" s="152" t="s">
        <v>620</v>
      </c>
      <c r="E5" s="153"/>
      <c r="F5" s="153"/>
      <c r="G5" s="153"/>
      <c r="H5" s="153"/>
    </row>
    <row r="6" spans="2:8" ht="36" x14ac:dyDescent="0.3">
      <c r="B6" s="135" t="s">
        <v>621</v>
      </c>
      <c r="C6" s="136" t="s">
        <v>622</v>
      </c>
      <c r="D6" s="137" t="s">
        <v>623</v>
      </c>
      <c r="E6" s="137" t="s">
        <v>327</v>
      </c>
      <c r="F6" s="137"/>
      <c r="G6" s="137"/>
      <c r="H6" s="140" t="s">
        <v>617</v>
      </c>
    </row>
    <row r="7" spans="2:8" ht="18" x14ac:dyDescent="0.3">
      <c r="B7" s="138" t="s">
        <v>624</v>
      </c>
      <c r="C7" s="139" t="s">
        <v>625</v>
      </c>
      <c r="D7" s="152" t="s">
        <v>620</v>
      </c>
      <c r="E7" s="153"/>
      <c r="F7" s="153"/>
      <c r="G7" s="153"/>
      <c r="H7" s="153"/>
    </row>
    <row r="8" spans="2:8" ht="18" x14ac:dyDescent="0.3">
      <c r="B8" s="135" t="s">
        <v>626</v>
      </c>
      <c r="C8" s="136" t="s">
        <v>627</v>
      </c>
      <c r="D8" s="137" t="s">
        <v>665</v>
      </c>
      <c r="E8" s="137"/>
      <c r="F8" s="137"/>
      <c r="G8" s="137"/>
      <c r="H8" s="140" t="s">
        <v>617</v>
      </c>
    </row>
    <row r="9" spans="2:8" ht="18" x14ac:dyDescent="0.3">
      <c r="B9" s="135" t="s">
        <v>628</v>
      </c>
      <c r="C9" s="136" t="s">
        <v>629</v>
      </c>
      <c r="D9" s="137" t="s">
        <v>630</v>
      </c>
      <c r="E9" s="137" t="s">
        <v>631</v>
      </c>
      <c r="F9" s="137" t="s">
        <v>632</v>
      </c>
      <c r="G9" s="137"/>
      <c r="H9" s="146" t="s">
        <v>680</v>
      </c>
    </row>
    <row r="10" spans="2:8" ht="36" x14ac:dyDescent="0.3">
      <c r="B10" s="135" t="s">
        <v>633</v>
      </c>
      <c r="C10" s="136" t="s">
        <v>634</v>
      </c>
      <c r="D10" s="143" t="s">
        <v>671</v>
      </c>
      <c r="E10" s="143" t="s">
        <v>672</v>
      </c>
      <c r="F10" s="137"/>
      <c r="G10" s="137"/>
      <c r="H10" s="145" t="s">
        <v>635</v>
      </c>
    </row>
    <row r="11" spans="2:8" ht="36" x14ac:dyDescent="0.3">
      <c r="B11" s="135" t="s">
        <v>636</v>
      </c>
      <c r="C11" s="136" t="s">
        <v>637</v>
      </c>
      <c r="D11" s="137" t="s">
        <v>334</v>
      </c>
      <c r="E11" s="143" t="s">
        <v>673</v>
      </c>
      <c r="F11" s="137"/>
      <c r="G11" s="137"/>
      <c r="H11" s="145" t="s">
        <v>635</v>
      </c>
    </row>
    <row r="12" spans="2:8" ht="36" x14ac:dyDescent="0.3">
      <c r="B12" s="135" t="s">
        <v>638</v>
      </c>
      <c r="C12" s="136" t="s">
        <v>639</v>
      </c>
      <c r="D12" s="143" t="s">
        <v>674</v>
      </c>
      <c r="E12" s="143" t="s">
        <v>675</v>
      </c>
      <c r="F12" s="137" t="s">
        <v>640</v>
      </c>
      <c r="G12" s="137" t="s">
        <v>676</v>
      </c>
      <c r="H12" s="145" t="s">
        <v>635</v>
      </c>
    </row>
    <row r="13" spans="2:8" ht="36" x14ac:dyDescent="0.3">
      <c r="B13" s="135" t="s">
        <v>641</v>
      </c>
      <c r="C13" s="136" t="s">
        <v>642</v>
      </c>
      <c r="D13" s="143" t="s">
        <v>677</v>
      </c>
      <c r="E13" s="143" t="s">
        <v>678</v>
      </c>
      <c r="F13" s="137"/>
      <c r="G13" s="141"/>
      <c r="H13" s="144" t="s">
        <v>617</v>
      </c>
    </row>
    <row r="14" spans="2:8" ht="36" x14ac:dyDescent="0.3">
      <c r="B14" s="135" t="s">
        <v>643</v>
      </c>
      <c r="C14" s="136" t="s">
        <v>644</v>
      </c>
      <c r="D14" s="143" t="s">
        <v>679</v>
      </c>
      <c r="E14" s="137"/>
      <c r="F14" s="141"/>
      <c r="G14" s="141"/>
      <c r="H14" s="145" t="s">
        <v>635</v>
      </c>
    </row>
    <row r="15" spans="2:8" ht="36" x14ac:dyDescent="0.3">
      <c r="B15" s="135" t="s">
        <v>645</v>
      </c>
      <c r="C15" s="136" t="s">
        <v>646</v>
      </c>
      <c r="D15" s="137" t="s">
        <v>664</v>
      </c>
      <c r="E15" s="137" t="s">
        <v>661</v>
      </c>
      <c r="F15" s="137"/>
      <c r="G15" s="141"/>
      <c r="H15" s="145" t="s">
        <v>635</v>
      </c>
    </row>
    <row r="16" spans="2:8" ht="18" x14ac:dyDescent="0.3">
      <c r="B16" s="135" t="s">
        <v>647</v>
      </c>
      <c r="C16" s="136" t="s">
        <v>648</v>
      </c>
      <c r="D16" s="137" t="s">
        <v>649</v>
      </c>
      <c r="E16" s="137"/>
      <c r="F16" s="137"/>
      <c r="G16" s="137"/>
      <c r="H16" s="146" t="s">
        <v>680</v>
      </c>
    </row>
    <row r="17" spans="2:8" ht="18" x14ac:dyDescent="0.3">
      <c r="B17" s="135" t="s">
        <v>650</v>
      </c>
      <c r="C17" s="136" t="s">
        <v>651</v>
      </c>
      <c r="D17" s="137" t="s">
        <v>652</v>
      </c>
      <c r="E17" s="137" t="s">
        <v>347</v>
      </c>
      <c r="F17" s="137"/>
      <c r="G17" s="137"/>
      <c r="H17" s="146" t="s">
        <v>680</v>
      </c>
    </row>
    <row r="18" spans="2:8" ht="18" x14ac:dyDescent="0.3">
      <c r="B18" s="135" t="s">
        <v>653</v>
      </c>
      <c r="C18" s="136" t="s">
        <v>654</v>
      </c>
      <c r="D18" s="137" t="s">
        <v>655</v>
      </c>
      <c r="E18" s="137" t="s">
        <v>656</v>
      </c>
      <c r="F18" s="142"/>
      <c r="G18" s="137"/>
      <c r="H18" s="146" t="s">
        <v>680</v>
      </c>
    </row>
    <row r="19" spans="2:8" ht="36" x14ac:dyDescent="0.3">
      <c r="B19" s="138" t="s">
        <v>657</v>
      </c>
      <c r="C19" s="139" t="s">
        <v>658</v>
      </c>
      <c r="D19" s="149" t="s">
        <v>620</v>
      </c>
      <c r="E19" s="149"/>
      <c r="F19" s="149"/>
      <c r="G19" s="149"/>
      <c r="H19" s="149"/>
    </row>
    <row r="20" spans="2:8" ht="18" x14ac:dyDescent="0.3">
      <c r="B20" s="138" t="s">
        <v>659</v>
      </c>
      <c r="C20" s="139" t="s">
        <v>660</v>
      </c>
      <c r="D20" s="149" t="s">
        <v>620</v>
      </c>
      <c r="E20" s="149"/>
      <c r="F20" s="149"/>
      <c r="G20" s="149"/>
      <c r="H20" s="149"/>
    </row>
    <row r="24" spans="2:8" x14ac:dyDescent="0.3">
      <c r="C24" t="s">
        <v>670</v>
      </c>
    </row>
    <row r="26" spans="2:8" x14ac:dyDescent="0.3">
      <c r="C26" t="s">
        <v>667</v>
      </c>
      <c r="D26" t="s">
        <v>666</v>
      </c>
    </row>
    <row r="27" spans="2:8" x14ac:dyDescent="0.3">
      <c r="C27" t="s">
        <v>668</v>
      </c>
      <c r="D27" t="s">
        <v>669</v>
      </c>
    </row>
  </sheetData>
  <mergeCells count="5">
    <mergeCell ref="D19:H19"/>
    <mergeCell ref="D20:H20"/>
    <mergeCell ref="B3:C3"/>
    <mergeCell ref="D5:H5"/>
    <mergeCell ref="D7:H7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B4CF-3C06-4A8C-B792-21744EFBD856}">
  <dimension ref="B3:Y119"/>
  <sheetViews>
    <sheetView topLeftCell="A76" zoomScale="25" zoomScaleNormal="25" workbookViewId="0">
      <selection activeCell="AC30" sqref="AC30"/>
    </sheetView>
  </sheetViews>
  <sheetFormatPr baseColWidth="10" defaultRowHeight="14.4" x14ac:dyDescent="0.3"/>
  <cols>
    <col min="2" max="2" width="16.5546875" customWidth="1"/>
    <col min="3" max="3" width="33.88671875" customWidth="1"/>
    <col min="4" max="4" width="33.6640625" bestFit="1" customWidth="1"/>
    <col min="5" max="5" width="20" customWidth="1"/>
    <col min="6" max="6" width="23.6640625" bestFit="1" customWidth="1"/>
    <col min="7" max="7" width="33.33203125" customWidth="1"/>
    <col min="8" max="8" width="43.6640625" customWidth="1"/>
    <col min="9" max="9" width="27.33203125" style="23" customWidth="1"/>
    <col min="10" max="10" width="66.88671875" style="23" bestFit="1" customWidth="1"/>
    <col min="11" max="12" width="20" customWidth="1"/>
    <col min="14" max="14" width="37" bestFit="1" customWidth="1"/>
    <col min="15" max="15" width="16.44140625" bestFit="1" customWidth="1"/>
    <col min="16" max="16" width="28.33203125" bestFit="1" customWidth="1"/>
    <col min="17" max="17" width="16.6640625" bestFit="1" customWidth="1"/>
    <col min="18" max="18" width="41.6640625" bestFit="1" customWidth="1"/>
    <col min="19" max="19" width="23.6640625" customWidth="1"/>
    <col min="20" max="20" width="24.88671875" customWidth="1"/>
  </cols>
  <sheetData>
    <row r="3" spans="2:4" x14ac:dyDescent="0.3">
      <c r="B3" s="2"/>
    </row>
    <row r="4" spans="2:4" ht="46.2" x14ac:dyDescent="0.85">
      <c r="B4" s="71" t="s">
        <v>484</v>
      </c>
    </row>
    <row r="5" spans="2:4" x14ac:dyDescent="0.3">
      <c r="B5" s="2"/>
    </row>
    <row r="6" spans="2:4" x14ac:dyDescent="0.3">
      <c r="B6" s="2"/>
    </row>
    <row r="7" spans="2:4" x14ac:dyDescent="0.3">
      <c r="B7" s="2"/>
    </row>
    <row r="8" spans="2:4" x14ac:dyDescent="0.3">
      <c r="B8" s="2"/>
      <c r="C8" s="12" t="s">
        <v>486</v>
      </c>
      <c r="D8" s="12"/>
    </row>
    <row r="9" spans="2:4" x14ac:dyDescent="0.3">
      <c r="B9" s="2"/>
      <c r="C9" s="12" t="s">
        <v>489</v>
      </c>
      <c r="D9" s="12" t="s">
        <v>488</v>
      </c>
    </row>
    <row r="10" spans="2:4" x14ac:dyDescent="0.3">
      <c r="B10" s="2"/>
      <c r="C10" s="53" t="s">
        <v>63</v>
      </c>
      <c r="D10" s="10" t="s">
        <v>490</v>
      </c>
    </row>
    <row r="11" spans="2:4" x14ac:dyDescent="0.3">
      <c r="B11" s="2"/>
      <c r="C11" s="53" t="s">
        <v>39</v>
      </c>
      <c r="D11" s="10" t="s">
        <v>491</v>
      </c>
    </row>
    <row r="12" spans="2:4" x14ac:dyDescent="0.3">
      <c r="B12" s="2"/>
      <c r="C12" s="53" t="s">
        <v>62</v>
      </c>
      <c r="D12" s="10" t="s">
        <v>492</v>
      </c>
    </row>
    <row r="13" spans="2:4" x14ac:dyDescent="0.3">
      <c r="B13" s="2"/>
      <c r="C13" s="60" t="s">
        <v>84</v>
      </c>
      <c r="D13" s="10" t="s">
        <v>14</v>
      </c>
    </row>
    <row r="14" spans="2:4" x14ac:dyDescent="0.3">
      <c r="B14" s="2"/>
      <c r="C14" s="53" t="s">
        <v>77</v>
      </c>
      <c r="D14" s="10" t="s">
        <v>493</v>
      </c>
    </row>
    <row r="15" spans="2:4" x14ac:dyDescent="0.3">
      <c r="B15" s="2"/>
      <c r="C15" s="53" t="s">
        <v>473</v>
      </c>
      <c r="D15" s="10" t="s">
        <v>494</v>
      </c>
    </row>
    <row r="16" spans="2:4" x14ac:dyDescent="0.3">
      <c r="B16" s="2"/>
      <c r="C16" s="56" t="s">
        <v>41</v>
      </c>
      <c r="D16" s="10" t="s">
        <v>495</v>
      </c>
    </row>
    <row r="17" spans="2:20" x14ac:dyDescent="0.3">
      <c r="B17" s="2"/>
      <c r="C17" s="53" t="s">
        <v>487</v>
      </c>
      <c r="D17" s="10"/>
    </row>
    <row r="18" spans="2:20" x14ac:dyDescent="0.3">
      <c r="B18" s="2"/>
      <c r="C18" s="53" t="s">
        <v>441</v>
      </c>
      <c r="D18" s="10" t="s">
        <v>440</v>
      </c>
    </row>
    <row r="19" spans="2:20" x14ac:dyDescent="0.3">
      <c r="B19" s="2"/>
      <c r="C19" s="53" t="s">
        <v>78</v>
      </c>
      <c r="D19" s="10" t="s">
        <v>420</v>
      </c>
    </row>
    <row r="20" spans="2:20" x14ac:dyDescent="0.3">
      <c r="B20" s="2"/>
    </row>
    <row r="21" spans="2:20" x14ac:dyDescent="0.3">
      <c r="B21" s="2"/>
      <c r="G21" s="17"/>
    </row>
    <row r="22" spans="2:20" ht="100.8" x14ac:dyDescent="0.3">
      <c r="B22" s="29"/>
      <c r="C22" s="50" t="s">
        <v>476</v>
      </c>
      <c r="D22" s="50" t="s">
        <v>479</v>
      </c>
      <c r="E22" s="50" t="s">
        <v>475</v>
      </c>
      <c r="F22" s="50" t="s">
        <v>478</v>
      </c>
      <c r="G22" s="50" t="s">
        <v>483</v>
      </c>
      <c r="H22" s="50" t="s">
        <v>381</v>
      </c>
      <c r="I22" s="51" t="s">
        <v>477</v>
      </c>
      <c r="J22" s="51" t="s">
        <v>480</v>
      </c>
      <c r="N22" s="154" t="s">
        <v>473</v>
      </c>
      <c r="O22" s="154"/>
      <c r="P22" s="154"/>
      <c r="Q22" s="154"/>
      <c r="R22" s="154"/>
      <c r="S22" s="154"/>
      <c r="T22" s="154"/>
    </row>
    <row r="23" spans="2:20" x14ac:dyDescent="0.3">
      <c r="B23" s="155" t="s">
        <v>384</v>
      </c>
      <c r="C23" s="10" t="s">
        <v>383</v>
      </c>
      <c r="D23" s="31">
        <v>428000000</v>
      </c>
      <c r="E23" s="10" t="s">
        <v>385</v>
      </c>
      <c r="F23" s="31">
        <v>429000000</v>
      </c>
      <c r="G23" s="10"/>
      <c r="H23" s="28" t="s">
        <v>73</v>
      </c>
      <c r="I23" s="52">
        <v>429000000</v>
      </c>
      <c r="J23" s="53" t="s">
        <v>63</v>
      </c>
      <c r="N23" s="48" t="s">
        <v>365</v>
      </c>
      <c r="O23" s="48" t="s">
        <v>30</v>
      </c>
      <c r="P23" s="48" t="s">
        <v>366</v>
      </c>
      <c r="Q23" s="49"/>
      <c r="R23" s="48" t="s">
        <v>65</v>
      </c>
      <c r="S23" s="48" t="s">
        <v>367</v>
      </c>
      <c r="T23" s="48" t="s">
        <v>368</v>
      </c>
    </row>
    <row r="24" spans="2:20" ht="115.2" x14ac:dyDescent="0.3">
      <c r="B24" s="155"/>
      <c r="C24" s="10" t="s">
        <v>387</v>
      </c>
      <c r="D24" s="31">
        <v>251000000</v>
      </c>
      <c r="E24" s="10" t="s">
        <v>385</v>
      </c>
      <c r="F24" s="31">
        <v>251000000</v>
      </c>
      <c r="G24" s="10"/>
      <c r="H24" s="10"/>
      <c r="I24" s="52">
        <v>251000000</v>
      </c>
      <c r="J24" s="53" t="s">
        <v>63</v>
      </c>
      <c r="N24" s="10" t="s">
        <v>369</v>
      </c>
      <c r="O24" s="24">
        <v>7800000</v>
      </c>
      <c r="P24" s="25" t="s">
        <v>370</v>
      </c>
      <c r="Q24" s="26"/>
      <c r="R24" s="26"/>
      <c r="S24" s="26"/>
      <c r="T24" s="33" t="s">
        <v>64</v>
      </c>
    </row>
    <row r="25" spans="2:20" ht="57.6" x14ac:dyDescent="0.3">
      <c r="B25" s="155"/>
      <c r="C25" s="10" t="s">
        <v>389</v>
      </c>
      <c r="D25" s="31">
        <v>87000000</v>
      </c>
      <c r="E25" s="10" t="s">
        <v>385</v>
      </c>
      <c r="F25" s="31">
        <v>88000000</v>
      </c>
      <c r="G25" s="10"/>
      <c r="H25" s="32"/>
      <c r="I25" s="52">
        <v>88000000</v>
      </c>
      <c r="J25" s="53" t="s">
        <v>63</v>
      </c>
      <c r="N25" s="10"/>
      <c r="O25" s="24"/>
      <c r="P25" s="25" t="s">
        <v>374</v>
      </c>
      <c r="Q25" s="27">
        <v>0.09</v>
      </c>
      <c r="R25" s="26" t="s">
        <v>38</v>
      </c>
      <c r="S25" s="25">
        <f>O$24*Q25</f>
        <v>702000</v>
      </c>
      <c r="T25" s="47" t="s">
        <v>375</v>
      </c>
    </row>
    <row r="26" spans="2:20" x14ac:dyDescent="0.3">
      <c r="B26" s="155"/>
      <c r="C26" s="32" t="s">
        <v>390</v>
      </c>
      <c r="D26" s="31">
        <v>935000000</v>
      </c>
      <c r="E26" s="32" t="s">
        <v>385</v>
      </c>
      <c r="F26" s="31">
        <v>748000000</v>
      </c>
      <c r="G26" s="32"/>
      <c r="H26" s="32" t="s">
        <v>74</v>
      </c>
      <c r="I26" s="52">
        <v>748000000</v>
      </c>
      <c r="J26" s="53" t="s">
        <v>63</v>
      </c>
      <c r="N26" s="10"/>
      <c r="O26" s="24"/>
      <c r="P26" s="25" t="s">
        <v>376</v>
      </c>
      <c r="Q26" s="27">
        <v>0.35499999999999998</v>
      </c>
      <c r="R26" s="26" t="s">
        <v>34</v>
      </c>
      <c r="S26" s="25">
        <f>O$24*Q26</f>
        <v>2769000</v>
      </c>
      <c r="T26" s="33"/>
    </row>
    <row r="27" spans="2:20" ht="28.8" x14ac:dyDescent="0.3">
      <c r="B27" s="155"/>
      <c r="C27" s="10" t="s">
        <v>391</v>
      </c>
      <c r="D27" s="31">
        <v>295000000</v>
      </c>
      <c r="E27" s="10" t="s">
        <v>385</v>
      </c>
      <c r="F27" s="31">
        <v>297000000</v>
      </c>
      <c r="G27" s="32"/>
      <c r="H27" s="32" t="s">
        <v>74</v>
      </c>
      <c r="I27" s="52">
        <v>297000000</v>
      </c>
      <c r="J27" s="53" t="s">
        <v>63</v>
      </c>
      <c r="K27" s="8"/>
      <c r="L27" s="8"/>
      <c r="N27" s="10"/>
      <c r="O27" s="24"/>
      <c r="P27" s="25" t="s">
        <v>377</v>
      </c>
      <c r="Q27" s="27">
        <v>0.255</v>
      </c>
      <c r="R27" s="26" t="s">
        <v>37</v>
      </c>
      <c r="S27" s="25">
        <f>O$24*Q27</f>
        <v>1989000</v>
      </c>
      <c r="T27" s="33"/>
    </row>
    <row r="28" spans="2:20" x14ac:dyDescent="0.3">
      <c r="B28" s="155"/>
      <c r="C28" s="32" t="s">
        <v>392</v>
      </c>
      <c r="D28" s="32">
        <v>41000000</v>
      </c>
      <c r="E28" s="32"/>
      <c r="F28" s="32">
        <v>0</v>
      </c>
      <c r="G28" s="32"/>
      <c r="H28" s="32" t="s">
        <v>74</v>
      </c>
      <c r="I28" s="54">
        <v>41000000</v>
      </c>
      <c r="J28" s="53" t="s">
        <v>63</v>
      </c>
      <c r="K28" s="8"/>
      <c r="L28" s="8"/>
      <c r="N28" s="10"/>
      <c r="O28" s="24"/>
      <c r="P28" s="25" t="s">
        <v>378</v>
      </c>
      <c r="Q28" s="27">
        <v>0.17299999999999999</v>
      </c>
      <c r="R28" s="10" t="s">
        <v>35</v>
      </c>
      <c r="S28" s="25">
        <f>O$24*Q28</f>
        <v>1349400</v>
      </c>
      <c r="T28" s="33"/>
    </row>
    <row r="29" spans="2:20" ht="72" x14ac:dyDescent="0.3">
      <c r="B29" s="155"/>
      <c r="C29" s="32" t="s">
        <v>393</v>
      </c>
      <c r="D29" s="32">
        <v>40000000</v>
      </c>
      <c r="E29" s="10" t="s">
        <v>385</v>
      </c>
      <c r="F29" s="32">
        <v>0</v>
      </c>
      <c r="G29" s="32"/>
      <c r="H29" s="32" t="s">
        <v>74</v>
      </c>
      <c r="I29" s="54">
        <v>40000000</v>
      </c>
      <c r="J29" s="53" t="s">
        <v>63</v>
      </c>
      <c r="K29" s="8"/>
      <c r="L29" s="8"/>
      <c r="N29" s="10"/>
      <c r="O29" s="24"/>
      <c r="P29" s="25" t="s">
        <v>379</v>
      </c>
      <c r="Q29" s="27">
        <v>0.127</v>
      </c>
      <c r="R29" s="26" t="s">
        <v>36</v>
      </c>
      <c r="S29" s="25">
        <f>O$24*Q29</f>
        <v>990600</v>
      </c>
      <c r="T29" s="47" t="s">
        <v>380</v>
      </c>
    </row>
    <row r="30" spans="2:20" x14ac:dyDescent="0.3">
      <c r="B30" s="155"/>
      <c r="C30" s="32" t="s">
        <v>394</v>
      </c>
      <c r="D30" s="32">
        <v>101000000</v>
      </c>
      <c r="E30" s="10" t="s">
        <v>385</v>
      </c>
      <c r="F30" s="32">
        <v>0</v>
      </c>
      <c r="G30" s="32"/>
      <c r="H30" s="32" t="s">
        <v>74</v>
      </c>
      <c r="I30" s="54">
        <v>101000000</v>
      </c>
      <c r="J30" s="53" t="s">
        <v>63</v>
      </c>
      <c r="K30" s="8"/>
      <c r="L30" s="8"/>
      <c r="N30" s="10"/>
      <c r="O30" s="24"/>
      <c r="P30" s="25"/>
      <c r="Q30" s="26"/>
      <c r="R30" s="26"/>
      <c r="S30" s="26"/>
      <c r="T30" s="33"/>
    </row>
    <row r="31" spans="2:20" x14ac:dyDescent="0.3">
      <c r="B31" s="155"/>
      <c r="C31" s="32" t="s">
        <v>395</v>
      </c>
      <c r="D31" s="32">
        <v>296000000</v>
      </c>
      <c r="E31" s="10" t="s">
        <v>396</v>
      </c>
      <c r="F31" s="32">
        <v>0</v>
      </c>
      <c r="G31" s="32"/>
      <c r="H31" s="32" t="s">
        <v>75</v>
      </c>
      <c r="I31" s="54">
        <v>296000000</v>
      </c>
      <c r="J31" s="53" t="s">
        <v>63</v>
      </c>
      <c r="K31" s="8"/>
      <c r="L31" s="8"/>
      <c r="N31" s="10"/>
      <c r="O31" s="24"/>
      <c r="P31" s="25"/>
      <c r="Q31" s="26"/>
      <c r="R31" s="10"/>
      <c r="S31" s="10"/>
      <c r="T31" s="33"/>
    </row>
    <row r="32" spans="2:20" x14ac:dyDescent="0.3">
      <c r="B32" s="155"/>
      <c r="C32" s="32" t="s">
        <v>397</v>
      </c>
      <c r="D32" s="32">
        <v>103000000</v>
      </c>
      <c r="E32" s="10" t="s">
        <v>385</v>
      </c>
      <c r="F32" s="32">
        <v>0</v>
      </c>
      <c r="G32" s="32"/>
      <c r="H32" s="32" t="s">
        <v>74</v>
      </c>
      <c r="I32" s="54">
        <v>103000000</v>
      </c>
      <c r="J32" s="53" t="s">
        <v>63</v>
      </c>
      <c r="K32" s="8"/>
      <c r="L32" s="8"/>
      <c r="N32" s="10"/>
      <c r="O32" s="24"/>
      <c r="P32" s="25"/>
      <c r="Q32" s="26"/>
      <c r="R32" s="10"/>
      <c r="S32" s="10"/>
      <c r="T32" s="33"/>
    </row>
    <row r="33" spans="2:25" x14ac:dyDescent="0.3">
      <c r="B33" s="155"/>
      <c r="C33" s="67" t="s">
        <v>19</v>
      </c>
      <c r="D33" s="62">
        <f>SUM(D23:D32)</f>
        <v>2577000000</v>
      </c>
      <c r="E33" s="63" t="s">
        <v>385</v>
      </c>
      <c r="F33" s="68">
        <v>1853000000</v>
      </c>
      <c r="G33" s="63"/>
      <c r="H33" s="63"/>
      <c r="I33" s="69"/>
      <c r="J33" s="64"/>
      <c r="K33" s="8"/>
      <c r="L33" s="8"/>
      <c r="N33" s="10" t="s">
        <v>382</v>
      </c>
      <c r="O33" s="24">
        <v>4180000</v>
      </c>
      <c r="P33" s="29"/>
      <c r="Q33" s="10"/>
      <c r="R33" s="29" t="s">
        <v>66</v>
      </c>
      <c r="S33" s="30">
        <f>O33</f>
        <v>4180000</v>
      </c>
      <c r="T33" s="33"/>
    </row>
    <row r="34" spans="2:25" x14ac:dyDescent="0.3">
      <c r="B34" s="156" t="s">
        <v>398</v>
      </c>
      <c r="C34" s="35" t="s">
        <v>399</v>
      </c>
      <c r="D34" s="32">
        <v>287000000</v>
      </c>
      <c r="E34" s="10" t="s">
        <v>385</v>
      </c>
      <c r="F34" s="32">
        <v>0</v>
      </c>
      <c r="G34" s="10"/>
      <c r="H34" s="10"/>
      <c r="I34" s="54">
        <v>287000000</v>
      </c>
      <c r="J34" s="56" t="s">
        <v>76</v>
      </c>
      <c r="N34" s="10" t="s">
        <v>386</v>
      </c>
      <c r="O34" s="24">
        <f>6780000+900000</f>
        <v>7680000</v>
      </c>
      <c r="P34" s="29"/>
      <c r="Q34" s="10"/>
      <c r="R34" s="29" t="s">
        <v>66</v>
      </c>
      <c r="S34" s="30">
        <f t="shared" ref="S34" si="0">O34</f>
        <v>7680000</v>
      </c>
      <c r="T34" s="33"/>
    </row>
    <row r="35" spans="2:25" x14ac:dyDescent="0.3">
      <c r="B35" s="156"/>
      <c r="C35" s="35" t="s">
        <v>400</v>
      </c>
      <c r="D35" s="32">
        <v>235000000</v>
      </c>
      <c r="E35" s="10" t="s">
        <v>385</v>
      </c>
      <c r="F35" s="32">
        <v>0</v>
      </c>
      <c r="G35" s="10"/>
      <c r="H35" s="32" t="s">
        <v>74</v>
      </c>
      <c r="I35" s="55">
        <v>227000000</v>
      </c>
      <c r="J35" s="56" t="s">
        <v>63</v>
      </c>
      <c r="N35" s="10"/>
      <c r="O35" s="24"/>
      <c r="P35" s="29"/>
      <c r="Q35" s="10"/>
      <c r="R35" s="10"/>
      <c r="S35" s="30"/>
      <c r="T35" s="33"/>
    </row>
    <row r="36" spans="2:25" x14ac:dyDescent="0.3">
      <c r="B36" s="156"/>
      <c r="C36" s="35" t="s">
        <v>401</v>
      </c>
      <c r="D36" s="32">
        <v>386000000</v>
      </c>
      <c r="E36" s="10" t="s">
        <v>385</v>
      </c>
      <c r="F36" s="32">
        <v>0</v>
      </c>
      <c r="G36" s="10"/>
      <c r="H36" s="10"/>
      <c r="I36" s="54">
        <v>386000000</v>
      </c>
      <c r="J36" s="56" t="s">
        <v>63</v>
      </c>
    </row>
    <row r="37" spans="2:25" x14ac:dyDescent="0.3">
      <c r="B37" s="156"/>
      <c r="C37" s="35" t="s">
        <v>402</v>
      </c>
      <c r="D37" s="32">
        <v>55000000</v>
      </c>
      <c r="E37" s="10" t="s">
        <v>385</v>
      </c>
      <c r="F37" s="32">
        <v>0</v>
      </c>
      <c r="G37" s="10"/>
      <c r="H37" s="10"/>
      <c r="I37" s="54">
        <v>55000000</v>
      </c>
      <c r="J37" s="56" t="s">
        <v>63</v>
      </c>
      <c r="N37" t="s">
        <v>474</v>
      </c>
    </row>
    <row r="38" spans="2:25" ht="26.4" x14ac:dyDescent="0.3">
      <c r="B38" s="156"/>
      <c r="C38" s="35" t="s">
        <v>403</v>
      </c>
      <c r="D38" s="32">
        <v>565000000</v>
      </c>
      <c r="E38" s="10" t="s">
        <v>385</v>
      </c>
      <c r="F38" s="32">
        <v>0</v>
      </c>
      <c r="G38" s="10"/>
      <c r="H38" s="32" t="s">
        <v>74</v>
      </c>
      <c r="I38" s="54">
        <v>575000000</v>
      </c>
      <c r="J38" s="56" t="s">
        <v>63</v>
      </c>
      <c r="N38" t="s">
        <v>371</v>
      </c>
    </row>
    <row r="39" spans="2:25" x14ac:dyDescent="0.3">
      <c r="B39" s="156"/>
      <c r="C39" s="35" t="s">
        <v>404</v>
      </c>
      <c r="D39" s="32">
        <v>82000000</v>
      </c>
      <c r="E39" s="10" t="s">
        <v>385</v>
      </c>
      <c r="F39" s="32">
        <v>0</v>
      </c>
      <c r="G39" s="10"/>
      <c r="H39" s="10"/>
      <c r="I39" s="54">
        <v>81000000</v>
      </c>
      <c r="J39" s="56" t="s">
        <v>63</v>
      </c>
      <c r="N39" t="s">
        <v>372</v>
      </c>
    </row>
    <row r="40" spans="2:25" x14ac:dyDescent="0.3">
      <c r="B40" s="156"/>
      <c r="C40" s="35" t="s">
        <v>405</v>
      </c>
      <c r="D40" s="32">
        <v>5000000</v>
      </c>
      <c r="E40" s="10" t="s">
        <v>385</v>
      </c>
      <c r="F40" s="32">
        <v>0</v>
      </c>
      <c r="G40" s="10"/>
      <c r="H40" s="10"/>
      <c r="I40" s="54">
        <v>5000000</v>
      </c>
      <c r="J40" s="56" t="s">
        <v>63</v>
      </c>
      <c r="N40" t="s">
        <v>373</v>
      </c>
    </row>
    <row r="41" spans="2:25" ht="26.4" x14ac:dyDescent="0.3">
      <c r="B41" s="156"/>
      <c r="C41" s="35" t="s">
        <v>406</v>
      </c>
      <c r="D41" s="32">
        <v>207000000</v>
      </c>
      <c r="E41" s="10" t="s">
        <v>385</v>
      </c>
      <c r="F41" s="32">
        <v>0</v>
      </c>
      <c r="G41" s="10"/>
      <c r="H41" s="10"/>
      <c r="I41" s="54">
        <v>208000000</v>
      </c>
      <c r="J41" s="56" t="s">
        <v>63</v>
      </c>
    </row>
    <row r="42" spans="2:25" x14ac:dyDescent="0.3">
      <c r="B42" s="156"/>
      <c r="C42" s="61" t="s">
        <v>19</v>
      </c>
      <c r="D42" s="62">
        <f>SUM(D34:D41)</f>
        <v>1822000000</v>
      </c>
      <c r="E42" s="63"/>
      <c r="F42" s="62">
        <v>0</v>
      </c>
      <c r="G42" s="63"/>
      <c r="H42" s="63"/>
      <c r="I42" s="64"/>
      <c r="J42" s="65"/>
    </row>
    <row r="43" spans="2:25" x14ac:dyDescent="0.3">
      <c r="B43" s="163" t="s">
        <v>485</v>
      </c>
      <c r="C43" s="36" t="s">
        <v>407</v>
      </c>
      <c r="D43" s="32">
        <v>12000000</v>
      </c>
      <c r="E43" s="10" t="s">
        <v>385</v>
      </c>
      <c r="F43" s="32">
        <v>0</v>
      </c>
      <c r="G43" s="10"/>
      <c r="H43" s="10"/>
      <c r="I43" s="54">
        <v>12000000</v>
      </c>
      <c r="J43" s="56" t="s">
        <v>63</v>
      </c>
    </row>
    <row r="44" spans="2:25" x14ac:dyDescent="0.3">
      <c r="B44" s="163"/>
      <c r="C44" s="36" t="s">
        <v>408</v>
      </c>
      <c r="D44" s="32">
        <v>8000000</v>
      </c>
      <c r="E44" s="10" t="s">
        <v>385</v>
      </c>
      <c r="F44" s="32">
        <v>0</v>
      </c>
      <c r="G44" s="10"/>
      <c r="H44" s="10"/>
      <c r="I44" s="54">
        <v>8000000</v>
      </c>
      <c r="J44" s="56" t="s">
        <v>63</v>
      </c>
    </row>
    <row r="45" spans="2:25" x14ac:dyDescent="0.3">
      <c r="B45" s="163"/>
      <c r="C45" s="36" t="s">
        <v>410</v>
      </c>
      <c r="D45" s="32">
        <v>23000000</v>
      </c>
      <c r="E45" s="10" t="s">
        <v>385</v>
      </c>
      <c r="F45" s="32">
        <v>0</v>
      </c>
      <c r="G45" s="10"/>
      <c r="H45" s="10"/>
      <c r="I45" s="54">
        <v>23000000</v>
      </c>
      <c r="J45" s="56" t="s">
        <v>63</v>
      </c>
    </row>
    <row r="46" spans="2:25" x14ac:dyDescent="0.3">
      <c r="B46" s="163"/>
      <c r="C46" s="36" t="s">
        <v>411</v>
      </c>
      <c r="D46" s="32">
        <v>107000000</v>
      </c>
      <c r="E46" s="10" t="s">
        <v>385</v>
      </c>
      <c r="F46" s="32">
        <v>0</v>
      </c>
      <c r="G46" s="10"/>
      <c r="H46" s="10"/>
      <c r="I46" s="54">
        <v>107000000</v>
      </c>
      <c r="J46" s="56" t="s">
        <v>63</v>
      </c>
    </row>
    <row r="47" spans="2:25" ht="15" thickBot="1" x14ac:dyDescent="0.35">
      <c r="B47" s="163"/>
      <c r="C47" s="36" t="s">
        <v>412</v>
      </c>
      <c r="D47" s="32">
        <v>99000000</v>
      </c>
      <c r="E47" s="10" t="s">
        <v>385</v>
      </c>
      <c r="F47" s="32">
        <v>0</v>
      </c>
      <c r="G47" s="10"/>
      <c r="H47" s="32" t="s">
        <v>74</v>
      </c>
      <c r="I47" s="54">
        <v>92000000</v>
      </c>
      <c r="J47" s="56" t="s">
        <v>63</v>
      </c>
    </row>
    <row r="48" spans="2:25" x14ac:dyDescent="0.3">
      <c r="B48" s="163"/>
      <c r="C48" s="66" t="s">
        <v>414</v>
      </c>
      <c r="D48" s="62">
        <f>SUM(D43:D47)</f>
        <v>249000000</v>
      </c>
      <c r="E48" s="63"/>
      <c r="F48" s="67"/>
      <c r="G48" s="63"/>
      <c r="H48" s="63"/>
      <c r="I48" s="64"/>
      <c r="J48" s="64"/>
      <c r="N48" s="126" t="s">
        <v>96</v>
      </c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8"/>
    </row>
    <row r="49" spans="2:25" x14ac:dyDescent="0.3">
      <c r="B49" s="163" t="s">
        <v>415</v>
      </c>
      <c r="C49" s="33" t="s">
        <v>416</v>
      </c>
      <c r="D49" s="32">
        <v>456000000</v>
      </c>
      <c r="E49" s="10" t="s">
        <v>385</v>
      </c>
      <c r="F49" s="32">
        <v>0</v>
      </c>
      <c r="G49" s="10"/>
      <c r="H49" s="32" t="s">
        <v>74</v>
      </c>
      <c r="I49" s="54">
        <v>426000000</v>
      </c>
      <c r="J49" s="53" t="s">
        <v>41</v>
      </c>
      <c r="N49" s="129" t="s">
        <v>71</v>
      </c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1"/>
    </row>
    <row r="50" spans="2:25" x14ac:dyDescent="0.3">
      <c r="B50" s="163"/>
      <c r="C50" s="35" t="s">
        <v>417</v>
      </c>
      <c r="D50" s="32">
        <v>239000000</v>
      </c>
      <c r="E50" s="10" t="s">
        <v>385</v>
      </c>
      <c r="F50" s="32">
        <v>0</v>
      </c>
      <c r="G50" s="10"/>
      <c r="H50" s="32" t="s">
        <v>74</v>
      </c>
      <c r="I50" s="54">
        <v>238000000</v>
      </c>
      <c r="J50" s="56" t="s">
        <v>41</v>
      </c>
      <c r="N50" s="129" t="s">
        <v>97</v>
      </c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1"/>
    </row>
    <row r="51" spans="2:25" x14ac:dyDescent="0.3">
      <c r="B51" s="163"/>
      <c r="C51" s="35" t="s">
        <v>418</v>
      </c>
      <c r="D51" s="32">
        <v>228000000</v>
      </c>
      <c r="E51" s="10" t="s">
        <v>385</v>
      </c>
      <c r="F51" s="32">
        <v>0</v>
      </c>
      <c r="G51" s="10"/>
      <c r="H51" s="32" t="s">
        <v>74</v>
      </c>
      <c r="I51" s="54">
        <v>224000000</v>
      </c>
      <c r="J51" s="53" t="s">
        <v>77</v>
      </c>
      <c r="N51" s="129" t="s">
        <v>74</v>
      </c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1"/>
    </row>
    <row r="52" spans="2:25" x14ac:dyDescent="0.3">
      <c r="B52" s="163"/>
      <c r="C52" s="35" t="s">
        <v>419</v>
      </c>
      <c r="D52" s="32">
        <v>94000000</v>
      </c>
      <c r="E52" s="10" t="s">
        <v>385</v>
      </c>
      <c r="F52" s="32">
        <v>0</v>
      </c>
      <c r="G52" s="10"/>
      <c r="H52" s="10"/>
      <c r="I52" s="54">
        <v>94000000</v>
      </c>
      <c r="J52" s="53" t="s">
        <v>62</v>
      </c>
      <c r="N52" s="129" t="s">
        <v>75</v>
      </c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1"/>
    </row>
    <row r="53" spans="2:25" x14ac:dyDescent="0.3">
      <c r="B53" s="163"/>
      <c r="C53" s="35" t="s">
        <v>420</v>
      </c>
      <c r="D53" s="32">
        <v>50000000</v>
      </c>
      <c r="E53" s="10" t="s">
        <v>385</v>
      </c>
      <c r="F53" s="32">
        <v>0</v>
      </c>
      <c r="G53" s="10"/>
      <c r="H53" s="10"/>
      <c r="I53" s="54">
        <v>50000000</v>
      </c>
      <c r="J53" s="53" t="s">
        <v>78</v>
      </c>
      <c r="N53" s="129" t="s">
        <v>68</v>
      </c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1"/>
    </row>
    <row r="54" spans="2:25" x14ac:dyDescent="0.3">
      <c r="B54" s="163"/>
      <c r="C54" s="35" t="s">
        <v>421</v>
      </c>
      <c r="D54" s="32">
        <v>209000000</v>
      </c>
      <c r="E54" s="10" t="s">
        <v>385</v>
      </c>
      <c r="F54" s="32">
        <v>0</v>
      </c>
      <c r="G54" s="10"/>
      <c r="H54" s="10"/>
      <c r="I54" s="54">
        <v>204000000</v>
      </c>
      <c r="J54" s="53" t="s">
        <v>39</v>
      </c>
      <c r="N54" s="129" t="s">
        <v>73</v>
      </c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1"/>
    </row>
    <row r="55" spans="2:25" ht="26.4" x14ac:dyDescent="0.3">
      <c r="B55" s="163"/>
      <c r="C55" s="35" t="s">
        <v>422</v>
      </c>
      <c r="D55" s="32">
        <v>49000000</v>
      </c>
      <c r="E55" s="10" t="s">
        <v>385</v>
      </c>
      <c r="F55" s="32">
        <v>0</v>
      </c>
      <c r="G55" s="10"/>
      <c r="H55" s="10"/>
      <c r="I55" s="54">
        <v>48000000</v>
      </c>
      <c r="J55" s="53" t="s">
        <v>77</v>
      </c>
      <c r="N55" s="129" t="s">
        <v>64</v>
      </c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1"/>
    </row>
    <row r="56" spans="2:25" x14ac:dyDescent="0.3">
      <c r="B56" s="163"/>
      <c r="C56" s="35" t="s">
        <v>423</v>
      </c>
      <c r="D56" s="32">
        <v>27000000</v>
      </c>
      <c r="E56" s="10" t="s">
        <v>385</v>
      </c>
      <c r="F56" s="32">
        <v>0</v>
      </c>
      <c r="G56" s="10"/>
      <c r="H56" s="10"/>
      <c r="I56" s="54">
        <v>27000000</v>
      </c>
      <c r="J56" s="56" t="s">
        <v>63</v>
      </c>
      <c r="N56" s="129" t="s">
        <v>100</v>
      </c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1"/>
    </row>
    <row r="57" spans="2:25" x14ac:dyDescent="0.3">
      <c r="B57" s="163"/>
      <c r="C57" s="66" t="s">
        <v>19</v>
      </c>
      <c r="D57" s="62">
        <f>SUM(D49:D56)</f>
        <v>1352000000</v>
      </c>
      <c r="E57" s="63"/>
      <c r="F57" s="67"/>
      <c r="G57" s="63"/>
      <c r="H57" s="63"/>
      <c r="I57" s="64"/>
      <c r="J57" s="64"/>
      <c r="N57" s="129" t="s">
        <v>69</v>
      </c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1"/>
    </row>
    <row r="58" spans="2:25" ht="115.2" x14ac:dyDescent="0.3">
      <c r="B58" s="163" t="s">
        <v>425</v>
      </c>
      <c r="C58" s="36" t="s">
        <v>426</v>
      </c>
      <c r="D58" s="32">
        <v>475000000</v>
      </c>
      <c r="E58" s="10" t="s">
        <v>427</v>
      </c>
      <c r="F58" s="32">
        <v>0</v>
      </c>
      <c r="G58" s="10"/>
      <c r="H58" s="33" t="s">
        <v>471</v>
      </c>
      <c r="I58" s="54">
        <v>553000000</v>
      </c>
      <c r="J58" s="53" t="s">
        <v>77</v>
      </c>
      <c r="K58" s="11" t="s">
        <v>472</v>
      </c>
      <c r="N58" s="129" t="s">
        <v>70</v>
      </c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1"/>
    </row>
    <row r="59" spans="2:25" x14ac:dyDescent="0.3">
      <c r="B59" s="163"/>
      <c r="C59" s="36" t="s">
        <v>428</v>
      </c>
      <c r="D59" s="32">
        <v>29000000</v>
      </c>
      <c r="E59" s="10" t="s">
        <v>427</v>
      </c>
      <c r="F59" s="32">
        <v>0</v>
      </c>
      <c r="G59" s="10"/>
      <c r="H59" s="10"/>
      <c r="I59" s="54">
        <v>29000000</v>
      </c>
      <c r="J59" s="53" t="s">
        <v>39</v>
      </c>
      <c r="N59" s="129" t="s">
        <v>72</v>
      </c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1"/>
    </row>
    <row r="60" spans="2:25" x14ac:dyDescent="0.3">
      <c r="B60" s="163"/>
      <c r="C60" s="36" t="s">
        <v>429</v>
      </c>
      <c r="D60" s="32">
        <v>33000000</v>
      </c>
      <c r="E60" s="10" t="s">
        <v>427</v>
      </c>
      <c r="F60" s="10"/>
      <c r="G60" s="10"/>
      <c r="H60" s="10"/>
      <c r="I60" s="54">
        <v>33000000</v>
      </c>
      <c r="J60" s="53" t="s">
        <v>62</v>
      </c>
      <c r="N60" s="129" t="s">
        <v>73</v>
      </c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1"/>
    </row>
    <row r="61" spans="2:25" ht="15" thickBot="1" x14ac:dyDescent="0.35">
      <c r="B61" s="163"/>
      <c r="C61" s="36" t="s">
        <v>430</v>
      </c>
      <c r="D61" s="32">
        <v>23000000</v>
      </c>
      <c r="E61" s="36" t="s">
        <v>427</v>
      </c>
      <c r="F61" s="10"/>
      <c r="G61" s="10"/>
      <c r="H61" s="10"/>
      <c r="I61" s="54">
        <v>23000000</v>
      </c>
      <c r="J61" s="57" t="s">
        <v>77</v>
      </c>
      <c r="N61" s="132" t="s">
        <v>364</v>
      </c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4"/>
    </row>
    <row r="62" spans="2:25" x14ac:dyDescent="0.3">
      <c r="B62" s="163"/>
      <c r="C62" s="36" t="s">
        <v>431</v>
      </c>
      <c r="D62" s="32">
        <v>4000000</v>
      </c>
      <c r="E62" s="36" t="s">
        <v>427</v>
      </c>
      <c r="F62" s="10"/>
      <c r="G62" s="10"/>
      <c r="H62" s="10"/>
      <c r="I62" s="54">
        <v>4000000</v>
      </c>
      <c r="J62" s="53" t="s">
        <v>62</v>
      </c>
    </row>
    <row r="63" spans="2:25" x14ac:dyDescent="0.3">
      <c r="B63" s="163"/>
      <c r="C63" s="36" t="s">
        <v>432</v>
      </c>
      <c r="D63" s="32">
        <v>13000000</v>
      </c>
      <c r="E63" s="36" t="s">
        <v>427</v>
      </c>
      <c r="F63" s="10"/>
      <c r="G63" s="10"/>
      <c r="H63" s="10"/>
      <c r="I63" s="54">
        <v>13000000</v>
      </c>
      <c r="J63" s="53" t="s">
        <v>39</v>
      </c>
    </row>
    <row r="64" spans="2:25" x14ac:dyDescent="0.3">
      <c r="B64" s="163"/>
      <c r="C64" s="66" t="s">
        <v>19</v>
      </c>
      <c r="D64" s="62">
        <f>SUM(D58:D63)</f>
        <v>577000000</v>
      </c>
      <c r="E64" s="63"/>
      <c r="F64" s="63"/>
      <c r="G64" s="63"/>
      <c r="H64" s="63"/>
      <c r="I64" s="64"/>
      <c r="J64" s="64"/>
    </row>
    <row r="65" spans="2:25" ht="29.4" thickBot="1" x14ac:dyDescent="0.35">
      <c r="B65" s="37" t="s">
        <v>433</v>
      </c>
      <c r="C65" s="38" t="s">
        <v>434</v>
      </c>
      <c r="D65" s="32">
        <v>553000000</v>
      </c>
      <c r="E65" s="10" t="s">
        <v>435</v>
      </c>
      <c r="F65" s="32"/>
      <c r="G65" s="10"/>
      <c r="H65" s="10"/>
      <c r="I65" s="53"/>
      <c r="J65" s="160" t="s">
        <v>482</v>
      </c>
    </row>
    <row r="66" spans="2:25" ht="36.6" x14ac:dyDescent="0.7">
      <c r="B66" s="37"/>
      <c r="C66" s="38" t="s">
        <v>436</v>
      </c>
      <c r="D66" s="32">
        <v>16000000</v>
      </c>
      <c r="E66" s="10" t="s">
        <v>435</v>
      </c>
      <c r="F66" s="10"/>
      <c r="G66" s="10"/>
      <c r="H66" s="10"/>
      <c r="I66" s="53"/>
      <c r="J66" s="161"/>
      <c r="N66" s="96" t="s">
        <v>530</v>
      </c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6"/>
    </row>
    <row r="67" spans="2:25" ht="57.6" x14ac:dyDescent="0.3">
      <c r="B67" s="37"/>
      <c r="C67" s="38" t="s">
        <v>437</v>
      </c>
      <c r="D67" s="32">
        <v>82000000</v>
      </c>
      <c r="E67" s="10" t="s">
        <v>435</v>
      </c>
      <c r="F67" s="10"/>
      <c r="G67" s="10"/>
      <c r="H67" s="33" t="s">
        <v>71</v>
      </c>
      <c r="I67" s="53"/>
      <c r="J67" s="161"/>
      <c r="N67" s="77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9"/>
    </row>
    <row r="68" spans="2:25" x14ac:dyDescent="0.3">
      <c r="B68" s="37"/>
      <c r="C68" s="38" t="s">
        <v>438</v>
      </c>
      <c r="D68" s="32">
        <v>1864000000</v>
      </c>
      <c r="E68" s="10" t="s">
        <v>435</v>
      </c>
      <c r="F68" s="10"/>
      <c r="G68" s="10"/>
      <c r="H68" s="10"/>
      <c r="I68" s="53"/>
      <c r="J68" s="161"/>
      <c r="N68" s="7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9"/>
    </row>
    <row r="69" spans="2:25" x14ac:dyDescent="0.3">
      <c r="B69" s="37"/>
      <c r="C69" s="39" t="s">
        <v>424</v>
      </c>
      <c r="D69" s="32">
        <v>3000000</v>
      </c>
      <c r="E69" s="10" t="s">
        <v>435</v>
      </c>
      <c r="F69" s="10"/>
      <c r="G69" s="10"/>
      <c r="H69" s="10"/>
      <c r="I69" s="53"/>
      <c r="J69" s="161"/>
      <c r="N69" s="77"/>
      <c r="O69" s="80" t="s">
        <v>86</v>
      </c>
      <c r="P69" s="80">
        <v>2012</v>
      </c>
      <c r="Q69" s="81"/>
      <c r="R69" s="78"/>
      <c r="S69" s="78"/>
      <c r="T69" s="78"/>
      <c r="U69" s="78"/>
      <c r="V69" s="78"/>
      <c r="W69" s="78"/>
      <c r="X69" s="78"/>
      <c r="Y69" s="79"/>
    </row>
    <row r="70" spans="2:25" x14ac:dyDescent="0.3">
      <c r="B70" s="37"/>
      <c r="C70" s="40" t="s">
        <v>12</v>
      </c>
      <c r="D70" s="10"/>
      <c r="E70" s="10"/>
      <c r="F70" s="29">
        <v>701668000</v>
      </c>
      <c r="G70" s="10"/>
      <c r="H70" s="10"/>
      <c r="I70" s="53"/>
      <c r="J70" s="162"/>
      <c r="N70" s="77"/>
      <c r="O70" s="82" t="s">
        <v>63</v>
      </c>
      <c r="P70" s="81">
        <v>3151893175.704</v>
      </c>
      <c r="Q70" s="81"/>
      <c r="R70" s="83"/>
      <c r="S70" s="78"/>
      <c r="T70" s="78"/>
      <c r="U70" s="78"/>
      <c r="V70" s="78"/>
      <c r="W70" s="78"/>
      <c r="X70" s="78"/>
      <c r="Y70" s="79"/>
    </row>
    <row r="71" spans="2:25" x14ac:dyDescent="0.3">
      <c r="B71" s="37"/>
      <c r="C71" s="25" t="s">
        <v>374</v>
      </c>
      <c r="D71" s="10"/>
      <c r="E71" s="10"/>
      <c r="F71" s="29"/>
      <c r="G71" s="10"/>
      <c r="H71" s="10"/>
      <c r="I71" s="54">
        <v>702000</v>
      </c>
      <c r="J71" s="58" t="s">
        <v>38</v>
      </c>
      <c r="N71" s="77"/>
      <c r="O71" s="82" t="s">
        <v>67</v>
      </c>
      <c r="P71" s="81">
        <v>644962384.61200011</v>
      </c>
      <c r="Q71" s="81"/>
      <c r="R71" s="83"/>
      <c r="S71" s="78"/>
      <c r="T71" s="78"/>
      <c r="U71" s="78"/>
      <c r="V71" s="78"/>
      <c r="W71" s="78"/>
      <c r="X71" s="78"/>
      <c r="Y71" s="79"/>
    </row>
    <row r="72" spans="2:25" x14ac:dyDescent="0.3">
      <c r="B72" s="37"/>
      <c r="C72" s="25" t="s">
        <v>376</v>
      </c>
      <c r="D72" s="10"/>
      <c r="E72" s="10"/>
      <c r="F72" s="29"/>
      <c r="G72" s="10"/>
      <c r="H72" s="10"/>
      <c r="I72" s="54">
        <v>2769000</v>
      </c>
      <c r="J72" s="58" t="s">
        <v>34</v>
      </c>
      <c r="N72" s="77"/>
      <c r="O72" s="82" t="s">
        <v>40</v>
      </c>
      <c r="P72" s="81">
        <v>619218372.86399996</v>
      </c>
      <c r="Q72" s="81"/>
      <c r="R72" s="83"/>
      <c r="S72" s="78"/>
      <c r="T72" s="78"/>
      <c r="U72" s="78"/>
      <c r="V72" s="78"/>
      <c r="W72" s="78"/>
      <c r="X72" s="78"/>
      <c r="Y72" s="79"/>
    </row>
    <row r="73" spans="2:25" x14ac:dyDescent="0.3">
      <c r="B73" s="37"/>
      <c r="C73" s="25" t="s">
        <v>377</v>
      </c>
      <c r="D73" s="10"/>
      <c r="E73" s="10"/>
      <c r="F73" s="29"/>
      <c r="G73" s="10"/>
      <c r="H73" s="10"/>
      <c r="I73" s="54">
        <v>1989000</v>
      </c>
      <c r="J73" s="58" t="s">
        <v>37</v>
      </c>
      <c r="N73" s="77"/>
      <c r="O73" s="82" t="s">
        <v>39</v>
      </c>
      <c r="P73" s="81">
        <v>794965113.852</v>
      </c>
      <c r="Q73" s="81"/>
      <c r="R73" s="83"/>
      <c r="S73" s="78"/>
      <c r="T73" s="78"/>
      <c r="U73" s="78"/>
      <c r="V73" s="78"/>
      <c r="W73" s="78"/>
      <c r="X73" s="78"/>
      <c r="Y73" s="79"/>
    </row>
    <row r="74" spans="2:25" x14ac:dyDescent="0.3">
      <c r="B74" s="37"/>
      <c r="C74" s="25" t="s">
        <v>378</v>
      </c>
      <c r="D74" s="10"/>
      <c r="E74" s="10"/>
      <c r="F74" s="29"/>
      <c r="G74" s="10"/>
      <c r="H74" s="10"/>
      <c r="I74" s="54">
        <v>1349400</v>
      </c>
      <c r="J74" s="53" t="s">
        <v>35</v>
      </c>
      <c r="N74" s="77"/>
      <c r="O74" s="84" t="s">
        <v>19</v>
      </c>
      <c r="P74" s="85">
        <v>5211039047.0319996</v>
      </c>
      <c r="Q74" s="81"/>
      <c r="R74" s="78"/>
      <c r="S74" s="78"/>
      <c r="T74" s="78"/>
      <c r="U74" s="78"/>
      <c r="V74" s="78"/>
      <c r="W74" s="78"/>
      <c r="X74" s="78"/>
      <c r="Y74" s="79"/>
    </row>
    <row r="75" spans="2:25" x14ac:dyDescent="0.3">
      <c r="B75" s="37"/>
      <c r="C75" s="25" t="s">
        <v>379</v>
      </c>
      <c r="D75" s="10"/>
      <c r="E75" s="10"/>
      <c r="F75" s="29"/>
      <c r="G75" s="10"/>
      <c r="H75" s="10"/>
      <c r="I75" s="54">
        <v>990600</v>
      </c>
      <c r="J75" s="58" t="s">
        <v>36</v>
      </c>
      <c r="N75" s="77"/>
      <c r="O75" s="78"/>
      <c r="P75" s="78"/>
      <c r="Q75" s="81"/>
      <c r="R75" s="78"/>
      <c r="S75" s="78"/>
      <c r="T75" s="78"/>
      <c r="U75" s="78"/>
      <c r="V75" s="78"/>
      <c r="W75" s="78"/>
      <c r="X75" s="78"/>
      <c r="Y75" s="79"/>
    </row>
    <row r="76" spans="2:25" x14ac:dyDescent="0.3">
      <c r="B76" s="37"/>
      <c r="C76" s="10" t="s">
        <v>382</v>
      </c>
      <c r="D76" s="10"/>
      <c r="E76" s="10"/>
      <c r="F76" s="29"/>
      <c r="G76" s="10"/>
      <c r="H76" s="10"/>
      <c r="I76" s="54">
        <v>4180000</v>
      </c>
      <c r="J76" s="52" t="s">
        <v>66</v>
      </c>
      <c r="N76" s="77"/>
      <c r="O76" s="78"/>
      <c r="P76" s="86"/>
      <c r="Q76" s="81"/>
      <c r="R76" s="78"/>
      <c r="S76" s="78"/>
      <c r="T76" s="78"/>
      <c r="U76" s="78"/>
      <c r="V76" s="78"/>
      <c r="W76" s="78"/>
      <c r="X76" s="78"/>
      <c r="Y76" s="79"/>
    </row>
    <row r="77" spans="2:25" x14ac:dyDescent="0.3">
      <c r="B77" s="37"/>
      <c r="C77" s="10" t="s">
        <v>386</v>
      </c>
      <c r="D77" s="10"/>
      <c r="E77" s="10"/>
      <c r="F77" s="29"/>
      <c r="G77" s="10"/>
      <c r="H77" s="10"/>
      <c r="I77" s="54">
        <v>7680000</v>
      </c>
      <c r="J77" s="52" t="s">
        <v>66</v>
      </c>
      <c r="N77" s="77"/>
      <c r="O77" s="80" t="s">
        <v>87</v>
      </c>
      <c r="P77" s="80">
        <v>2012</v>
      </c>
      <c r="Q77" s="87" t="s">
        <v>496</v>
      </c>
      <c r="R77" s="78"/>
      <c r="S77" s="78"/>
      <c r="T77" s="78"/>
      <c r="U77" s="88" t="s">
        <v>96</v>
      </c>
      <c r="V77" s="78"/>
      <c r="W77" s="78"/>
      <c r="X77" s="78"/>
      <c r="Y77" s="79"/>
    </row>
    <row r="78" spans="2:25" x14ac:dyDescent="0.3">
      <c r="B78" s="37"/>
      <c r="C78" s="10" t="s">
        <v>388</v>
      </c>
      <c r="D78" s="10"/>
      <c r="E78" s="10"/>
      <c r="F78" s="29"/>
      <c r="G78" s="10"/>
      <c r="H78" s="10"/>
      <c r="I78" s="54">
        <v>682008000</v>
      </c>
      <c r="J78" s="53" t="s">
        <v>39</v>
      </c>
      <c r="N78" s="77"/>
      <c r="O78" s="78" t="s">
        <v>63</v>
      </c>
      <c r="P78" s="81">
        <v>3404178061</v>
      </c>
      <c r="Q78" s="81" t="s">
        <v>497</v>
      </c>
      <c r="R78" s="89"/>
      <c r="S78" s="78"/>
      <c r="T78" s="78"/>
      <c r="U78" s="78" t="s">
        <v>71</v>
      </c>
      <c r="V78" s="78"/>
      <c r="W78" s="78"/>
      <c r="X78" s="78"/>
      <c r="Y78" s="79"/>
    </row>
    <row r="79" spans="2:25" x14ac:dyDescent="0.3">
      <c r="B79" s="37"/>
      <c r="C79" s="40" t="s">
        <v>13</v>
      </c>
      <c r="D79" s="10"/>
      <c r="E79" s="10"/>
      <c r="F79" s="29">
        <v>104362000</v>
      </c>
      <c r="G79" s="10"/>
      <c r="H79" s="10"/>
      <c r="I79" s="54">
        <v>104362000</v>
      </c>
      <c r="J79" s="53" t="s">
        <v>62</v>
      </c>
      <c r="N79" s="77"/>
      <c r="O79" s="78" t="s">
        <v>76</v>
      </c>
      <c r="P79" s="81">
        <v>232618834</v>
      </c>
      <c r="Q79" s="81" t="s">
        <v>498</v>
      </c>
      <c r="R79" s="89"/>
      <c r="S79" s="78"/>
      <c r="T79" s="78"/>
      <c r="U79" s="78" t="s">
        <v>97</v>
      </c>
      <c r="V79" s="78"/>
      <c r="W79" s="78"/>
      <c r="X79" s="78"/>
      <c r="Y79" s="79"/>
    </row>
    <row r="80" spans="2:25" x14ac:dyDescent="0.3">
      <c r="B80" s="37"/>
      <c r="C80" s="40" t="s">
        <v>14</v>
      </c>
      <c r="D80" s="10"/>
      <c r="E80" s="10"/>
      <c r="F80" s="29">
        <v>501888000</v>
      </c>
      <c r="G80" s="10"/>
      <c r="H80" s="10"/>
      <c r="I80" s="59">
        <v>501888000</v>
      </c>
      <c r="J80" s="60" t="s">
        <v>84</v>
      </c>
      <c r="N80" s="77"/>
      <c r="O80" s="78" t="s">
        <v>78</v>
      </c>
      <c r="P80" s="81">
        <v>40525929</v>
      </c>
      <c r="Q80" s="81" t="s">
        <v>420</v>
      </c>
      <c r="R80" s="89"/>
      <c r="S80" s="78"/>
      <c r="T80" s="78"/>
      <c r="U80" s="78" t="s">
        <v>74</v>
      </c>
      <c r="V80" s="78"/>
      <c r="W80" s="78"/>
      <c r="X80" s="78"/>
      <c r="Y80" s="79"/>
    </row>
    <row r="81" spans="2:25" x14ac:dyDescent="0.3">
      <c r="B81" s="37"/>
      <c r="C81" s="40" t="s">
        <v>15</v>
      </c>
      <c r="D81" s="10"/>
      <c r="E81" s="10"/>
      <c r="F81" s="29">
        <v>264257000</v>
      </c>
      <c r="G81" s="10"/>
      <c r="H81" s="10"/>
      <c r="I81" s="53"/>
      <c r="J81" s="53"/>
      <c r="N81" s="77"/>
      <c r="O81" s="78" t="s">
        <v>62</v>
      </c>
      <c r="P81" s="81">
        <v>722613793</v>
      </c>
      <c r="Q81" s="90" t="s">
        <v>492</v>
      </c>
      <c r="R81" s="89"/>
      <c r="S81" s="78"/>
      <c r="T81" s="78"/>
      <c r="U81" s="78" t="s">
        <v>75</v>
      </c>
      <c r="V81" s="78"/>
      <c r="W81" s="78"/>
      <c r="X81" s="78"/>
      <c r="Y81" s="79"/>
    </row>
    <row r="82" spans="2:25" x14ac:dyDescent="0.3">
      <c r="B82" s="37"/>
      <c r="C82" s="10" t="s">
        <v>440</v>
      </c>
      <c r="D82" s="10"/>
      <c r="E82" s="10"/>
      <c r="F82" s="29">
        <v>21000000</v>
      </c>
      <c r="G82" s="10"/>
      <c r="H82" s="10"/>
      <c r="I82" s="59">
        <v>21000000</v>
      </c>
      <c r="J82" s="53" t="s">
        <v>441</v>
      </c>
      <c r="N82" s="77"/>
      <c r="O82" s="78" t="s">
        <v>41</v>
      </c>
      <c r="P82" s="81">
        <v>658122450</v>
      </c>
      <c r="Q82" s="81" t="s">
        <v>495</v>
      </c>
      <c r="R82" s="89"/>
      <c r="S82" s="78"/>
      <c r="T82" s="78"/>
      <c r="U82" s="78" t="s">
        <v>68</v>
      </c>
      <c r="V82" s="78"/>
      <c r="W82" s="78"/>
      <c r="X82" s="78"/>
      <c r="Y82" s="79"/>
    </row>
    <row r="83" spans="2:25" x14ac:dyDescent="0.3">
      <c r="B83" s="37"/>
      <c r="C83" s="10" t="s">
        <v>442</v>
      </c>
      <c r="D83" s="10"/>
      <c r="E83" s="10"/>
      <c r="F83" s="29">
        <v>95280000</v>
      </c>
      <c r="G83" s="10"/>
      <c r="H83" s="10"/>
      <c r="I83" s="59">
        <v>95280000</v>
      </c>
      <c r="J83" s="53" t="s">
        <v>443</v>
      </c>
      <c r="N83" s="77"/>
      <c r="O83" s="78" t="s">
        <v>66</v>
      </c>
      <c r="P83" s="81">
        <v>9612750</v>
      </c>
      <c r="Q83" s="81" t="s">
        <v>498</v>
      </c>
      <c r="R83" s="89"/>
      <c r="S83" s="78"/>
      <c r="T83" s="78"/>
      <c r="U83" s="78" t="s">
        <v>73</v>
      </c>
      <c r="V83" s="78"/>
      <c r="W83" s="78"/>
      <c r="X83" s="78"/>
      <c r="Y83" s="79"/>
    </row>
    <row r="84" spans="2:25" x14ac:dyDescent="0.3">
      <c r="B84" s="37"/>
      <c r="C84" s="10" t="s">
        <v>413</v>
      </c>
      <c r="D84" s="10"/>
      <c r="E84" s="10"/>
      <c r="F84" s="29">
        <v>147977000</v>
      </c>
      <c r="G84" s="10"/>
      <c r="H84" s="41"/>
      <c r="I84" s="59">
        <v>147977000</v>
      </c>
      <c r="J84" s="56" t="s">
        <v>41</v>
      </c>
      <c r="N84" s="77"/>
      <c r="O84" s="78" t="s">
        <v>38</v>
      </c>
      <c r="P84" s="81">
        <v>568984</v>
      </c>
      <c r="Q84" s="81" t="s">
        <v>498</v>
      </c>
      <c r="R84" s="164" t="s">
        <v>99</v>
      </c>
      <c r="S84" s="78"/>
      <c r="T84" s="78"/>
      <c r="U84" s="78" t="s">
        <v>64</v>
      </c>
      <c r="V84" s="78"/>
      <c r="W84" s="78"/>
      <c r="X84" s="78"/>
      <c r="Y84" s="79"/>
    </row>
    <row r="85" spans="2:25" x14ac:dyDescent="0.3">
      <c r="B85" s="37"/>
      <c r="C85" s="40" t="s">
        <v>16</v>
      </c>
      <c r="D85" s="10"/>
      <c r="E85" s="10"/>
      <c r="F85" s="29">
        <v>380077000</v>
      </c>
      <c r="G85" s="10"/>
      <c r="H85" s="10"/>
      <c r="I85" s="53"/>
      <c r="J85" s="53"/>
      <c r="N85" s="77"/>
      <c r="O85" s="78" t="s">
        <v>34</v>
      </c>
      <c r="P85" s="81">
        <v>2244326</v>
      </c>
      <c r="Q85" s="81" t="s">
        <v>498</v>
      </c>
      <c r="R85" s="164"/>
      <c r="S85" s="78"/>
      <c r="T85" s="78"/>
      <c r="U85" s="78" t="s">
        <v>100</v>
      </c>
      <c r="V85" s="78"/>
      <c r="W85" s="78"/>
      <c r="X85" s="78"/>
      <c r="Y85" s="79"/>
    </row>
    <row r="86" spans="2:25" x14ac:dyDescent="0.3">
      <c r="B86" s="37"/>
      <c r="C86" s="10" t="s">
        <v>444</v>
      </c>
      <c r="D86" s="10"/>
      <c r="E86" s="10"/>
      <c r="F86" s="29">
        <v>85000000</v>
      </c>
      <c r="G86" s="10"/>
      <c r="H86" s="10"/>
      <c r="I86" s="59">
        <v>85000000</v>
      </c>
      <c r="J86" s="53" t="s">
        <v>39</v>
      </c>
      <c r="N86" s="77"/>
      <c r="O86" s="78" t="s">
        <v>35</v>
      </c>
      <c r="P86" s="81">
        <v>1093714</v>
      </c>
      <c r="Q86" s="81" t="s">
        <v>498</v>
      </c>
      <c r="R86" s="164"/>
      <c r="S86" s="78"/>
      <c r="T86" s="78"/>
      <c r="U86" s="78" t="s">
        <v>69</v>
      </c>
      <c r="V86" s="78"/>
      <c r="W86" s="78"/>
      <c r="X86" s="78"/>
      <c r="Y86" s="79"/>
    </row>
    <row r="87" spans="2:25" x14ac:dyDescent="0.3">
      <c r="B87" s="37"/>
      <c r="C87" s="10" t="s">
        <v>388</v>
      </c>
      <c r="D87" s="10"/>
      <c r="E87" s="10"/>
      <c r="F87" s="29"/>
      <c r="G87" s="10"/>
      <c r="H87" s="10"/>
      <c r="I87" s="54">
        <v>295077000</v>
      </c>
      <c r="J87" s="53" t="s">
        <v>62</v>
      </c>
      <c r="N87" s="77"/>
      <c r="O87" s="78" t="s">
        <v>37</v>
      </c>
      <c r="P87" s="81">
        <v>1612121</v>
      </c>
      <c r="Q87" s="81" t="s">
        <v>498</v>
      </c>
      <c r="R87" s="164"/>
      <c r="S87" s="78"/>
      <c r="T87" s="78"/>
      <c r="U87" s="78" t="s">
        <v>70</v>
      </c>
      <c r="V87" s="78"/>
      <c r="W87" s="78"/>
      <c r="X87" s="78"/>
      <c r="Y87" s="79"/>
    </row>
    <row r="88" spans="2:25" x14ac:dyDescent="0.3">
      <c r="B88" s="37"/>
      <c r="C88" s="40" t="s">
        <v>17</v>
      </c>
      <c r="D88" s="10"/>
      <c r="E88" s="10"/>
      <c r="F88" s="29">
        <v>303820000</v>
      </c>
      <c r="G88" s="10"/>
      <c r="H88" s="10"/>
      <c r="I88" s="59">
        <v>303820000</v>
      </c>
      <c r="J88" s="53" t="s">
        <v>62</v>
      </c>
      <c r="N88" s="77"/>
      <c r="O88" s="78" t="s">
        <v>36</v>
      </c>
      <c r="P88" s="81">
        <v>802900</v>
      </c>
      <c r="Q88" s="81" t="s">
        <v>498</v>
      </c>
      <c r="R88" s="164"/>
      <c r="S88" s="78"/>
      <c r="T88" s="78"/>
      <c r="U88" s="78" t="s">
        <v>72</v>
      </c>
      <c r="V88" s="78"/>
      <c r="W88" s="78"/>
      <c r="X88" s="78"/>
      <c r="Y88" s="79"/>
    </row>
    <row r="89" spans="2:25" x14ac:dyDescent="0.3">
      <c r="B89" s="37"/>
      <c r="C89" s="40" t="s">
        <v>18</v>
      </c>
      <c r="D89" s="10"/>
      <c r="E89" s="10"/>
      <c r="F89" s="29">
        <v>114572000</v>
      </c>
      <c r="G89" s="10"/>
      <c r="H89" s="10"/>
      <c r="I89" s="59"/>
      <c r="J89" s="53"/>
      <c r="N89" s="77"/>
      <c r="O89" s="78" t="s">
        <v>77</v>
      </c>
      <c r="P89" s="81">
        <v>687319761</v>
      </c>
      <c r="Q89" s="81" t="s">
        <v>493</v>
      </c>
      <c r="R89" s="89"/>
      <c r="S89" s="78"/>
      <c r="T89" s="78"/>
      <c r="U89" s="78" t="s">
        <v>73</v>
      </c>
      <c r="V89" s="78"/>
      <c r="W89" s="78"/>
      <c r="X89" s="78"/>
      <c r="Y89" s="79"/>
    </row>
    <row r="90" spans="2:25" x14ac:dyDescent="0.3">
      <c r="B90" s="37"/>
      <c r="C90" s="10" t="s">
        <v>439</v>
      </c>
      <c r="D90" s="10"/>
      <c r="E90" s="10"/>
      <c r="F90" s="29">
        <v>57286000</v>
      </c>
      <c r="G90" s="10"/>
      <c r="H90" s="70" t="s">
        <v>445</v>
      </c>
      <c r="I90" s="59">
        <v>57286000</v>
      </c>
      <c r="J90" s="53" t="s">
        <v>441</v>
      </c>
      <c r="N90" s="77"/>
      <c r="O90" s="78" t="s">
        <v>39</v>
      </c>
      <c r="P90" s="81">
        <v>821061812</v>
      </c>
      <c r="Q90" s="81" t="s">
        <v>500</v>
      </c>
      <c r="R90" s="89"/>
      <c r="S90" s="78"/>
      <c r="T90" s="78"/>
      <c r="U90" s="91" t="s">
        <v>364</v>
      </c>
      <c r="V90" s="78"/>
      <c r="W90" s="78"/>
      <c r="X90" s="78"/>
      <c r="Y90" s="79"/>
    </row>
    <row r="91" spans="2:25" x14ac:dyDescent="0.3">
      <c r="B91" s="37"/>
      <c r="C91" s="10" t="s">
        <v>388</v>
      </c>
      <c r="D91" s="10"/>
      <c r="E91" s="10"/>
      <c r="F91" s="29">
        <v>57286000</v>
      </c>
      <c r="G91" s="10"/>
      <c r="H91" s="10"/>
      <c r="I91" s="59">
        <v>57286000</v>
      </c>
      <c r="J91" s="53" t="s">
        <v>62</v>
      </c>
      <c r="N91" s="77"/>
      <c r="O91" s="78" t="s">
        <v>85</v>
      </c>
      <c r="P91" s="81">
        <v>63452258</v>
      </c>
      <c r="Q91" s="81" t="s">
        <v>440</v>
      </c>
      <c r="R91" s="89"/>
      <c r="S91" s="78"/>
      <c r="T91" s="78"/>
      <c r="U91" s="78"/>
      <c r="V91" s="78"/>
      <c r="W91" s="78"/>
      <c r="X91" s="78"/>
      <c r="Y91" s="79"/>
    </row>
    <row r="92" spans="2:25" x14ac:dyDescent="0.3">
      <c r="B92" s="37"/>
      <c r="C92" s="42" t="s">
        <v>446</v>
      </c>
      <c r="D92" s="10"/>
      <c r="E92" s="10"/>
      <c r="F92" s="10"/>
      <c r="G92" s="29">
        <v>918133000</v>
      </c>
      <c r="H92" s="10"/>
      <c r="I92" s="13"/>
      <c r="J92" s="160" t="s">
        <v>482</v>
      </c>
      <c r="N92" s="77"/>
      <c r="O92" s="78" t="s">
        <v>84</v>
      </c>
      <c r="P92" s="81">
        <v>406789552</v>
      </c>
      <c r="Q92" s="81" t="s">
        <v>14</v>
      </c>
      <c r="R92" s="164" t="s">
        <v>98</v>
      </c>
      <c r="S92" s="78"/>
      <c r="T92" s="78"/>
      <c r="U92" s="78"/>
      <c r="V92" s="78"/>
      <c r="W92" s="78"/>
      <c r="X92" s="78"/>
      <c r="Y92" s="79"/>
    </row>
    <row r="93" spans="2:25" x14ac:dyDescent="0.3">
      <c r="B93" s="37"/>
      <c r="C93" s="42" t="s">
        <v>447</v>
      </c>
      <c r="D93" s="10"/>
      <c r="E93" s="10"/>
      <c r="F93" s="10"/>
      <c r="G93" s="29">
        <v>334945000</v>
      </c>
      <c r="H93" s="10"/>
      <c r="I93" s="13"/>
      <c r="J93" s="161"/>
      <c r="N93" s="77"/>
      <c r="O93" s="92" t="s">
        <v>42</v>
      </c>
      <c r="P93" s="90">
        <v>1268400</v>
      </c>
      <c r="Q93" s="81" t="s">
        <v>499</v>
      </c>
      <c r="R93" s="164"/>
      <c r="S93" s="78"/>
      <c r="T93" s="78"/>
      <c r="U93" s="78"/>
      <c r="V93" s="78"/>
      <c r="W93" s="78"/>
      <c r="X93" s="78"/>
      <c r="Y93" s="79"/>
    </row>
    <row r="94" spans="2:25" x14ac:dyDescent="0.3">
      <c r="B94" s="37"/>
      <c r="C94" s="42" t="s">
        <v>448</v>
      </c>
      <c r="D94" s="10"/>
      <c r="E94" s="10"/>
      <c r="F94" s="10"/>
      <c r="G94" s="29">
        <v>324061000</v>
      </c>
      <c r="H94" s="10"/>
      <c r="I94" s="13"/>
      <c r="J94" s="161"/>
      <c r="N94" s="77"/>
      <c r="O94" s="92" t="s">
        <v>43</v>
      </c>
      <c r="P94" s="78">
        <v>1400331.3243323201</v>
      </c>
      <c r="Q94" s="81" t="s">
        <v>499</v>
      </c>
      <c r="R94" s="164"/>
      <c r="S94" s="78"/>
      <c r="T94" s="78"/>
      <c r="U94" s="78"/>
      <c r="V94" s="78"/>
      <c r="W94" s="78"/>
      <c r="X94" s="78"/>
      <c r="Y94" s="79"/>
    </row>
    <row r="95" spans="2:25" x14ac:dyDescent="0.3">
      <c r="B95" s="37"/>
      <c r="C95" s="42" t="s">
        <v>449</v>
      </c>
      <c r="D95" s="10"/>
      <c r="E95" s="10"/>
      <c r="F95" s="10"/>
      <c r="G95" s="29">
        <v>182468000</v>
      </c>
      <c r="H95" s="10"/>
      <c r="I95" s="13"/>
      <c r="J95" s="161"/>
      <c r="N95" s="77"/>
      <c r="O95" s="92" t="s">
        <v>44</v>
      </c>
      <c r="P95" s="78">
        <v>269152.22143302398</v>
      </c>
      <c r="Q95" s="81" t="s">
        <v>499</v>
      </c>
      <c r="R95" s="164"/>
      <c r="S95" s="78"/>
      <c r="T95" s="78"/>
      <c r="U95" s="78"/>
      <c r="V95" s="78"/>
      <c r="W95" s="78"/>
      <c r="X95" s="78"/>
      <c r="Y95" s="79"/>
    </row>
    <row r="96" spans="2:25" x14ac:dyDescent="0.3">
      <c r="B96" s="37"/>
      <c r="C96" s="42" t="s">
        <v>450</v>
      </c>
      <c r="D96" s="10"/>
      <c r="E96" s="10"/>
      <c r="F96" s="10"/>
      <c r="G96" s="29">
        <v>177980000</v>
      </c>
      <c r="H96" s="10"/>
      <c r="I96" s="13"/>
      <c r="J96" s="161"/>
      <c r="N96" s="77"/>
      <c r="O96" s="92" t="s">
        <v>45</v>
      </c>
      <c r="P96" s="78">
        <v>1841892.0852353401</v>
      </c>
      <c r="Q96" s="81" t="s">
        <v>499</v>
      </c>
      <c r="R96" s="164"/>
      <c r="S96" s="78"/>
      <c r="T96" s="78"/>
      <c r="U96" s="78"/>
      <c r="V96" s="78"/>
      <c r="W96" s="78"/>
      <c r="X96" s="78"/>
      <c r="Y96" s="79"/>
    </row>
    <row r="97" spans="2:25" x14ac:dyDescent="0.3">
      <c r="B97" s="37"/>
      <c r="C97" s="42" t="s">
        <v>451</v>
      </c>
      <c r="D97" s="10"/>
      <c r="E97" s="10"/>
      <c r="F97" s="10"/>
      <c r="G97" s="29">
        <v>149016000</v>
      </c>
      <c r="H97" s="10"/>
      <c r="I97" s="13"/>
      <c r="J97" s="161"/>
      <c r="N97" s="77"/>
      <c r="O97" s="92" t="s">
        <v>46</v>
      </c>
      <c r="P97" s="78">
        <v>269720.11084671796</v>
      </c>
      <c r="Q97" s="81" t="s">
        <v>499</v>
      </c>
      <c r="R97" s="164"/>
      <c r="S97" s="78"/>
      <c r="T97" s="78"/>
      <c r="U97" s="78"/>
      <c r="V97" s="78"/>
      <c r="W97" s="78"/>
      <c r="X97" s="78"/>
      <c r="Y97" s="79"/>
    </row>
    <row r="98" spans="2:25" x14ac:dyDescent="0.3">
      <c r="B98" s="37"/>
      <c r="C98" s="42" t="s">
        <v>452</v>
      </c>
      <c r="D98" s="10"/>
      <c r="E98" s="10"/>
      <c r="F98" s="10"/>
      <c r="G98" s="29">
        <v>130798000</v>
      </c>
      <c r="H98" s="10"/>
      <c r="I98" s="13"/>
      <c r="J98" s="161"/>
      <c r="N98" s="77"/>
      <c r="O98" s="92" t="s">
        <v>47</v>
      </c>
      <c r="P98" s="78">
        <v>278254.14517434401</v>
      </c>
      <c r="Q98" s="81" t="s">
        <v>499</v>
      </c>
      <c r="R98" s="164"/>
      <c r="S98" s="78"/>
      <c r="T98" s="78"/>
      <c r="U98" s="78"/>
      <c r="V98" s="78"/>
      <c r="W98" s="78"/>
      <c r="X98" s="78"/>
      <c r="Y98" s="79"/>
    </row>
    <row r="99" spans="2:25" x14ac:dyDescent="0.3">
      <c r="B99" s="37"/>
      <c r="C99" s="42" t="s">
        <v>409</v>
      </c>
      <c r="D99" s="10"/>
      <c r="E99" s="10"/>
      <c r="F99" s="10"/>
      <c r="G99" s="29">
        <v>116280000</v>
      </c>
      <c r="H99" s="10"/>
      <c r="I99" s="13"/>
      <c r="J99" s="161"/>
      <c r="N99" s="77"/>
      <c r="O99" s="92" t="s">
        <v>48</v>
      </c>
      <c r="P99" s="78">
        <v>1348427.13694365</v>
      </c>
      <c r="Q99" s="81" t="s">
        <v>499</v>
      </c>
      <c r="R99" s="164"/>
      <c r="S99" s="78"/>
      <c r="T99" s="78"/>
      <c r="U99" s="78"/>
      <c r="V99" s="78"/>
      <c r="W99" s="78"/>
      <c r="X99" s="78"/>
      <c r="Y99" s="79"/>
    </row>
    <row r="100" spans="2:25" x14ac:dyDescent="0.3">
      <c r="B100" s="37"/>
      <c r="C100" s="42" t="s">
        <v>453</v>
      </c>
      <c r="D100" s="10"/>
      <c r="E100" s="10"/>
      <c r="F100" s="10"/>
      <c r="G100" s="29">
        <v>108847000</v>
      </c>
      <c r="H100" s="10"/>
      <c r="I100" s="13"/>
      <c r="J100" s="161"/>
      <c r="N100" s="77"/>
      <c r="O100" s="92" t="s">
        <v>49</v>
      </c>
      <c r="P100" s="78">
        <v>68117.174982462006</v>
      </c>
      <c r="Q100" s="81" t="s">
        <v>499</v>
      </c>
      <c r="R100" s="164"/>
      <c r="S100" s="78"/>
      <c r="T100" s="78"/>
      <c r="U100" s="78"/>
      <c r="V100" s="78"/>
      <c r="W100" s="78"/>
      <c r="X100" s="78"/>
      <c r="Y100" s="79"/>
    </row>
    <row r="101" spans="2:25" x14ac:dyDescent="0.3">
      <c r="B101" s="37"/>
      <c r="C101" s="42" t="s">
        <v>454</v>
      </c>
      <c r="D101" s="10"/>
      <c r="E101" s="10"/>
      <c r="F101" s="10"/>
      <c r="G101" s="29">
        <v>79113000</v>
      </c>
      <c r="H101" s="10"/>
      <c r="I101" s="13"/>
      <c r="J101" s="161"/>
      <c r="N101" s="77"/>
      <c r="O101" s="92" t="s">
        <v>50</v>
      </c>
      <c r="P101" s="78">
        <v>7253.3164187509501</v>
      </c>
      <c r="Q101" s="81" t="s">
        <v>499</v>
      </c>
      <c r="R101" s="164"/>
      <c r="S101" s="78"/>
      <c r="T101" s="78"/>
      <c r="U101" s="78"/>
      <c r="V101" s="78"/>
      <c r="W101" s="78"/>
      <c r="X101" s="78"/>
      <c r="Y101" s="79"/>
    </row>
    <row r="102" spans="2:25" x14ac:dyDescent="0.3">
      <c r="B102" s="37"/>
      <c r="C102" s="42" t="s">
        <v>455</v>
      </c>
      <c r="D102" s="10"/>
      <c r="E102" s="10"/>
      <c r="F102" s="10"/>
      <c r="G102" s="29">
        <v>69145000</v>
      </c>
      <c r="H102" s="10"/>
      <c r="I102" s="13"/>
      <c r="J102" s="161"/>
      <c r="N102" s="77"/>
      <c r="O102" s="92" t="s">
        <v>51</v>
      </c>
      <c r="P102" s="78">
        <v>10214368.3282269</v>
      </c>
      <c r="Q102" s="81" t="s">
        <v>499</v>
      </c>
      <c r="R102" s="164"/>
      <c r="S102" s="78"/>
      <c r="T102" s="78"/>
      <c r="U102" s="78"/>
      <c r="V102" s="78"/>
      <c r="W102" s="78"/>
      <c r="X102" s="78"/>
      <c r="Y102" s="79"/>
    </row>
    <row r="103" spans="2:25" x14ac:dyDescent="0.3">
      <c r="B103" s="37"/>
      <c r="C103" s="42" t="s">
        <v>456</v>
      </c>
      <c r="D103" s="10"/>
      <c r="E103" s="10"/>
      <c r="F103" s="10"/>
      <c r="G103" s="29">
        <v>57488000</v>
      </c>
      <c r="H103" s="10"/>
      <c r="I103" s="13"/>
      <c r="J103" s="161"/>
      <c r="N103" s="77"/>
      <c r="O103" s="92" t="s">
        <v>52</v>
      </c>
      <c r="P103" s="78">
        <v>20174125.509816702</v>
      </c>
      <c r="Q103" s="81" t="s">
        <v>499</v>
      </c>
      <c r="R103" s="164"/>
      <c r="S103" s="78"/>
      <c r="T103" s="78"/>
      <c r="U103" s="78"/>
      <c r="V103" s="78"/>
      <c r="W103" s="78"/>
      <c r="X103" s="78"/>
      <c r="Y103" s="79"/>
    </row>
    <row r="104" spans="2:25" x14ac:dyDescent="0.3">
      <c r="B104" s="37"/>
      <c r="C104" s="42" t="s">
        <v>457</v>
      </c>
      <c r="D104" s="10"/>
      <c r="E104" s="10"/>
      <c r="F104" s="10"/>
      <c r="G104" s="29">
        <v>31707000</v>
      </c>
      <c r="H104" s="10"/>
      <c r="I104" s="13"/>
      <c r="J104" s="161"/>
      <c r="N104" s="77"/>
      <c r="O104" s="92" t="s">
        <v>53</v>
      </c>
      <c r="P104" s="78">
        <v>0</v>
      </c>
      <c r="Q104" s="81" t="s">
        <v>499</v>
      </c>
      <c r="R104" s="164"/>
      <c r="S104" s="78"/>
      <c r="T104" s="78"/>
      <c r="U104" s="78"/>
      <c r="V104" s="78"/>
      <c r="W104" s="78"/>
      <c r="X104" s="78"/>
      <c r="Y104" s="79"/>
    </row>
    <row r="105" spans="2:25" ht="28.8" x14ac:dyDescent="0.3">
      <c r="B105" s="37"/>
      <c r="C105" s="42" t="s">
        <v>458</v>
      </c>
      <c r="D105" s="10"/>
      <c r="E105" s="10"/>
      <c r="F105" s="10"/>
      <c r="G105" s="29">
        <v>11545000</v>
      </c>
      <c r="H105" s="10"/>
      <c r="I105" s="13"/>
      <c r="J105" s="161"/>
      <c r="N105" s="77"/>
      <c r="O105" s="92" t="s">
        <v>54</v>
      </c>
      <c r="P105" s="78">
        <v>1721475.9879719398</v>
      </c>
      <c r="Q105" s="81" t="s">
        <v>499</v>
      </c>
      <c r="R105" s="164"/>
      <c r="S105" s="78"/>
      <c r="T105" s="78"/>
      <c r="U105" s="78"/>
      <c r="V105" s="78"/>
      <c r="W105" s="78"/>
      <c r="X105" s="78"/>
      <c r="Y105" s="79"/>
    </row>
    <row r="106" spans="2:25" x14ac:dyDescent="0.3">
      <c r="B106" s="37"/>
      <c r="C106" s="42" t="s">
        <v>459</v>
      </c>
      <c r="D106" s="10"/>
      <c r="E106" s="10"/>
      <c r="F106" s="10"/>
      <c r="G106" s="29">
        <v>1501000</v>
      </c>
      <c r="H106" s="10"/>
      <c r="I106" s="13"/>
      <c r="J106" s="161"/>
      <c r="N106" s="77"/>
      <c r="O106" s="92" t="s">
        <v>55</v>
      </c>
      <c r="P106" s="78">
        <v>3531753.0184301198</v>
      </c>
      <c r="Q106" s="81" t="s">
        <v>499</v>
      </c>
      <c r="R106" s="164"/>
      <c r="S106" s="78"/>
      <c r="T106" s="78"/>
      <c r="U106" s="78"/>
      <c r="V106" s="78"/>
      <c r="W106" s="78"/>
      <c r="X106" s="78"/>
      <c r="Y106" s="79"/>
    </row>
    <row r="107" spans="2:25" x14ac:dyDescent="0.3">
      <c r="B107" s="37"/>
      <c r="C107" s="42" t="s">
        <v>460</v>
      </c>
      <c r="D107" s="10"/>
      <c r="E107" s="10"/>
      <c r="F107" s="10"/>
      <c r="G107" s="29">
        <v>40812000</v>
      </c>
      <c r="H107" s="10"/>
      <c r="I107" s="13"/>
      <c r="J107" s="161"/>
      <c r="N107" s="77"/>
      <c r="O107" s="92" t="s">
        <v>56</v>
      </c>
      <c r="P107" s="78">
        <v>10514323.921651099</v>
      </c>
      <c r="Q107" s="81" t="s">
        <v>499</v>
      </c>
      <c r="R107" s="164"/>
      <c r="S107" s="78"/>
      <c r="T107" s="78"/>
      <c r="U107" s="78"/>
      <c r="V107" s="78"/>
      <c r="W107" s="78"/>
      <c r="X107" s="78"/>
      <c r="Y107" s="79"/>
    </row>
    <row r="108" spans="2:25" ht="28.8" x14ac:dyDescent="0.3">
      <c r="B108" s="37"/>
      <c r="C108" s="42" t="s">
        <v>461</v>
      </c>
      <c r="D108" s="10"/>
      <c r="E108" s="10"/>
      <c r="F108" s="10"/>
      <c r="G108" s="29">
        <v>53867000</v>
      </c>
      <c r="H108" s="10"/>
      <c r="I108" s="13"/>
      <c r="J108" s="161"/>
      <c r="N108" s="77"/>
      <c r="O108" s="92" t="s">
        <v>57</v>
      </c>
      <c r="P108" s="78">
        <v>8383566.6100510191</v>
      </c>
      <c r="Q108" s="81" t="s">
        <v>499</v>
      </c>
      <c r="R108" s="164"/>
      <c r="S108" s="78"/>
      <c r="T108" s="78"/>
      <c r="U108" s="78"/>
      <c r="V108" s="78"/>
      <c r="W108" s="78"/>
      <c r="X108" s="78"/>
      <c r="Y108" s="79"/>
    </row>
    <row r="109" spans="2:25" ht="28.8" x14ac:dyDescent="0.3">
      <c r="B109" s="37"/>
      <c r="C109" s="42" t="s">
        <v>462</v>
      </c>
      <c r="D109" s="10"/>
      <c r="E109" s="10"/>
      <c r="F109" s="10"/>
      <c r="G109" s="29">
        <v>12297000</v>
      </c>
      <c r="H109" s="10"/>
      <c r="I109" s="13"/>
      <c r="J109" s="161"/>
      <c r="N109" s="77"/>
      <c r="O109" s="92" t="s">
        <v>58</v>
      </c>
      <c r="P109" s="78">
        <v>3372789.8553503901</v>
      </c>
      <c r="Q109" s="81" t="s">
        <v>499</v>
      </c>
      <c r="R109" s="164"/>
      <c r="S109" s="78"/>
      <c r="T109" s="78"/>
      <c r="U109" s="78"/>
      <c r="V109" s="78"/>
      <c r="W109" s="78"/>
      <c r="X109" s="78"/>
      <c r="Y109" s="79"/>
    </row>
    <row r="110" spans="2:25" x14ac:dyDescent="0.3">
      <c r="B110" s="37"/>
      <c r="C110" s="42" t="s">
        <v>463</v>
      </c>
      <c r="D110" s="10"/>
      <c r="E110" s="10"/>
      <c r="F110" s="10"/>
      <c r="G110" s="29">
        <v>51107000</v>
      </c>
      <c r="H110" s="10"/>
      <c r="I110" s="13"/>
      <c r="J110" s="162"/>
      <c r="N110" s="77"/>
      <c r="O110" s="92" t="s">
        <v>59</v>
      </c>
      <c r="P110" s="78">
        <v>9205098.3477441501</v>
      </c>
      <c r="Q110" s="81" t="s">
        <v>499</v>
      </c>
      <c r="R110" s="164"/>
      <c r="S110" s="78"/>
      <c r="T110" s="78"/>
      <c r="U110" s="78"/>
      <c r="V110" s="78"/>
      <c r="W110" s="78"/>
      <c r="X110" s="78"/>
      <c r="Y110" s="79"/>
    </row>
    <row r="111" spans="2:25" x14ac:dyDescent="0.3">
      <c r="B111" s="37"/>
      <c r="C111" s="43" t="s">
        <v>464</v>
      </c>
      <c r="D111" s="41"/>
      <c r="E111" s="41"/>
      <c r="F111" s="41"/>
      <c r="G111" s="44">
        <v>-1330000</v>
      </c>
      <c r="H111" s="10"/>
      <c r="I111" s="13"/>
      <c r="J111" s="157" t="s">
        <v>481</v>
      </c>
      <c r="N111" s="77"/>
      <c r="O111" s="92" t="s">
        <v>60</v>
      </c>
      <c r="P111" s="78">
        <v>1019693.69779165</v>
      </c>
      <c r="Q111" s="81" t="s">
        <v>499</v>
      </c>
      <c r="R111" s="164"/>
      <c r="S111" s="78"/>
      <c r="T111" s="78"/>
      <c r="U111" s="78"/>
      <c r="V111" s="78"/>
      <c r="W111" s="78"/>
      <c r="X111" s="78"/>
      <c r="Y111" s="79"/>
    </row>
    <row r="112" spans="2:25" ht="28.8" x14ac:dyDescent="0.3">
      <c r="B112" s="37"/>
      <c r="C112" s="43" t="s">
        <v>465</v>
      </c>
      <c r="D112" s="41"/>
      <c r="E112" s="41"/>
      <c r="F112" s="41"/>
      <c r="G112" s="44">
        <v>-142170000</v>
      </c>
      <c r="H112" s="10"/>
      <c r="I112" s="13"/>
      <c r="J112" s="158"/>
      <c r="N112" s="77"/>
      <c r="O112" s="92" t="s">
        <v>61</v>
      </c>
      <c r="P112" s="78">
        <v>2337470.2297986099</v>
      </c>
      <c r="Q112" s="81" t="s">
        <v>499</v>
      </c>
      <c r="R112" s="164"/>
      <c r="S112" s="78"/>
      <c r="T112" s="78"/>
      <c r="U112" s="78"/>
      <c r="V112" s="78"/>
      <c r="W112" s="78"/>
      <c r="X112" s="78"/>
      <c r="Y112" s="79"/>
    </row>
    <row r="113" spans="2:25" ht="28.8" x14ac:dyDescent="0.3">
      <c r="B113" s="37"/>
      <c r="C113" s="43" t="s">
        <v>466</v>
      </c>
      <c r="D113" s="41"/>
      <c r="E113" s="41"/>
      <c r="F113" s="41"/>
      <c r="G113" s="44">
        <v>-2466000</v>
      </c>
      <c r="H113" s="10"/>
      <c r="I113" s="13"/>
      <c r="J113" s="158"/>
      <c r="N113" s="77"/>
      <c r="O113" s="84" t="s">
        <v>19</v>
      </c>
      <c r="P113" s="85">
        <f>SUM(P78:P112)</f>
        <v>7129843458.0221987</v>
      </c>
      <c r="Q113" s="78"/>
      <c r="R113" s="78"/>
      <c r="S113" s="78"/>
      <c r="T113" s="78"/>
      <c r="U113" s="78"/>
      <c r="V113" s="78"/>
      <c r="W113" s="78"/>
      <c r="X113" s="78"/>
      <c r="Y113" s="79"/>
    </row>
    <row r="114" spans="2:25" x14ac:dyDescent="0.3">
      <c r="B114" s="37"/>
      <c r="C114" s="43" t="s">
        <v>467</v>
      </c>
      <c r="D114" s="41"/>
      <c r="E114" s="41"/>
      <c r="F114" s="41"/>
      <c r="G114" s="44">
        <v>-444000000</v>
      </c>
      <c r="H114" s="10"/>
      <c r="I114" s="13"/>
      <c r="J114" s="158"/>
      <c r="N114" s="77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9"/>
    </row>
    <row r="115" spans="2:25" x14ac:dyDescent="0.3">
      <c r="B115" s="37"/>
      <c r="C115" s="43" t="s">
        <v>468</v>
      </c>
      <c r="D115" s="41"/>
      <c r="E115" s="41"/>
      <c r="F115" s="41"/>
      <c r="G115" s="44">
        <v>-183000000</v>
      </c>
      <c r="H115" s="10"/>
      <c r="I115" s="13"/>
      <c r="J115" s="158"/>
      <c r="N115" s="77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9"/>
    </row>
    <row r="116" spans="2:25" x14ac:dyDescent="0.3">
      <c r="B116" s="37"/>
      <c r="C116" s="43" t="s">
        <v>437</v>
      </c>
      <c r="D116" s="41"/>
      <c r="E116" s="41"/>
      <c r="F116" s="41"/>
      <c r="G116" s="44">
        <v>-41000000</v>
      </c>
      <c r="H116" s="10"/>
      <c r="I116" s="13"/>
      <c r="J116" s="158"/>
      <c r="N116" s="77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9"/>
    </row>
    <row r="117" spans="2:25" ht="29.4" thickBot="1" x14ac:dyDescent="0.35">
      <c r="B117" s="37"/>
      <c r="C117" s="43" t="s">
        <v>469</v>
      </c>
      <c r="D117" s="41"/>
      <c r="E117" s="41"/>
      <c r="F117" s="41"/>
      <c r="G117" s="44">
        <v>-54000000</v>
      </c>
      <c r="H117" s="10"/>
      <c r="I117" s="13"/>
      <c r="J117" s="158"/>
      <c r="N117" s="93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5"/>
    </row>
    <row r="118" spans="2:25" x14ac:dyDescent="0.3">
      <c r="B118" s="37"/>
      <c r="C118" s="43" t="s">
        <v>470</v>
      </c>
      <c r="D118" s="41"/>
      <c r="E118" s="41"/>
      <c r="F118" s="41"/>
      <c r="G118" s="44">
        <v>-78000000</v>
      </c>
      <c r="H118" s="10"/>
      <c r="I118" s="13"/>
      <c r="J118" s="159"/>
    </row>
    <row r="119" spans="2:25" x14ac:dyDescent="0.3">
      <c r="C119" s="12" t="s">
        <v>19</v>
      </c>
      <c r="D119" s="34">
        <f>SUM(D65:D69)</f>
        <v>2518000000</v>
      </c>
      <c r="E119" s="10"/>
      <c r="F119" s="45">
        <f>SUM(F70:F89)</f>
        <v>2719901000</v>
      </c>
      <c r="G119" s="46">
        <f>SUM(G92:G118)</f>
        <v>1905144000</v>
      </c>
      <c r="H119" s="10"/>
      <c r="I119" s="13"/>
      <c r="J119" s="13"/>
    </row>
  </sheetData>
  <mergeCells count="11">
    <mergeCell ref="N22:T22"/>
    <mergeCell ref="B23:B33"/>
    <mergeCell ref="B34:B42"/>
    <mergeCell ref="J111:J118"/>
    <mergeCell ref="J92:J110"/>
    <mergeCell ref="J65:J70"/>
    <mergeCell ref="B43:B48"/>
    <mergeCell ref="B49:B57"/>
    <mergeCell ref="B58:B64"/>
    <mergeCell ref="R92:R112"/>
    <mergeCell ref="R84:R88"/>
  </mergeCells>
  <hyperlinks>
    <hyperlink ref="H23" r:id="rId1" xr:uid="{BBAED9FF-2979-432D-917F-96006A3ADC9B}"/>
    <hyperlink ref="T29" r:id="rId2" xr:uid="{5C379AD3-6956-4F07-ACA4-397370C9C6E8}"/>
    <hyperlink ref="T25" r:id="rId3" xr:uid="{CBF526FB-84AF-41B3-A26D-78FFD3BC9C47}"/>
    <hyperlink ref="N61" r:id="rId4" xr:uid="{40EC985C-7ABC-457A-9269-AF979DE380F5}"/>
    <hyperlink ref="U90" r:id="rId5" xr:uid="{74B9C5FA-C316-4669-9BE3-E3817EA2A1F4}"/>
  </hyperlinks>
  <pageMargins left="0.7" right="0.7" top="0.78740157499999996" bottom="0.78740157499999996" header="0.3" footer="0.3"/>
  <pageSetup paperSize="9" orientation="portrait" horizontalDpi="1200" verticalDpi="1200" r:id="rId6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110-E9E3-4C48-8E68-C9A4C7D4F213}">
  <dimension ref="B3:J161"/>
  <sheetViews>
    <sheetView workbookViewId="0">
      <selection activeCell="K4" sqref="K4"/>
    </sheetView>
  </sheetViews>
  <sheetFormatPr baseColWidth="10" defaultRowHeight="14.4" x14ac:dyDescent="0.3"/>
  <cols>
    <col min="3" max="3" width="9.88671875" bestFit="1" customWidth="1"/>
    <col min="8" max="8" width="23.109375" customWidth="1"/>
  </cols>
  <sheetData>
    <row r="3" spans="2:10" ht="15" thickBot="1" x14ac:dyDescent="0.35"/>
    <row r="4" spans="2:10" x14ac:dyDescent="0.3">
      <c r="B4" s="165" t="s">
        <v>532</v>
      </c>
      <c r="C4" s="166"/>
      <c r="D4" s="166"/>
      <c r="E4" s="167"/>
      <c r="F4" s="97"/>
      <c r="G4" s="165" t="s">
        <v>531</v>
      </c>
      <c r="H4" s="167"/>
      <c r="J4" t="s">
        <v>681</v>
      </c>
    </row>
    <row r="5" spans="2:10" x14ac:dyDescent="0.3">
      <c r="B5" s="98" t="s">
        <v>101</v>
      </c>
      <c r="C5" s="22" t="s">
        <v>102</v>
      </c>
      <c r="D5" s="22" t="s">
        <v>103</v>
      </c>
      <c r="E5" s="99" t="s">
        <v>104</v>
      </c>
      <c r="F5" s="22"/>
      <c r="G5" s="103" t="s">
        <v>164</v>
      </c>
      <c r="H5" s="104" t="s">
        <v>159</v>
      </c>
    </row>
    <row r="6" spans="2:10" x14ac:dyDescent="0.3">
      <c r="B6" s="98" t="s">
        <v>105</v>
      </c>
      <c r="C6" s="22" t="s">
        <v>102</v>
      </c>
      <c r="D6" s="22" t="s">
        <v>103</v>
      </c>
      <c r="E6" s="99" t="s">
        <v>104</v>
      </c>
      <c r="F6" s="22"/>
      <c r="G6" s="103" t="s">
        <v>165</v>
      </c>
      <c r="H6" s="104" t="s">
        <v>159</v>
      </c>
    </row>
    <row r="7" spans="2:10" x14ac:dyDescent="0.3">
      <c r="B7" s="98" t="s">
        <v>106</v>
      </c>
      <c r="C7" s="22" t="s">
        <v>107</v>
      </c>
      <c r="D7" s="22" t="s">
        <v>108</v>
      </c>
      <c r="E7" s="99" t="s">
        <v>109</v>
      </c>
      <c r="F7" s="22"/>
      <c r="G7" s="103" t="s">
        <v>166</v>
      </c>
      <c r="H7" s="104" t="s">
        <v>159</v>
      </c>
    </row>
    <row r="8" spans="2:10" x14ac:dyDescent="0.3">
      <c r="B8" s="98" t="s">
        <v>110</v>
      </c>
      <c r="C8" s="22" t="s">
        <v>107</v>
      </c>
      <c r="D8" s="22" t="s">
        <v>108</v>
      </c>
      <c r="E8" s="99" t="s">
        <v>109</v>
      </c>
      <c r="F8" s="22"/>
      <c r="G8" s="103" t="s">
        <v>167</v>
      </c>
      <c r="H8" s="104" t="s">
        <v>159</v>
      </c>
    </row>
    <row r="9" spans="2:10" x14ac:dyDescent="0.3">
      <c r="B9" s="98" t="s">
        <v>111</v>
      </c>
      <c r="C9" s="22" t="s">
        <v>107</v>
      </c>
      <c r="D9" s="22" t="s">
        <v>108</v>
      </c>
      <c r="E9" s="99" t="s">
        <v>109</v>
      </c>
      <c r="F9" s="22"/>
      <c r="G9" s="103" t="s">
        <v>168</v>
      </c>
      <c r="H9" s="104" t="s">
        <v>159</v>
      </c>
    </row>
    <row r="10" spans="2:10" x14ac:dyDescent="0.3">
      <c r="B10" s="98" t="s">
        <v>112</v>
      </c>
      <c r="C10" s="22" t="s">
        <v>102</v>
      </c>
      <c r="D10" s="22" t="s">
        <v>103</v>
      </c>
      <c r="E10" s="99" t="s">
        <v>104</v>
      </c>
      <c r="F10" s="22"/>
      <c r="G10" s="103" t="s">
        <v>169</v>
      </c>
      <c r="H10" s="104" t="s">
        <v>159</v>
      </c>
    </row>
    <row r="11" spans="2:10" x14ac:dyDescent="0.3">
      <c r="B11" s="98" t="s">
        <v>113</v>
      </c>
      <c r="C11" s="22" t="s">
        <v>102</v>
      </c>
      <c r="D11" s="22" t="s">
        <v>103</v>
      </c>
      <c r="E11" s="99" t="s">
        <v>104</v>
      </c>
      <c r="F11" s="22"/>
      <c r="G11" s="103" t="s">
        <v>170</v>
      </c>
      <c r="H11" s="104" t="s">
        <v>159</v>
      </c>
    </row>
    <row r="12" spans="2:10" x14ac:dyDescent="0.3">
      <c r="B12" s="98" t="s">
        <v>114</v>
      </c>
      <c r="C12" s="22" t="s">
        <v>107</v>
      </c>
      <c r="D12" s="22" t="s">
        <v>108</v>
      </c>
      <c r="E12" s="99" t="s">
        <v>109</v>
      </c>
      <c r="F12" s="22"/>
      <c r="G12" s="103" t="s">
        <v>171</v>
      </c>
      <c r="H12" s="104" t="s">
        <v>159</v>
      </c>
    </row>
    <row r="13" spans="2:10" x14ac:dyDescent="0.3">
      <c r="B13" s="98" t="s">
        <v>115</v>
      </c>
      <c r="C13" s="22" t="s">
        <v>102</v>
      </c>
      <c r="D13" s="22" t="s">
        <v>103</v>
      </c>
      <c r="E13" s="99" t="s">
        <v>104</v>
      </c>
      <c r="F13" s="22"/>
      <c r="G13" s="103" t="s">
        <v>172</v>
      </c>
      <c r="H13" s="104" t="s">
        <v>159</v>
      </c>
    </row>
    <row r="14" spans="2:10" x14ac:dyDescent="0.3">
      <c r="B14" s="98" t="s">
        <v>116</v>
      </c>
      <c r="C14" s="22" t="s">
        <v>102</v>
      </c>
      <c r="D14" s="22" t="s">
        <v>103</v>
      </c>
      <c r="E14" s="99" t="s">
        <v>104</v>
      </c>
      <c r="F14" s="22"/>
      <c r="G14" s="103" t="s">
        <v>173</v>
      </c>
      <c r="H14" s="104" t="s">
        <v>159</v>
      </c>
    </row>
    <row r="15" spans="2:10" x14ac:dyDescent="0.3">
      <c r="B15" s="98" t="s">
        <v>117</v>
      </c>
      <c r="C15" s="22" t="s">
        <v>102</v>
      </c>
      <c r="D15" s="22" t="s">
        <v>103</v>
      </c>
      <c r="E15" s="99" t="s">
        <v>104</v>
      </c>
      <c r="F15" s="22"/>
      <c r="G15" s="103" t="s">
        <v>174</v>
      </c>
      <c r="H15" s="104" t="s">
        <v>159</v>
      </c>
    </row>
    <row r="16" spans="2:10" x14ac:dyDescent="0.3">
      <c r="B16" s="98" t="s">
        <v>118</v>
      </c>
      <c r="C16" s="22" t="s">
        <v>102</v>
      </c>
      <c r="D16" s="22" t="s">
        <v>103</v>
      </c>
      <c r="E16" s="99" t="s">
        <v>104</v>
      </c>
      <c r="F16" s="22"/>
      <c r="G16" s="103" t="s">
        <v>175</v>
      </c>
      <c r="H16" s="104" t="s">
        <v>159</v>
      </c>
    </row>
    <row r="17" spans="2:8" x14ac:dyDescent="0.3">
      <c r="B17" s="98" t="s">
        <v>119</v>
      </c>
      <c r="C17" s="22" t="s">
        <v>107</v>
      </c>
      <c r="D17" s="22" t="s">
        <v>108</v>
      </c>
      <c r="E17" s="99" t="s">
        <v>109</v>
      </c>
      <c r="F17" s="22"/>
      <c r="G17" s="103" t="s">
        <v>176</v>
      </c>
      <c r="H17" s="104" t="s">
        <v>159</v>
      </c>
    </row>
    <row r="18" spans="2:8" x14ac:dyDescent="0.3">
      <c r="B18" s="98" t="s">
        <v>120</v>
      </c>
      <c r="C18" s="22" t="s">
        <v>107</v>
      </c>
      <c r="D18" s="22" t="s">
        <v>108</v>
      </c>
      <c r="E18" s="99" t="s">
        <v>109</v>
      </c>
      <c r="F18" s="22"/>
      <c r="G18" s="103" t="s">
        <v>177</v>
      </c>
      <c r="H18" s="104" t="s">
        <v>159</v>
      </c>
    </row>
    <row r="19" spans="2:8" x14ac:dyDescent="0.3">
      <c r="B19" s="98" t="s">
        <v>121</v>
      </c>
      <c r="C19" s="22" t="s">
        <v>102</v>
      </c>
      <c r="D19" s="22" t="s">
        <v>103</v>
      </c>
      <c r="E19" s="99" t="s">
        <v>104</v>
      </c>
      <c r="F19" s="22"/>
      <c r="G19" s="103" t="s">
        <v>178</v>
      </c>
      <c r="H19" s="104" t="s">
        <v>159</v>
      </c>
    </row>
    <row r="20" spans="2:8" x14ac:dyDescent="0.3">
      <c r="B20" s="98" t="s">
        <v>122</v>
      </c>
      <c r="C20" s="22" t="s">
        <v>102</v>
      </c>
      <c r="D20" s="22" t="s">
        <v>103</v>
      </c>
      <c r="E20" s="99" t="s">
        <v>104</v>
      </c>
      <c r="F20" s="22"/>
      <c r="G20" s="103" t="s">
        <v>179</v>
      </c>
      <c r="H20" s="104" t="s">
        <v>159</v>
      </c>
    </row>
    <row r="21" spans="2:8" x14ac:dyDescent="0.3">
      <c r="B21" s="98" t="s">
        <v>123</v>
      </c>
      <c r="C21" s="22" t="s">
        <v>107</v>
      </c>
      <c r="D21" s="22" t="s">
        <v>108</v>
      </c>
      <c r="E21" s="99" t="s">
        <v>109</v>
      </c>
      <c r="F21" s="22"/>
      <c r="G21" s="103" t="s">
        <v>180</v>
      </c>
      <c r="H21" s="104" t="s">
        <v>159</v>
      </c>
    </row>
    <row r="22" spans="2:8" x14ac:dyDescent="0.3">
      <c r="B22" s="98" t="s">
        <v>124</v>
      </c>
      <c r="C22" s="22" t="s">
        <v>102</v>
      </c>
      <c r="D22" s="22" t="s">
        <v>103</v>
      </c>
      <c r="E22" s="99" t="s">
        <v>104</v>
      </c>
      <c r="F22" s="22"/>
      <c r="G22" s="103" t="s">
        <v>181</v>
      </c>
      <c r="H22" s="104" t="s">
        <v>159</v>
      </c>
    </row>
    <row r="23" spans="2:8" x14ac:dyDescent="0.3">
      <c r="B23" s="98" t="s">
        <v>125</v>
      </c>
      <c r="C23" s="22" t="s">
        <v>107</v>
      </c>
      <c r="D23" s="22" t="s">
        <v>108</v>
      </c>
      <c r="E23" s="99" t="s">
        <v>109</v>
      </c>
      <c r="F23" s="22"/>
      <c r="G23" s="103" t="s">
        <v>182</v>
      </c>
      <c r="H23" s="104" t="s">
        <v>159</v>
      </c>
    </row>
    <row r="24" spans="2:8" x14ac:dyDescent="0.3">
      <c r="B24" s="98" t="s">
        <v>126</v>
      </c>
      <c r="C24" s="22" t="s">
        <v>107</v>
      </c>
      <c r="D24" s="22" t="s">
        <v>108</v>
      </c>
      <c r="E24" s="99" t="s">
        <v>109</v>
      </c>
      <c r="F24" s="22"/>
      <c r="G24" s="103" t="s">
        <v>183</v>
      </c>
      <c r="H24" s="104" t="s">
        <v>159</v>
      </c>
    </row>
    <row r="25" spans="2:8" x14ac:dyDescent="0.3">
      <c r="B25" s="98" t="s">
        <v>127</v>
      </c>
      <c r="C25" s="22" t="s">
        <v>102</v>
      </c>
      <c r="D25" s="22" t="s">
        <v>103</v>
      </c>
      <c r="E25" s="99" t="s">
        <v>104</v>
      </c>
      <c r="F25" s="22"/>
      <c r="G25" s="103" t="s">
        <v>184</v>
      </c>
      <c r="H25" s="104" t="s">
        <v>159</v>
      </c>
    </row>
    <row r="26" spans="2:8" x14ac:dyDescent="0.3">
      <c r="B26" s="98" t="s">
        <v>128</v>
      </c>
      <c r="C26" s="22" t="s">
        <v>107</v>
      </c>
      <c r="D26" s="22" t="s">
        <v>108</v>
      </c>
      <c r="E26" s="99" t="s">
        <v>109</v>
      </c>
      <c r="F26" s="22"/>
      <c r="G26" s="103" t="s">
        <v>185</v>
      </c>
      <c r="H26" s="104" t="s">
        <v>159</v>
      </c>
    </row>
    <row r="27" spans="2:8" x14ac:dyDescent="0.3">
      <c r="B27" s="98" t="s">
        <v>129</v>
      </c>
      <c r="C27" s="22" t="s">
        <v>102</v>
      </c>
      <c r="D27" s="22" t="s">
        <v>103</v>
      </c>
      <c r="E27" s="99" t="s">
        <v>104</v>
      </c>
      <c r="F27" s="22"/>
      <c r="G27" s="103" t="s">
        <v>186</v>
      </c>
      <c r="H27" s="104" t="s">
        <v>159</v>
      </c>
    </row>
    <row r="28" spans="2:8" x14ac:dyDescent="0.3">
      <c r="B28" s="98" t="s">
        <v>130</v>
      </c>
      <c r="C28" s="22" t="s">
        <v>107</v>
      </c>
      <c r="D28" s="22" t="s">
        <v>108</v>
      </c>
      <c r="E28" s="99" t="s">
        <v>109</v>
      </c>
      <c r="F28" s="22"/>
      <c r="G28" s="103" t="s">
        <v>187</v>
      </c>
      <c r="H28" s="104" t="s">
        <v>159</v>
      </c>
    </row>
    <row r="29" spans="2:8" x14ac:dyDescent="0.3">
      <c r="B29" s="98" t="s">
        <v>131</v>
      </c>
      <c r="C29" s="22" t="s">
        <v>102</v>
      </c>
      <c r="D29" s="22" t="s">
        <v>103</v>
      </c>
      <c r="E29" s="99" t="s">
        <v>104</v>
      </c>
      <c r="F29" s="22"/>
      <c r="G29" s="103" t="s">
        <v>188</v>
      </c>
      <c r="H29" s="104" t="s">
        <v>159</v>
      </c>
    </row>
    <row r="30" spans="2:8" x14ac:dyDescent="0.3">
      <c r="B30" s="98" t="s">
        <v>132</v>
      </c>
      <c r="C30" s="22" t="s">
        <v>107</v>
      </c>
      <c r="D30" s="22" t="s">
        <v>108</v>
      </c>
      <c r="E30" s="99" t="s">
        <v>109</v>
      </c>
      <c r="F30" s="22"/>
      <c r="G30" s="103" t="s">
        <v>189</v>
      </c>
      <c r="H30" s="104" t="s">
        <v>159</v>
      </c>
    </row>
    <row r="31" spans="2:8" x14ac:dyDescent="0.3">
      <c r="B31" s="98" t="s">
        <v>133</v>
      </c>
      <c r="C31" s="22" t="s">
        <v>107</v>
      </c>
      <c r="D31" s="22" t="s">
        <v>108</v>
      </c>
      <c r="E31" s="99" t="s">
        <v>109</v>
      </c>
      <c r="F31" s="22"/>
      <c r="G31" s="103" t="s">
        <v>190</v>
      </c>
      <c r="H31" s="104" t="s">
        <v>159</v>
      </c>
    </row>
    <row r="32" spans="2:8" x14ac:dyDescent="0.3">
      <c r="B32" s="98" t="s">
        <v>134</v>
      </c>
      <c r="C32" s="22" t="s">
        <v>102</v>
      </c>
      <c r="D32" s="22" t="s">
        <v>103</v>
      </c>
      <c r="E32" s="99" t="s">
        <v>104</v>
      </c>
      <c r="F32" s="22"/>
      <c r="G32" s="103" t="s">
        <v>191</v>
      </c>
      <c r="H32" s="104" t="s">
        <v>159</v>
      </c>
    </row>
    <row r="33" spans="2:8" x14ac:dyDescent="0.3">
      <c r="B33" s="98" t="s">
        <v>135</v>
      </c>
      <c r="C33" s="22" t="s">
        <v>102</v>
      </c>
      <c r="D33" s="22" t="s">
        <v>136</v>
      </c>
      <c r="E33" s="99" t="s">
        <v>104</v>
      </c>
      <c r="F33" s="22"/>
      <c r="G33" s="103" t="s">
        <v>192</v>
      </c>
      <c r="H33" s="104" t="s">
        <v>159</v>
      </c>
    </row>
    <row r="34" spans="2:8" x14ac:dyDescent="0.3">
      <c r="B34" s="98" t="s">
        <v>137</v>
      </c>
      <c r="C34" s="22" t="s">
        <v>102</v>
      </c>
      <c r="D34" s="22" t="s">
        <v>138</v>
      </c>
      <c r="E34" s="99" t="s">
        <v>104</v>
      </c>
      <c r="F34" s="22"/>
      <c r="G34" s="103" t="s">
        <v>193</v>
      </c>
      <c r="H34" s="104" t="s">
        <v>159</v>
      </c>
    </row>
    <row r="35" spans="2:8" x14ac:dyDescent="0.3">
      <c r="B35" s="98" t="s">
        <v>139</v>
      </c>
      <c r="C35" s="22" t="s">
        <v>140</v>
      </c>
      <c r="D35" s="22" t="s">
        <v>141</v>
      </c>
      <c r="E35" s="99" t="s">
        <v>109</v>
      </c>
      <c r="F35" s="22"/>
      <c r="G35" s="103" t="s">
        <v>194</v>
      </c>
      <c r="H35" s="104" t="s">
        <v>159</v>
      </c>
    </row>
    <row r="36" spans="2:8" x14ac:dyDescent="0.3">
      <c r="B36" s="98" t="s">
        <v>142</v>
      </c>
      <c r="C36" s="22" t="s">
        <v>102</v>
      </c>
      <c r="D36" s="22" t="s">
        <v>136</v>
      </c>
      <c r="E36" s="99" t="s">
        <v>104</v>
      </c>
      <c r="F36" s="22"/>
      <c r="G36" s="103" t="s">
        <v>195</v>
      </c>
      <c r="H36" s="104" t="s">
        <v>159</v>
      </c>
    </row>
    <row r="37" spans="2:8" x14ac:dyDescent="0.3">
      <c r="B37" s="98" t="s">
        <v>143</v>
      </c>
      <c r="C37" s="22" t="s">
        <v>140</v>
      </c>
      <c r="D37" s="22" t="s">
        <v>138</v>
      </c>
      <c r="E37" s="99" t="s">
        <v>109</v>
      </c>
      <c r="F37" s="22"/>
      <c r="G37" s="103" t="s">
        <v>196</v>
      </c>
      <c r="H37" s="104" t="s">
        <v>159</v>
      </c>
    </row>
    <row r="38" spans="2:8" x14ac:dyDescent="0.3">
      <c r="B38" s="98" t="s">
        <v>144</v>
      </c>
      <c r="C38" s="22" t="s">
        <v>145</v>
      </c>
      <c r="D38" s="22" t="s">
        <v>141</v>
      </c>
      <c r="E38" s="99" t="s">
        <v>109</v>
      </c>
      <c r="F38" s="22"/>
      <c r="G38" s="103" t="s">
        <v>197</v>
      </c>
      <c r="H38" s="104" t="s">
        <v>159</v>
      </c>
    </row>
    <row r="39" spans="2:8" x14ac:dyDescent="0.3">
      <c r="B39" s="98" t="s">
        <v>146</v>
      </c>
      <c r="C39" s="22" t="s">
        <v>140</v>
      </c>
      <c r="D39" s="22" t="s">
        <v>141</v>
      </c>
      <c r="E39" s="99" t="s">
        <v>109</v>
      </c>
      <c r="F39" s="22"/>
      <c r="G39" s="103" t="s">
        <v>154</v>
      </c>
      <c r="H39" s="104" t="s">
        <v>159</v>
      </c>
    </row>
    <row r="40" spans="2:8" x14ac:dyDescent="0.3">
      <c r="B40" s="98" t="s">
        <v>147</v>
      </c>
      <c r="C40" s="22" t="s">
        <v>145</v>
      </c>
      <c r="D40" s="22" t="s">
        <v>148</v>
      </c>
      <c r="E40" s="99" t="s">
        <v>109</v>
      </c>
      <c r="F40" s="22"/>
      <c r="G40" s="103" t="s">
        <v>198</v>
      </c>
      <c r="H40" s="104" t="s">
        <v>159</v>
      </c>
    </row>
    <row r="41" spans="2:8" x14ac:dyDescent="0.3">
      <c r="B41" s="98" t="s">
        <v>149</v>
      </c>
      <c r="C41" s="22" t="s">
        <v>107</v>
      </c>
      <c r="D41" s="22" t="s">
        <v>141</v>
      </c>
      <c r="E41" s="99" t="s">
        <v>109</v>
      </c>
      <c r="F41" s="22"/>
      <c r="G41" s="103" t="s">
        <v>199</v>
      </c>
      <c r="H41" s="104" t="s">
        <v>159</v>
      </c>
    </row>
    <row r="42" spans="2:8" x14ac:dyDescent="0.3">
      <c r="B42" s="98" t="s">
        <v>150</v>
      </c>
      <c r="C42" s="22" t="s">
        <v>102</v>
      </c>
      <c r="D42" s="22" t="s">
        <v>138</v>
      </c>
      <c r="E42" s="99" t="s">
        <v>104</v>
      </c>
      <c r="F42" s="22"/>
      <c r="G42" s="103" t="s">
        <v>200</v>
      </c>
      <c r="H42" s="104" t="s">
        <v>159</v>
      </c>
    </row>
    <row r="43" spans="2:8" x14ac:dyDescent="0.3">
      <c r="B43" s="98" t="s">
        <v>151</v>
      </c>
      <c r="C43" s="22" t="s">
        <v>102</v>
      </c>
      <c r="D43" s="22" t="s">
        <v>152</v>
      </c>
      <c r="E43" s="99" t="s">
        <v>104</v>
      </c>
      <c r="F43" s="22"/>
      <c r="G43" s="103" t="s">
        <v>201</v>
      </c>
      <c r="H43" s="104" t="s">
        <v>159</v>
      </c>
    </row>
    <row r="44" spans="2:8" x14ac:dyDescent="0.3">
      <c r="B44" s="98" t="s">
        <v>153</v>
      </c>
      <c r="C44" s="22" t="s">
        <v>102</v>
      </c>
      <c r="D44" s="22" t="s">
        <v>148</v>
      </c>
      <c r="E44" s="99" t="s">
        <v>104</v>
      </c>
      <c r="F44" s="22"/>
      <c r="G44" s="103" t="s">
        <v>202</v>
      </c>
      <c r="H44" s="104" t="s">
        <v>159</v>
      </c>
    </row>
    <row r="45" spans="2:8" x14ac:dyDescent="0.3">
      <c r="B45" s="98" t="s">
        <v>154</v>
      </c>
      <c r="C45" s="22" t="s">
        <v>140</v>
      </c>
      <c r="D45" s="22" t="s">
        <v>138</v>
      </c>
      <c r="E45" s="99" t="s">
        <v>109</v>
      </c>
      <c r="F45" s="22"/>
      <c r="G45" s="103" t="s">
        <v>203</v>
      </c>
      <c r="H45" s="104" t="s">
        <v>159</v>
      </c>
    </row>
    <row r="46" spans="2:8" x14ac:dyDescent="0.3">
      <c r="B46" s="98" t="s">
        <v>155</v>
      </c>
      <c r="C46" s="22" t="s">
        <v>102</v>
      </c>
      <c r="D46" s="22" t="s">
        <v>152</v>
      </c>
      <c r="E46" s="99" t="s">
        <v>104</v>
      </c>
      <c r="F46" s="22"/>
      <c r="G46" s="103" t="s">
        <v>204</v>
      </c>
      <c r="H46" s="104" t="s">
        <v>159</v>
      </c>
    </row>
    <row r="47" spans="2:8" x14ac:dyDescent="0.3">
      <c r="B47" s="98" t="s">
        <v>156</v>
      </c>
      <c r="C47" s="22" t="s">
        <v>140</v>
      </c>
      <c r="D47" s="22" t="s">
        <v>148</v>
      </c>
      <c r="E47" s="99" t="s">
        <v>109</v>
      </c>
      <c r="F47" s="22"/>
      <c r="G47" s="103" t="s">
        <v>205</v>
      </c>
      <c r="H47" s="104" t="s">
        <v>159</v>
      </c>
    </row>
    <row r="48" spans="2:8" x14ac:dyDescent="0.3">
      <c r="B48" s="98" t="s">
        <v>157</v>
      </c>
      <c r="C48" s="22" t="s">
        <v>158</v>
      </c>
      <c r="D48" s="22" t="s">
        <v>141</v>
      </c>
      <c r="E48" s="99" t="s">
        <v>109</v>
      </c>
      <c r="F48" s="22"/>
      <c r="G48" s="103" t="s">
        <v>206</v>
      </c>
      <c r="H48" s="104" t="s">
        <v>159</v>
      </c>
    </row>
    <row r="49" spans="2:8" x14ac:dyDescent="0.3">
      <c r="B49" s="98" t="s">
        <v>159</v>
      </c>
      <c r="C49" s="22" t="s">
        <v>140</v>
      </c>
      <c r="D49" s="22" t="s">
        <v>148</v>
      </c>
      <c r="E49" s="99" t="s">
        <v>109</v>
      </c>
      <c r="F49" s="22"/>
      <c r="G49" s="103" t="s">
        <v>207</v>
      </c>
      <c r="H49" s="104" t="s">
        <v>159</v>
      </c>
    </row>
    <row r="50" spans="2:8" x14ac:dyDescent="0.3">
      <c r="B50" s="98" t="s">
        <v>160</v>
      </c>
      <c r="C50" s="22" t="s">
        <v>145</v>
      </c>
      <c r="D50" s="22" t="s">
        <v>148</v>
      </c>
      <c r="E50" s="99" t="s">
        <v>109</v>
      </c>
      <c r="F50" s="22"/>
      <c r="G50" s="103" t="s">
        <v>208</v>
      </c>
      <c r="H50" s="104" t="s">
        <v>160</v>
      </c>
    </row>
    <row r="51" spans="2:8" x14ac:dyDescent="0.3">
      <c r="B51" s="98" t="s">
        <v>161</v>
      </c>
      <c r="C51" s="22" t="s">
        <v>107</v>
      </c>
      <c r="D51" s="22" t="s">
        <v>148</v>
      </c>
      <c r="E51" s="99" t="s">
        <v>109</v>
      </c>
      <c r="F51" s="22"/>
      <c r="G51" s="103" t="s">
        <v>209</v>
      </c>
      <c r="H51" s="104" t="s">
        <v>160</v>
      </c>
    </row>
    <row r="52" spans="2:8" x14ac:dyDescent="0.3">
      <c r="B52" s="98" t="s">
        <v>162</v>
      </c>
      <c r="C52" s="22" t="s">
        <v>158</v>
      </c>
      <c r="D52" s="22" t="s">
        <v>148</v>
      </c>
      <c r="E52" s="99" t="s">
        <v>109</v>
      </c>
      <c r="F52" s="22"/>
      <c r="G52" s="103" t="s">
        <v>210</v>
      </c>
      <c r="H52" s="104" t="s">
        <v>160</v>
      </c>
    </row>
    <row r="53" spans="2:8" ht="15" thickBot="1" x14ac:dyDescent="0.35">
      <c r="B53" s="100" t="s">
        <v>163</v>
      </c>
      <c r="C53" s="101" t="s">
        <v>158</v>
      </c>
      <c r="D53" s="101" t="s">
        <v>148</v>
      </c>
      <c r="E53" s="102" t="s">
        <v>109</v>
      </c>
      <c r="F53" s="22"/>
      <c r="G53" s="103" t="s">
        <v>211</v>
      </c>
      <c r="H53" s="104" t="s">
        <v>160</v>
      </c>
    </row>
    <row r="54" spans="2:8" x14ac:dyDescent="0.3">
      <c r="G54" s="103" t="s">
        <v>212</v>
      </c>
      <c r="H54" s="104" t="s">
        <v>160</v>
      </c>
    </row>
    <row r="55" spans="2:8" x14ac:dyDescent="0.3">
      <c r="G55" s="103" t="s">
        <v>213</v>
      </c>
      <c r="H55" s="104" t="s">
        <v>160</v>
      </c>
    </row>
    <row r="56" spans="2:8" x14ac:dyDescent="0.3">
      <c r="G56" s="103" t="s">
        <v>214</v>
      </c>
      <c r="H56" s="104" t="s">
        <v>160</v>
      </c>
    </row>
    <row r="57" spans="2:8" x14ac:dyDescent="0.3">
      <c r="G57" s="103" t="s">
        <v>215</v>
      </c>
      <c r="H57" s="104" t="s">
        <v>160</v>
      </c>
    </row>
    <row r="58" spans="2:8" x14ac:dyDescent="0.3">
      <c r="G58" s="103" t="s">
        <v>216</v>
      </c>
      <c r="H58" s="104" t="s">
        <v>160</v>
      </c>
    </row>
    <row r="59" spans="2:8" x14ac:dyDescent="0.3">
      <c r="G59" s="103" t="s">
        <v>217</v>
      </c>
      <c r="H59" s="104" t="s">
        <v>160</v>
      </c>
    </row>
    <row r="60" spans="2:8" x14ac:dyDescent="0.3">
      <c r="G60" s="103" t="s">
        <v>218</v>
      </c>
      <c r="H60" s="104" t="s">
        <v>160</v>
      </c>
    </row>
    <row r="61" spans="2:8" x14ac:dyDescent="0.3">
      <c r="G61" s="103" t="s">
        <v>219</v>
      </c>
      <c r="H61" s="104" t="s">
        <v>160</v>
      </c>
    </row>
    <row r="62" spans="2:8" x14ac:dyDescent="0.3">
      <c r="G62" s="103" t="s">
        <v>220</v>
      </c>
      <c r="H62" s="104" t="s">
        <v>160</v>
      </c>
    </row>
    <row r="63" spans="2:8" x14ac:dyDescent="0.3">
      <c r="G63" s="103" t="s">
        <v>221</v>
      </c>
      <c r="H63" s="104" t="s">
        <v>160</v>
      </c>
    </row>
    <row r="64" spans="2:8" x14ac:dyDescent="0.3">
      <c r="G64" s="103" t="s">
        <v>222</v>
      </c>
      <c r="H64" s="104" t="s">
        <v>160</v>
      </c>
    </row>
    <row r="65" spans="7:8" x14ac:dyDescent="0.3">
      <c r="G65" s="103" t="s">
        <v>223</v>
      </c>
      <c r="H65" s="104" t="s">
        <v>160</v>
      </c>
    </row>
    <row r="66" spans="7:8" x14ac:dyDescent="0.3">
      <c r="G66" s="103" t="s">
        <v>224</v>
      </c>
      <c r="H66" s="104" t="s">
        <v>160</v>
      </c>
    </row>
    <row r="67" spans="7:8" x14ac:dyDescent="0.3">
      <c r="G67" s="103" t="s">
        <v>225</v>
      </c>
      <c r="H67" s="104" t="s">
        <v>160</v>
      </c>
    </row>
    <row r="68" spans="7:8" x14ac:dyDescent="0.3">
      <c r="G68" s="103" t="s">
        <v>226</v>
      </c>
      <c r="H68" s="104" t="s">
        <v>160</v>
      </c>
    </row>
    <row r="69" spans="7:8" x14ac:dyDescent="0.3">
      <c r="G69" s="103" t="s">
        <v>227</v>
      </c>
      <c r="H69" s="104" t="s">
        <v>160</v>
      </c>
    </row>
    <row r="70" spans="7:8" x14ac:dyDescent="0.3">
      <c r="G70" s="103" t="s">
        <v>228</v>
      </c>
      <c r="H70" s="104" t="s">
        <v>160</v>
      </c>
    </row>
    <row r="71" spans="7:8" x14ac:dyDescent="0.3">
      <c r="G71" s="103" t="s">
        <v>229</v>
      </c>
      <c r="H71" s="104" t="s">
        <v>160</v>
      </c>
    </row>
    <row r="72" spans="7:8" x14ac:dyDescent="0.3">
      <c r="G72" s="103" t="s">
        <v>230</v>
      </c>
      <c r="H72" s="104" t="s">
        <v>160</v>
      </c>
    </row>
    <row r="73" spans="7:8" x14ac:dyDescent="0.3">
      <c r="G73" s="103" t="s">
        <v>231</v>
      </c>
      <c r="H73" s="104" t="s">
        <v>160</v>
      </c>
    </row>
    <row r="74" spans="7:8" x14ac:dyDescent="0.3">
      <c r="G74" s="103" t="s">
        <v>232</v>
      </c>
      <c r="H74" s="104" t="s">
        <v>160</v>
      </c>
    </row>
    <row r="75" spans="7:8" x14ac:dyDescent="0.3">
      <c r="G75" s="103" t="s">
        <v>233</v>
      </c>
      <c r="H75" s="104" t="s">
        <v>160</v>
      </c>
    </row>
    <row r="76" spans="7:8" x14ac:dyDescent="0.3">
      <c r="G76" s="103" t="s">
        <v>234</v>
      </c>
      <c r="H76" s="104" t="s">
        <v>160</v>
      </c>
    </row>
    <row r="77" spans="7:8" x14ac:dyDescent="0.3">
      <c r="G77" s="103" t="s">
        <v>235</v>
      </c>
      <c r="H77" s="104" t="s">
        <v>160</v>
      </c>
    </row>
    <row r="78" spans="7:8" x14ac:dyDescent="0.3">
      <c r="G78" s="103" t="s">
        <v>236</v>
      </c>
      <c r="H78" s="104" t="s">
        <v>160</v>
      </c>
    </row>
    <row r="79" spans="7:8" x14ac:dyDescent="0.3">
      <c r="G79" s="103" t="s">
        <v>237</v>
      </c>
      <c r="H79" s="104" t="s">
        <v>160</v>
      </c>
    </row>
    <row r="80" spans="7:8" x14ac:dyDescent="0.3">
      <c r="G80" s="103" t="s">
        <v>238</v>
      </c>
      <c r="H80" s="104" t="s">
        <v>161</v>
      </c>
    </row>
    <row r="81" spans="7:8" x14ac:dyDescent="0.3">
      <c r="G81" s="103" t="s">
        <v>239</v>
      </c>
      <c r="H81" s="104" t="s">
        <v>161</v>
      </c>
    </row>
    <row r="82" spans="7:8" x14ac:dyDescent="0.3">
      <c r="G82" s="103" t="s">
        <v>240</v>
      </c>
      <c r="H82" s="104" t="s">
        <v>161</v>
      </c>
    </row>
    <row r="83" spans="7:8" x14ac:dyDescent="0.3">
      <c r="G83" s="103" t="s">
        <v>241</v>
      </c>
      <c r="H83" s="104" t="s">
        <v>161</v>
      </c>
    </row>
    <row r="84" spans="7:8" x14ac:dyDescent="0.3">
      <c r="G84" s="103" t="s">
        <v>242</v>
      </c>
      <c r="H84" s="104" t="s">
        <v>161</v>
      </c>
    </row>
    <row r="85" spans="7:8" x14ac:dyDescent="0.3">
      <c r="G85" s="103" t="s">
        <v>243</v>
      </c>
      <c r="H85" s="104" t="s">
        <v>161</v>
      </c>
    </row>
    <row r="86" spans="7:8" x14ac:dyDescent="0.3">
      <c r="G86" s="103" t="s">
        <v>244</v>
      </c>
      <c r="H86" s="104" t="s">
        <v>161</v>
      </c>
    </row>
    <row r="87" spans="7:8" x14ac:dyDescent="0.3">
      <c r="G87" s="103" t="s">
        <v>245</v>
      </c>
      <c r="H87" s="104" t="s">
        <v>161</v>
      </c>
    </row>
    <row r="88" spans="7:8" x14ac:dyDescent="0.3">
      <c r="G88" s="103" t="s">
        <v>246</v>
      </c>
      <c r="H88" s="104" t="s">
        <v>161</v>
      </c>
    </row>
    <row r="89" spans="7:8" x14ac:dyDescent="0.3">
      <c r="G89" s="103" t="s">
        <v>247</v>
      </c>
      <c r="H89" s="104" t="s">
        <v>161</v>
      </c>
    </row>
    <row r="90" spans="7:8" x14ac:dyDescent="0.3">
      <c r="G90" s="103" t="s">
        <v>248</v>
      </c>
      <c r="H90" s="104" t="s">
        <v>161</v>
      </c>
    </row>
    <row r="91" spans="7:8" x14ac:dyDescent="0.3">
      <c r="G91" s="103" t="s">
        <v>249</v>
      </c>
      <c r="H91" s="104" t="s">
        <v>161</v>
      </c>
    </row>
    <row r="92" spans="7:8" x14ac:dyDescent="0.3">
      <c r="G92" s="103" t="s">
        <v>250</v>
      </c>
      <c r="H92" s="104" t="s">
        <v>161</v>
      </c>
    </row>
    <row r="93" spans="7:8" x14ac:dyDescent="0.3">
      <c r="G93" s="103" t="s">
        <v>251</v>
      </c>
      <c r="H93" s="104" t="s">
        <v>161</v>
      </c>
    </row>
    <row r="94" spans="7:8" x14ac:dyDescent="0.3">
      <c r="G94" s="103" t="s">
        <v>252</v>
      </c>
      <c r="H94" s="104" t="s">
        <v>161</v>
      </c>
    </row>
    <row r="95" spans="7:8" x14ac:dyDescent="0.3">
      <c r="G95" s="103" t="s">
        <v>253</v>
      </c>
      <c r="H95" s="104" t="s">
        <v>162</v>
      </c>
    </row>
    <row r="96" spans="7:8" x14ac:dyDescent="0.3">
      <c r="G96" s="103" t="s">
        <v>254</v>
      </c>
      <c r="H96" s="104" t="s">
        <v>162</v>
      </c>
    </row>
    <row r="97" spans="7:8" x14ac:dyDescent="0.3">
      <c r="G97" s="103" t="s">
        <v>255</v>
      </c>
      <c r="H97" s="104" t="s">
        <v>162</v>
      </c>
    </row>
    <row r="98" spans="7:8" x14ac:dyDescent="0.3">
      <c r="G98" s="103" t="s">
        <v>256</v>
      </c>
      <c r="H98" s="104" t="s">
        <v>162</v>
      </c>
    </row>
    <row r="99" spans="7:8" x14ac:dyDescent="0.3">
      <c r="G99" s="103" t="s">
        <v>257</v>
      </c>
      <c r="H99" s="104" t="s">
        <v>162</v>
      </c>
    </row>
    <row r="100" spans="7:8" x14ac:dyDescent="0.3">
      <c r="G100" s="103" t="s">
        <v>258</v>
      </c>
      <c r="H100" s="104" t="s">
        <v>162</v>
      </c>
    </row>
    <row r="101" spans="7:8" x14ac:dyDescent="0.3">
      <c r="G101" s="103" t="s">
        <v>259</v>
      </c>
      <c r="H101" s="104" t="s">
        <v>162</v>
      </c>
    </row>
    <row r="102" spans="7:8" x14ac:dyDescent="0.3">
      <c r="G102" s="103" t="s">
        <v>260</v>
      </c>
      <c r="H102" s="104" t="s">
        <v>162</v>
      </c>
    </row>
    <row r="103" spans="7:8" x14ac:dyDescent="0.3">
      <c r="G103" s="103" t="s">
        <v>261</v>
      </c>
      <c r="H103" s="104" t="s">
        <v>162</v>
      </c>
    </row>
    <row r="104" spans="7:8" x14ac:dyDescent="0.3">
      <c r="G104" s="103" t="s">
        <v>262</v>
      </c>
      <c r="H104" s="104" t="s">
        <v>162</v>
      </c>
    </row>
    <row r="105" spans="7:8" x14ac:dyDescent="0.3">
      <c r="G105" s="103" t="s">
        <v>263</v>
      </c>
      <c r="H105" s="104" t="s">
        <v>162</v>
      </c>
    </row>
    <row r="106" spans="7:8" x14ac:dyDescent="0.3">
      <c r="G106" s="103" t="s">
        <v>264</v>
      </c>
      <c r="H106" s="104" t="s">
        <v>162</v>
      </c>
    </row>
    <row r="107" spans="7:8" x14ac:dyDescent="0.3">
      <c r="G107" s="103" t="s">
        <v>265</v>
      </c>
      <c r="H107" s="104" t="s">
        <v>162</v>
      </c>
    </row>
    <row r="108" spans="7:8" x14ac:dyDescent="0.3">
      <c r="G108" s="103" t="s">
        <v>266</v>
      </c>
      <c r="H108" s="104" t="s">
        <v>162</v>
      </c>
    </row>
    <row r="109" spans="7:8" x14ac:dyDescent="0.3">
      <c r="G109" s="103" t="s">
        <v>267</v>
      </c>
      <c r="H109" s="104" t="s">
        <v>162</v>
      </c>
    </row>
    <row r="110" spans="7:8" x14ac:dyDescent="0.3">
      <c r="G110" s="103" t="s">
        <v>268</v>
      </c>
      <c r="H110" s="104" t="s">
        <v>162</v>
      </c>
    </row>
    <row r="111" spans="7:8" x14ac:dyDescent="0.3">
      <c r="G111" s="103" t="s">
        <v>269</v>
      </c>
      <c r="H111" s="104" t="s">
        <v>162</v>
      </c>
    </row>
    <row r="112" spans="7:8" x14ac:dyDescent="0.3">
      <c r="G112" s="103" t="s">
        <v>270</v>
      </c>
      <c r="H112" s="104" t="s">
        <v>162</v>
      </c>
    </row>
    <row r="113" spans="7:8" x14ac:dyDescent="0.3">
      <c r="G113" s="103" t="s">
        <v>271</v>
      </c>
      <c r="H113" s="104" t="s">
        <v>162</v>
      </c>
    </row>
    <row r="114" spans="7:8" x14ac:dyDescent="0.3">
      <c r="G114" s="103" t="s">
        <v>272</v>
      </c>
      <c r="H114" s="104" t="s">
        <v>162</v>
      </c>
    </row>
    <row r="115" spans="7:8" x14ac:dyDescent="0.3">
      <c r="G115" s="103" t="s">
        <v>273</v>
      </c>
      <c r="H115" s="104" t="s">
        <v>162</v>
      </c>
    </row>
    <row r="116" spans="7:8" x14ac:dyDescent="0.3">
      <c r="G116" s="103" t="s">
        <v>274</v>
      </c>
      <c r="H116" s="104" t="s">
        <v>162</v>
      </c>
    </row>
    <row r="117" spans="7:8" x14ac:dyDescent="0.3">
      <c r="G117" s="103" t="s">
        <v>275</v>
      </c>
      <c r="H117" s="104" t="s">
        <v>162</v>
      </c>
    </row>
    <row r="118" spans="7:8" x14ac:dyDescent="0.3">
      <c r="G118" s="103" t="s">
        <v>276</v>
      </c>
      <c r="H118" s="104" t="s">
        <v>162</v>
      </c>
    </row>
    <row r="119" spans="7:8" x14ac:dyDescent="0.3">
      <c r="G119" s="103" t="s">
        <v>277</v>
      </c>
      <c r="H119" s="104" t="s">
        <v>162</v>
      </c>
    </row>
    <row r="120" spans="7:8" x14ac:dyDescent="0.3">
      <c r="G120" s="103" t="s">
        <v>278</v>
      </c>
      <c r="H120" s="104" t="s">
        <v>162</v>
      </c>
    </row>
    <row r="121" spans="7:8" x14ac:dyDescent="0.3">
      <c r="G121" s="103" t="s">
        <v>279</v>
      </c>
      <c r="H121" s="104" t="s">
        <v>162</v>
      </c>
    </row>
    <row r="122" spans="7:8" x14ac:dyDescent="0.3">
      <c r="G122" s="103" t="s">
        <v>280</v>
      </c>
      <c r="H122" s="104" t="s">
        <v>162</v>
      </c>
    </row>
    <row r="123" spans="7:8" x14ac:dyDescent="0.3">
      <c r="G123" s="103" t="s">
        <v>281</v>
      </c>
      <c r="H123" s="104" t="s">
        <v>162</v>
      </c>
    </row>
    <row r="124" spans="7:8" x14ac:dyDescent="0.3">
      <c r="G124" s="103" t="s">
        <v>282</v>
      </c>
      <c r="H124" s="104" t="s">
        <v>162</v>
      </c>
    </row>
    <row r="125" spans="7:8" x14ac:dyDescent="0.3">
      <c r="G125" s="103" t="s">
        <v>283</v>
      </c>
      <c r="H125" s="104" t="s">
        <v>162</v>
      </c>
    </row>
    <row r="126" spans="7:8" x14ac:dyDescent="0.3">
      <c r="G126" s="103" t="s">
        <v>284</v>
      </c>
      <c r="H126" s="104" t="s">
        <v>162</v>
      </c>
    </row>
    <row r="127" spans="7:8" x14ac:dyDescent="0.3">
      <c r="G127" s="103" t="s">
        <v>285</v>
      </c>
      <c r="H127" s="104" t="s">
        <v>162</v>
      </c>
    </row>
    <row r="128" spans="7:8" x14ac:dyDescent="0.3">
      <c r="G128" s="103" t="s">
        <v>286</v>
      </c>
      <c r="H128" s="104" t="s">
        <v>162</v>
      </c>
    </row>
    <row r="129" spans="7:8" x14ac:dyDescent="0.3">
      <c r="G129" s="103" t="s">
        <v>287</v>
      </c>
      <c r="H129" s="104" t="s">
        <v>162</v>
      </c>
    </row>
    <row r="130" spans="7:8" x14ac:dyDescent="0.3">
      <c r="G130" s="103" t="s">
        <v>288</v>
      </c>
      <c r="H130" s="104" t="s">
        <v>162</v>
      </c>
    </row>
    <row r="131" spans="7:8" x14ac:dyDescent="0.3">
      <c r="G131" s="103" t="s">
        <v>289</v>
      </c>
      <c r="H131" s="104" t="s">
        <v>162</v>
      </c>
    </row>
    <row r="132" spans="7:8" x14ac:dyDescent="0.3">
      <c r="G132" s="103" t="s">
        <v>290</v>
      </c>
      <c r="H132" s="104" t="s">
        <v>162</v>
      </c>
    </row>
    <row r="133" spans="7:8" x14ac:dyDescent="0.3">
      <c r="G133" s="103" t="s">
        <v>291</v>
      </c>
      <c r="H133" s="104" t="s">
        <v>162</v>
      </c>
    </row>
    <row r="134" spans="7:8" x14ac:dyDescent="0.3">
      <c r="G134" s="103" t="s">
        <v>292</v>
      </c>
      <c r="H134" s="104" t="s">
        <v>162</v>
      </c>
    </row>
    <row r="135" spans="7:8" x14ac:dyDescent="0.3">
      <c r="G135" s="103" t="s">
        <v>293</v>
      </c>
      <c r="H135" s="104" t="s">
        <v>162</v>
      </c>
    </row>
    <row r="136" spans="7:8" x14ac:dyDescent="0.3">
      <c r="G136" s="103" t="s">
        <v>294</v>
      </c>
      <c r="H136" s="104" t="s">
        <v>162</v>
      </c>
    </row>
    <row r="137" spans="7:8" x14ac:dyDescent="0.3">
      <c r="G137" s="103" t="s">
        <v>295</v>
      </c>
      <c r="H137" s="104" t="s">
        <v>162</v>
      </c>
    </row>
    <row r="138" spans="7:8" x14ac:dyDescent="0.3">
      <c r="G138" s="103" t="s">
        <v>296</v>
      </c>
      <c r="H138" s="104" t="s">
        <v>162</v>
      </c>
    </row>
    <row r="139" spans="7:8" x14ac:dyDescent="0.3">
      <c r="G139" s="103" t="s">
        <v>297</v>
      </c>
      <c r="H139" s="104" t="s">
        <v>162</v>
      </c>
    </row>
    <row r="140" spans="7:8" x14ac:dyDescent="0.3">
      <c r="G140" s="103" t="s">
        <v>298</v>
      </c>
      <c r="H140" s="104" t="s">
        <v>162</v>
      </c>
    </row>
    <row r="141" spans="7:8" x14ac:dyDescent="0.3">
      <c r="G141" s="103" t="s">
        <v>299</v>
      </c>
      <c r="H141" s="104" t="s">
        <v>162</v>
      </c>
    </row>
    <row r="142" spans="7:8" x14ac:dyDescent="0.3">
      <c r="G142" s="103" t="s">
        <v>300</v>
      </c>
      <c r="H142" s="104" t="s">
        <v>162</v>
      </c>
    </row>
    <row r="143" spans="7:8" x14ac:dyDescent="0.3">
      <c r="G143" s="103" t="s">
        <v>301</v>
      </c>
      <c r="H143" s="104" t="s">
        <v>162</v>
      </c>
    </row>
    <row r="144" spans="7:8" x14ac:dyDescent="0.3">
      <c r="G144" s="103" t="s">
        <v>302</v>
      </c>
      <c r="H144" s="104" t="s">
        <v>162</v>
      </c>
    </row>
    <row r="145" spans="7:8" x14ac:dyDescent="0.3">
      <c r="G145" s="103" t="s">
        <v>303</v>
      </c>
      <c r="H145" s="104" t="s">
        <v>162</v>
      </c>
    </row>
    <row r="146" spans="7:8" x14ac:dyDescent="0.3">
      <c r="G146" s="103" t="s">
        <v>304</v>
      </c>
      <c r="H146" s="104" t="s">
        <v>162</v>
      </c>
    </row>
    <row r="147" spans="7:8" x14ac:dyDescent="0.3">
      <c r="G147" s="103" t="s">
        <v>305</v>
      </c>
      <c r="H147" s="104" t="s">
        <v>162</v>
      </c>
    </row>
    <row r="148" spans="7:8" x14ac:dyDescent="0.3">
      <c r="G148" s="103" t="s">
        <v>306</v>
      </c>
      <c r="H148" s="104" t="s">
        <v>163</v>
      </c>
    </row>
    <row r="149" spans="7:8" x14ac:dyDescent="0.3">
      <c r="G149" s="103" t="s">
        <v>307</v>
      </c>
      <c r="H149" s="104" t="s">
        <v>163</v>
      </c>
    </row>
    <row r="150" spans="7:8" x14ac:dyDescent="0.3">
      <c r="G150" s="103" t="s">
        <v>308</v>
      </c>
      <c r="H150" s="104" t="s">
        <v>163</v>
      </c>
    </row>
    <row r="151" spans="7:8" x14ac:dyDescent="0.3">
      <c r="G151" s="103" t="s">
        <v>309</v>
      </c>
      <c r="H151" s="104" t="s">
        <v>163</v>
      </c>
    </row>
    <row r="152" spans="7:8" x14ac:dyDescent="0.3">
      <c r="G152" s="103" t="s">
        <v>310</v>
      </c>
      <c r="H152" s="104" t="s">
        <v>163</v>
      </c>
    </row>
    <row r="153" spans="7:8" x14ac:dyDescent="0.3">
      <c r="G153" s="103" t="s">
        <v>311</v>
      </c>
      <c r="H153" s="104" t="s">
        <v>163</v>
      </c>
    </row>
    <row r="154" spans="7:8" x14ac:dyDescent="0.3">
      <c r="G154" s="103" t="s">
        <v>312</v>
      </c>
      <c r="H154" s="104" t="s">
        <v>163</v>
      </c>
    </row>
    <row r="155" spans="7:8" x14ac:dyDescent="0.3">
      <c r="G155" s="103" t="s">
        <v>313</v>
      </c>
      <c r="H155" s="104" t="s">
        <v>163</v>
      </c>
    </row>
    <row r="156" spans="7:8" x14ac:dyDescent="0.3">
      <c r="G156" s="103" t="s">
        <v>314</v>
      </c>
      <c r="H156" s="104" t="s">
        <v>163</v>
      </c>
    </row>
    <row r="157" spans="7:8" x14ac:dyDescent="0.3">
      <c r="G157" s="103" t="s">
        <v>315</v>
      </c>
      <c r="H157" s="104" t="s">
        <v>163</v>
      </c>
    </row>
    <row r="158" spans="7:8" x14ac:dyDescent="0.3">
      <c r="G158" s="103" t="s">
        <v>316</v>
      </c>
      <c r="H158" s="104" t="s">
        <v>163</v>
      </c>
    </row>
    <row r="159" spans="7:8" x14ac:dyDescent="0.3">
      <c r="G159" s="103" t="s">
        <v>317</v>
      </c>
      <c r="H159" s="104" t="s">
        <v>163</v>
      </c>
    </row>
    <row r="160" spans="7:8" x14ac:dyDescent="0.3">
      <c r="G160" s="103" t="s">
        <v>318</v>
      </c>
      <c r="H160" s="104" t="s">
        <v>163</v>
      </c>
    </row>
    <row r="161" spans="7:8" ht="15" thickBot="1" x14ac:dyDescent="0.35">
      <c r="G161" s="105" t="s">
        <v>319</v>
      </c>
      <c r="H161" s="106" t="s">
        <v>163</v>
      </c>
    </row>
  </sheetData>
  <mergeCells count="2">
    <mergeCell ref="B4:E4"/>
    <mergeCell ref="G4:H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9005-F831-4752-B2A4-0F97526BA02D}">
  <dimension ref="B3:AG212"/>
  <sheetViews>
    <sheetView topLeftCell="A208" zoomScale="70" zoomScaleNormal="70" workbookViewId="0">
      <selection activeCell="E28" sqref="E28"/>
    </sheetView>
  </sheetViews>
  <sheetFormatPr baseColWidth="10" defaultRowHeight="14.4" x14ac:dyDescent="0.3"/>
  <cols>
    <col min="2" max="2" width="44.109375" bestFit="1" customWidth="1"/>
    <col min="3" max="3" width="17.6640625" customWidth="1"/>
    <col min="4" max="4" width="19.33203125" customWidth="1"/>
    <col min="5" max="5" width="18.33203125" bestFit="1" customWidth="1"/>
    <col min="6" max="6" width="19.33203125" bestFit="1" customWidth="1"/>
    <col min="7" max="7" width="18.33203125" bestFit="1" customWidth="1"/>
    <col min="8" max="8" width="19.33203125" bestFit="1" customWidth="1"/>
    <col min="9" max="9" width="18.33203125" bestFit="1" customWidth="1"/>
    <col min="10" max="10" width="18.109375" customWidth="1"/>
    <col min="11" max="13" width="19.33203125" bestFit="1" customWidth="1"/>
    <col min="14" max="14" width="20.5546875" bestFit="1" customWidth="1"/>
    <col min="15" max="15" width="16.109375" bestFit="1" customWidth="1"/>
    <col min="16" max="19" width="11.6640625" bestFit="1" customWidth="1"/>
    <col min="20" max="20" width="15.6640625" bestFit="1" customWidth="1"/>
    <col min="21" max="21" width="20.109375" bestFit="1" customWidth="1"/>
    <col min="22" max="25" width="11.6640625" bestFit="1" customWidth="1"/>
    <col min="26" max="26" width="16.109375" bestFit="1" customWidth="1"/>
    <col min="27" max="27" width="15.33203125" bestFit="1" customWidth="1"/>
    <col min="28" max="28" width="11.6640625" bestFit="1" customWidth="1"/>
    <col min="29" max="29" width="20.5546875" bestFit="1" customWidth="1"/>
    <col min="30" max="30" width="21.6640625" bestFit="1" customWidth="1"/>
    <col min="31" max="31" width="14.33203125" bestFit="1" customWidth="1"/>
    <col min="32" max="32" width="11.6640625" bestFit="1" customWidth="1"/>
    <col min="33" max="33" width="18.44140625" bestFit="1" customWidth="1"/>
  </cols>
  <sheetData>
    <row r="3" spans="2:33" ht="25.8" x14ac:dyDescent="0.5">
      <c r="B3" s="113" t="s">
        <v>534</v>
      </c>
      <c r="C3" s="113"/>
    </row>
    <row r="5" spans="2:33" ht="15" thickBot="1" x14ac:dyDescent="0.35"/>
    <row r="6" spans="2:33" x14ac:dyDescent="0.3">
      <c r="B6" s="169" t="s">
        <v>533</v>
      </c>
      <c r="C6" s="114"/>
      <c r="D6" s="107" t="s">
        <v>320</v>
      </c>
      <c r="E6" s="107" t="s">
        <v>321</v>
      </c>
      <c r="F6" s="107" t="s">
        <v>322</v>
      </c>
      <c r="G6" s="107" t="s">
        <v>323</v>
      </c>
      <c r="H6" s="107" t="s">
        <v>324</v>
      </c>
      <c r="I6" s="107" t="s">
        <v>325</v>
      </c>
      <c r="J6" s="107" t="s">
        <v>326</v>
      </c>
      <c r="K6" s="107" t="s">
        <v>327</v>
      </c>
      <c r="L6" s="107" t="s">
        <v>328</v>
      </c>
      <c r="M6" s="107" t="s">
        <v>329</v>
      </c>
      <c r="N6" s="107" t="s">
        <v>330</v>
      </c>
      <c r="O6" s="107" t="s">
        <v>331</v>
      </c>
      <c r="P6" s="107" t="s">
        <v>332</v>
      </c>
      <c r="Q6" s="107" t="s">
        <v>333</v>
      </c>
      <c r="R6" s="107" t="s">
        <v>334</v>
      </c>
      <c r="S6" s="107" t="s">
        <v>335</v>
      </c>
      <c r="T6" s="107" t="s">
        <v>336</v>
      </c>
      <c r="U6" s="107" t="s">
        <v>337</v>
      </c>
      <c r="V6" s="107" t="s">
        <v>338</v>
      </c>
      <c r="W6" s="107" t="s">
        <v>339</v>
      </c>
      <c r="X6" s="107" t="s">
        <v>340</v>
      </c>
      <c r="Y6" s="107" t="s">
        <v>341</v>
      </c>
      <c r="Z6" s="107" t="s">
        <v>342</v>
      </c>
      <c r="AA6" s="107" t="s">
        <v>343</v>
      </c>
      <c r="AB6" s="107" t="s">
        <v>344</v>
      </c>
      <c r="AC6" s="107" t="s">
        <v>345</v>
      </c>
      <c r="AD6" s="107" t="s">
        <v>346</v>
      </c>
      <c r="AE6" s="107" t="s">
        <v>347</v>
      </c>
      <c r="AF6" s="107" t="s">
        <v>348</v>
      </c>
      <c r="AG6" s="108" t="s">
        <v>349</v>
      </c>
    </row>
    <row r="7" spans="2:33" x14ac:dyDescent="0.3">
      <c r="B7" s="170"/>
      <c r="C7" s="115"/>
      <c r="D7" s="10" t="s">
        <v>350</v>
      </c>
      <c r="E7" s="10" t="s">
        <v>350</v>
      </c>
      <c r="F7" s="10" t="s">
        <v>350</v>
      </c>
      <c r="G7" s="10" t="s">
        <v>351</v>
      </c>
      <c r="H7" s="10" t="s">
        <v>351</v>
      </c>
      <c r="I7" s="10" t="s">
        <v>351</v>
      </c>
      <c r="J7" s="10" t="s">
        <v>352</v>
      </c>
      <c r="K7" s="10" t="s">
        <v>352</v>
      </c>
      <c r="L7" s="10"/>
      <c r="M7" s="10" t="s">
        <v>517</v>
      </c>
      <c r="N7" s="10" t="s">
        <v>352</v>
      </c>
      <c r="O7" s="10" t="s">
        <v>353</v>
      </c>
      <c r="P7" s="10"/>
      <c r="Q7" s="10" t="s">
        <v>354</v>
      </c>
      <c r="R7" s="10" t="s">
        <v>355</v>
      </c>
      <c r="S7" s="10" t="s">
        <v>356</v>
      </c>
      <c r="T7" s="10" t="s">
        <v>357</v>
      </c>
      <c r="U7" s="10" t="s">
        <v>358</v>
      </c>
      <c r="V7" s="10" t="s">
        <v>355</v>
      </c>
      <c r="W7" s="10"/>
      <c r="X7" s="10"/>
      <c r="Y7" s="10"/>
      <c r="Z7" s="10" t="s">
        <v>358</v>
      </c>
      <c r="AA7" s="10" t="s">
        <v>358</v>
      </c>
      <c r="AB7" s="10" t="s">
        <v>359</v>
      </c>
      <c r="AC7" s="10" t="s">
        <v>360</v>
      </c>
      <c r="AD7" s="10" t="s">
        <v>361</v>
      </c>
      <c r="AE7" s="10" t="s">
        <v>362</v>
      </c>
      <c r="AF7" s="10" t="s">
        <v>363</v>
      </c>
      <c r="AG7" s="109" t="s">
        <v>352</v>
      </c>
    </row>
    <row r="8" spans="2:33" x14ac:dyDescent="0.3">
      <c r="B8" s="118" t="s">
        <v>0</v>
      </c>
      <c r="C8" s="116" t="s">
        <v>24</v>
      </c>
      <c r="D8" s="29">
        <v>5202.5862593109796</v>
      </c>
      <c r="E8" s="29">
        <v>36436.844878003802</v>
      </c>
      <c r="F8" s="29">
        <v>14434.6294545535</v>
      </c>
      <c r="G8" s="29">
        <v>8251.2714999646105</v>
      </c>
      <c r="H8" s="29">
        <v>10678.557974961899</v>
      </c>
      <c r="I8" s="29">
        <v>27917.386951905999</v>
      </c>
      <c r="J8" s="29">
        <v>17.123975160446001</v>
      </c>
      <c r="K8" s="29">
        <v>714.23322522123999</v>
      </c>
      <c r="L8" s="29">
        <v>0.33000267969983899</v>
      </c>
      <c r="M8" s="29">
        <v>25.651595903114899</v>
      </c>
      <c r="N8" s="29">
        <v>99609731.608484894</v>
      </c>
      <c r="O8" s="29">
        <v>1008503.01462381</v>
      </c>
      <c r="P8" s="29">
        <v>0.65317954449381299</v>
      </c>
      <c r="Q8" s="29">
        <v>17.737422927091099</v>
      </c>
      <c r="R8" s="29">
        <v>1682.8662238181801</v>
      </c>
      <c r="S8" s="29">
        <v>1.4258931030823601</v>
      </c>
      <c r="T8" s="29">
        <v>649647.045427648</v>
      </c>
      <c r="U8" s="29">
        <v>860256505.96108198</v>
      </c>
      <c r="V8" s="29">
        <v>734.50777222250701</v>
      </c>
      <c r="W8" s="29">
        <v>0.46381239968363402</v>
      </c>
      <c r="X8" s="29">
        <v>0.90721937729500401</v>
      </c>
      <c r="Y8" s="29">
        <v>0.49617612877016298</v>
      </c>
      <c r="Z8" s="29">
        <v>233729.159641973</v>
      </c>
      <c r="AA8" s="29">
        <v>141792.23192210699</v>
      </c>
      <c r="AB8" s="29">
        <v>0.39323997545167599</v>
      </c>
      <c r="AC8" s="29">
        <v>1093269070.15346</v>
      </c>
      <c r="AD8" s="29">
        <v>11699732874.9158</v>
      </c>
      <c r="AE8" s="29">
        <v>202364.057720699</v>
      </c>
      <c r="AF8" s="29">
        <v>3796.2217043487099</v>
      </c>
      <c r="AG8" s="110">
        <v>20785202.3463609</v>
      </c>
    </row>
    <row r="9" spans="2:33" x14ac:dyDescent="0.3">
      <c r="B9" s="118" t="s">
        <v>1</v>
      </c>
      <c r="C9" s="12" t="s">
        <v>25</v>
      </c>
      <c r="D9" s="29">
        <v>3440.8757789005499</v>
      </c>
      <c r="E9" s="29">
        <v>21657.3415513252</v>
      </c>
      <c r="F9" s="29">
        <v>8630.2556344874101</v>
      </c>
      <c r="G9" s="29">
        <v>20844.0452914446</v>
      </c>
      <c r="H9" s="29">
        <v>33315.737317686602</v>
      </c>
      <c r="I9" s="29">
        <v>67943.676474890803</v>
      </c>
      <c r="J9" s="29">
        <v>6.8246943205501598</v>
      </c>
      <c r="K9" s="29">
        <v>338.07093277171202</v>
      </c>
      <c r="L9" s="29">
        <v>0.38452124095733597</v>
      </c>
      <c r="M9" s="29">
        <v>7.0373163729959396</v>
      </c>
      <c r="N9" s="29">
        <v>59073284.216534697</v>
      </c>
      <c r="O9" s="29">
        <v>297084.96012515802</v>
      </c>
      <c r="P9" s="29">
        <v>0.48954125729165299</v>
      </c>
      <c r="Q9" s="29">
        <v>5.1752080017170501</v>
      </c>
      <c r="R9" s="29">
        <v>2360.2271693626099</v>
      </c>
      <c r="S9" s="29">
        <v>0.63553190577389795</v>
      </c>
      <c r="T9" s="29">
        <v>235962.15915626599</v>
      </c>
      <c r="U9" s="29">
        <v>460752976.54333103</v>
      </c>
      <c r="V9" s="29">
        <v>842.57003069015798</v>
      </c>
      <c r="W9" s="29">
        <v>0.27530241695528102</v>
      </c>
      <c r="X9" s="29">
        <v>0.89798305477687801</v>
      </c>
      <c r="Y9" s="29">
        <v>0.58452990768629998</v>
      </c>
      <c r="Z9" s="29">
        <v>81768.620219755496</v>
      </c>
      <c r="AA9" s="29">
        <v>53687.384432152503</v>
      </c>
      <c r="AB9" s="29">
        <v>0.23969939331551701</v>
      </c>
      <c r="AC9" s="29">
        <v>556924298.98208404</v>
      </c>
      <c r="AD9" s="29">
        <v>3864882719.9986401</v>
      </c>
      <c r="AE9" s="29">
        <v>26288.000576734299</v>
      </c>
      <c r="AF9" s="29">
        <v>733.40775985972596</v>
      </c>
      <c r="AG9" s="110">
        <v>7409254.2228392903</v>
      </c>
    </row>
    <row r="10" spans="2:33" x14ac:dyDescent="0.3">
      <c r="B10" s="118" t="s">
        <v>2</v>
      </c>
      <c r="C10" s="12" t="s">
        <v>24</v>
      </c>
      <c r="D10" s="29">
        <v>6696.08312677698</v>
      </c>
      <c r="E10" s="29">
        <v>37150.325023991201</v>
      </c>
      <c r="F10" s="29">
        <v>14229.7938003979</v>
      </c>
      <c r="G10" s="29">
        <v>13052.9937476799</v>
      </c>
      <c r="H10" s="29">
        <v>15209.5270647735</v>
      </c>
      <c r="I10" s="29">
        <v>34831.979508968303</v>
      </c>
      <c r="J10" s="29">
        <v>89.852438157865805</v>
      </c>
      <c r="K10" s="29">
        <v>2974.1509868022599</v>
      </c>
      <c r="L10" s="29">
        <v>0.28525456824384199</v>
      </c>
      <c r="M10" s="29">
        <v>13.0273354300368</v>
      </c>
      <c r="N10" s="29">
        <v>468493312.38388002</v>
      </c>
      <c r="O10" s="29">
        <v>639682.60905620898</v>
      </c>
      <c r="P10" s="29">
        <v>0.58652924532069495</v>
      </c>
      <c r="Q10" s="29">
        <v>9.9342589728755204</v>
      </c>
      <c r="R10" s="29">
        <v>2592.2100014029402</v>
      </c>
      <c r="S10" s="29">
        <v>1.2994311775704701</v>
      </c>
      <c r="T10" s="29">
        <v>457746.36250707798</v>
      </c>
      <c r="U10" s="29">
        <v>864413147.27828097</v>
      </c>
      <c r="V10" s="29">
        <v>1275.1050452632101</v>
      </c>
      <c r="W10" s="29">
        <v>0.372886611609342</v>
      </c>
      <c r="X10" s="29">
        <v>0.88470177281207696</v>
      </c>
      <c r="Y10" s="29">
        <v>0.44290188316387502</v>
      </c>
      <c r="Z10" s="29">
        <v>616894.23192358995</v>
      </c>
      <c r="AA10" s="29">
        <v>410494.89564989699</v>
      </c>
      <c r="AB10" s="29">
        <v>0.52528254422252096</v>
      </c>
      <c r="AC10" s="29">
        <v>1186574698.99666</v>
      </c>
      <c r="AD10" s="29">
        <v>46352353321.396797</v>
      </c>
      <c r="AE10" s="29">
        <v>45030.772643417396</v>
      </c>
      <c r="AF10" s="29">
        <v>541.52791785624902</v>
      </c>
      <c r="AG10" s="110">
        <v>64452310.557308502</v>
      </c>
    </row>
    <row r="11" spans="2:33" x14ac:dyDescent="0.3">
      <c r="B11" s="118" t="s">
        <v>3</v>
      </c>
      <c r="C11" s="12" t="s">
        <v>25</v>
      </c>
      <c r="D11" s="29">
        <v>3978.8551611159301</v>
      </c>
      <c r="E11" s="29">
        <v>19869.335000224699</v>
      </c>
      <c r="F11" s="29">
        <v>9256.1586809524197</v>
      </c>
      <c r="G11" s="29">
        <v>16821.818351276001</v>
      </c>
      <c r="H11" s="29">
        <v>24810.581354731901</v>
      </c>
      <c r="I11" s="29">
        <v>44305.757664183497</v>
      </c>
      <c r="J11" s="29">
        <v>15.1735473572866</v>
      </c>
      <c r="K11" s="29">
        <v>776.40117522781895</v>
      </c>
      <c r="L11" s="29">
        <v>0.300846765284702</v>
      </c>
      <c r="M11" s="29">
        <v>4.5755029030582097</v>
      </c>
      <c r="N11" s="29">
        <v>128667413.70159</v>
      </c>
      <c r="O11" s="29">
        <v>244192.86866690899</v>
      </c>
      <c r="P11" s="29">
        <v>0.58261430833694905</v>
      </c>
      <c r="Q11" s="29">
        <v>6.8791637608879102</v>
      </c>
      <c r="R11" s="29">
        <v>1747.8060000186999</v>
      </c>
      <c r="S11" s="29">
        <v>0.89008163950908004</v>
      </c>
      <c r="T11" s="29">
        <v>277390.86716685299</v>
      </c>
      <c r="U11" s="29">
        <v>352433416.18686301</v>
      </c>
      <c r="V11" s="29">
        <v>611.95934057629199</v>
      </c>
      <c r="W11" s="29">
        <v>0.36886152995021798</v>
      </c>
      <c r="X11" s="29">
        <v>0.87980868676586499</v>
      </c>
      <c r="Y11" s="29">
        <v>0.55498290694902996</v>
      </c>
      <c r="Z11" s="29">
        <v>77504.586057010907</v>
      </c>
      <c r="AA11" s="29">
        <v>51085.882382985597</v>
      </c>
      <c r="AB11" s="29">
        <v>0.23685673339365601</v>
      </c>
      <c r="AC11" s="29">
        <v>484825421.98461598</v>
      </c>
      <c r="AD11" s="29">
        <v>5752626289.2797699</v>
      </c>
      <c r="AE11" s="29">
        <v>25652.474726608802</v>
      </c>
      <c r="AF11" s="29">
        <v>326.65991427804698</v>
      </c>
      <c r="AG11" s="110">
        <v>16725230.9019557</v>
      </c>
    </row>
    <row r="12" spans="2:33" x14ac:dyDescent="0.3">
      <c r="B12" s="118" t="s">
        <v>4</v>
      </c>
      <c r="C12" s="12" t="s">
        <v>24</v>
      </c>
      <c r="D12" s="29">
        <v>57187.858846680901</v>
      </c>
      <c r="E12" s="29">
        <v>193290.55354898001</v>
      </c>
      <c r="F12" s="29">
        <v>13303.273375405701</v>
      </c>
      <c r="G12" s="29">
        <v>2980.03111802278</v>
      </c>
      <c r="H12" s="29">
        <v>3641.4334811115</v>
      </c>
      <c r="I12" s="29">
        <v>16330.5457666044</v>
      </c>
      <c r="J12" s="29">
        <v>145.080813186076</v>
      </c>
      <c r="K12" s="29">
        <v>5420.0327246444403</v>
      </c>
      <c r="L12" s="29">
        <v>0.28582242463097801</v>
      </c>
      <c r="M12" s="29">
        <v>45.451856062449302</v>
      </c>
      <c r="N12" s="29">
        <v>831316885.61052406</v>
      </c>
      <c r="O12" s="29">
        <v>2353854.0870610299</v>
      </c>
      <c r="P12" s="29">
        <v>0.48816799923306398</v>
      </c>
      <c r="Q12" s="29">
        <v>28.376363692130099</v>
      </c>
      <c r="R12" s="29">
        <v>2376.4863755707001</v>
      </c>
      <c r="S12" s="29">
        <v>4.5357063123432599</v>
      </c>
      <c r="T12" s="29">
        <v>1762284.6698393701</v>
      </c>
      <c r="U12" s="29">
        <v>3114697135.4765701</v>
      </c>
      <c r="V12" s="29">
        <v>988.12991557639998</v>
      </c>
      <c r="W12" s="29">
        <v>0.34062971455997498</v>
      </c>
      <c r="X12" s="29">
        <v>0.78320004029273704</v>
      </c>
      <c r="Y12" s="29">
        <v>0.45930244672773402</v>
      </c>
      <c r="Z12" s="29">
        <v>2330844.3990492299</v>
      </c>
      <c r="AA12" s="29">
        <v>1028044.41347794</v>
      </c>
      <c r="AB12" s="29">
        <v>1.6028560998885599</v>
      </c>
      <c r="AC12" s="29">
        <v>4188045507.7504001</v>
      </c>
      <c r="AD12" s="29">
        <v>84221295301.551102</v>
      </c>
      <c r="AE12" s="29">
        <v>246573.204808145</v>
      </c>
      <c r="AF12" s="29">
        <v>1699.1274694272099</v>
      </c>
      <c r="AG12" s="110">
        <v>112181498.56904601</v>
      </c>
    </row>
    <row r="13" spans="2:33" x14ac:dyDescent="0.3">
      <c r="B13" s="118" t="s">
        <v>5</v>
      </c>
      <c r="C13" s="12" t="s">
        <v>25</v>
      </c>
      <c r="D13" s="29">
        <v>5156.8541781070098</v>
      </c>
      <c r="E13" s="29">
        <v>21735.254153727601</v>
      </c>
      <c r="F13" s="29">
        <v>12699.344780940701</v>
      </c>
      <c r="G13" s="29">
        <v>20037.803071851198</v>
      </c>
      <c r="H13" s="29">
        <v>25904.902921070301</v>
      </c>
      <c r="I13" s="29">
        <v>31432.5396941125</v>
      </c>
      <c r="J13" s="29">
        <v>25.225172083293099</v>
      </c>
      <c r="K13" s="29">
        <v>658.21633813056098</v>
      </c>
      <c r="L13" s="29">
        <v>0.36936775321888698</v>
      </c>
      <c r="M13" s="29">
        <v>3.3231258944004098</v>
      </c>
      <c r="N13" s="29">
        <v>114210820.251394</v>
      </c>
      <c r="O13" s="29">
        <v>498521.931106882</v>
      </c>
      <c r="P13" s="29">
        <v>0.62727211064238497</v>
      </c>
      <c r="Q13" s="29">
        <v>13.875994347661299</v>
      </c>
      <c r="R13" s="29">
        <v>1998.5479562849</v>
      </c>
      <c r="S13" s="29">
        <v>0.69524937851900903</v>
      </c>
      <c r="T13" s="29">
        <v>430393.42621967499</v>
      </c>
      <c r="U13" s="29">
        <v>723226002.72514999</v>
      </c>
      <c r="V13" s="29">
        <v>794.50197373047695</v>
      </c>
      <c r="W13" s="29">
        <v>0.21838551526413899</v>
      </c>
      <c r="X13" s="29">
        <v>0.86974829735554304</v>
      </c>
      <c r="Y13" s="29">
        <v>0.53316425701645997</v>
      </c>
      <c r="Z13" s="29">
        <v>140739.47204769499</v>
      </c>
      <c r="AA13" s="29">
        <v>112363.842436349</v>
      </c>
      <c r="AB13" s="29">
        <v>0.201844894092154</v>
      </c>
      <c r="AC13" s="29">
        <v>860161902.36979103</v>
      </c>
      <c r="AD13" s="29">
        <v>7429299686.5187302</v>
      </c>
      <c r="AE13" s="29">
        <v>31832.405745622</v>
      </c>
      <c r="AF13" s="29">
        <v>2016.9384996613601</v>
      </c>
      <c r="AG13" s="110">
        <v>14352011.823564701</v>
      </c>
    </row>
    <row r="14" spans="2:33" x14ac:dyDescent="0.3">
      <c r="B14" s="118" t="s">
        <v>6</v>
      </c>
      <c r="C14" s="12" t="s">
        <v>24</v>
      </c>
      <c r="D14" s="29">
        <v>9395.8018313429802</v>
      </c>
      <c r="E14" s="29">
        <v>57359.013044983702</v>
      </c>
      <c r="F14" s="29">
        <v>23319.8082521217</v>
      </c>
      <c r="G14" s="29">
        <v>16174.443181590101</v>
      </c>
      <c r="H14" s="29">
        <v>25116.128630498501</v>
      </c>
      <c r="I14" s="29">
        <v>52961.776235354802</v>
      </c>
      <c r="J14" s="29">
        <v>21.584583798495402</v>
      </c>
      <c r="K14" s="29">
        <v>886.69795357307498</v>
      </c>
      <c r="L14" s="29">
        <v>0.26392184743667901</v>
      </c>
      <c r="M14" s="29">
        <v>8.87715367816023</v>
      </c>
      <c r="N14" s="29">
        <v>156997428.82532501</v>
      </c>
      <c r="O14" s="29">
        <v>715396.38638908905</v>
      </c>
      <c r="P14" s="29">
        <v>0.53183722120410504</v>
      </c>
      <c r="Q14" s="29">
        <v>4.1476032214735401</v>
      </c>
      <c r="R14" s="29">
        <v>5211.0390472099398</v>
      </c>
      <c r="S14" s="29">
        <v>0.33324119841465499</v>
      </c>
      <c r="T14" s="29">
        <v>174992.529424151</v>
      </c>
      <c r="U14" s="29">
        <v>699353073.31827497</v>
      </c>
      <c r="V14" s="29">
        <v>2012.8539066158701</v>
      </c>
      <c r="W14" s="29">
        <v>0.52130384680255704</v>
      </c>
      <c r="X14" s="29">
        <v>0.89568869116505001</v>
      </c>
      <c r="Y14" s="29">
        <v>0.54263010764369801</v>
      </c>
      <c r="Z14" s="29">
        <v>164259.70406383899</v>
      </c>
      <c r="AA14" s="29">
        <v>94393.336215188901</v>
      </c>
      <c r="AB14" s="29">
        <v>0.246536801986703</v>
      </c>
      <c r="AC14" s="29">
        <v>911892903.79928601</v>
      </c>
      <c r="AD14" s="29">
        <v>8085873452.7946196</v>
      </c>
      <c r="AE14" s="29">
        <v>130046.214304815</v>
      </c>
      <c r="AF14" s="29">
        <v>760.03899706233597</v>
      </c>
      <c r="AG14" s="110">
        <v>19298136.830121301</v>
      </c>
    </row>
    <row r="15" spans="2:33" x14ac:dyDescent="0.3">
      <c r="B15" s="118" t="s">
        <v>7</v>
      </c>
      <c r="C15" s="12" t="s">
        <v>25</v>
      </c>
      <c r="D15" s="29">
        <v>25987.657364376799</v>
      </c>
      <c r="E15" s="29">
        <v>105725.993347019</v>
      </c>
      <c r="F15" s="29">
        <v>59400.642603840999</v>
      </c>
      <c r="G15" s="29">
        <v>5131.4230566664301</v>
      </c>
      <c r="H15" s="29">
        <v>7336.9218413276303</v>
      </c>
      <c r="I15" s="29">
        <v>17144.665939384999</v>
      </c>
      <c r="J15" s="29">
        <v>237.701378110202</v>
      </c>
      <c r="K15" s="29">
        <v>14880.216051511499</v>
      </c>
      <c r="L15" s="29">
        <v>0.33945970195411401</v>
      </c>
      <c r="M15" s="29">
        <v>12.948832391347</v>
      </c>
      <c r="N15" s="29">
        <v>2592653944.5520301</v>
      </c>
      <c r="O15" s="29">
        <v>1552913.3385952499</v>
      </c>
      <c r="P15" s="29">
        <v>0.356674587781797</v>
      </c>
      <c r="Q15" s="29">
        <v>9.3460623302946395</v>
      </c>
      <c r="R15" s="29">
        <v>3700.7216096922998</v>
      </c>
      <c r="S15" s="29">
        <v>1.75752072377855</v>
      </c>
      <c r="T15" s="29">
        <v>605477.45990038104</v>
      </c>
      <c r="U15" s="29">
        <v>1574242996.87675</v>
      </c>
      <c r="V15" s="29">
        <v>1583.63743289325</v>
      </c>
      <c r="W15" s="29">
        <v>0.41602630384273698</v>
      </c>
      <c r="X15" s="29">
        <v>0.86402033613722795</v>
      </c>
      <c r="Y15" s="29">
        <v>0.52083387816897397</v>
      </c>
      <c r="Z15" s="29">
        <v>633986.61489877501</v>
      </c>
      <c r="AA15" s="29">
        <v>331643.74731528299</v>
      </c>
      <c r="AB15" s="29">
        <v>0.904504155432583</v>
      </c>
      <c r="AC15" s="29">
        <v>2240703520.0349398</v>
      </c>
      <c r="AD15" s="29">
        <v>89211879733.633408</v>
      </c>
      <c r="AE15" s="29">
        <v>246024.99442845999</v>
      </c>
      <c r="AF15" s="29">
        <v>1856.1695919473</v>
      </c>
      <c r="AG15" s="110">
        <v>308620698.26445198</v>
      </c>
    </row>
    <row r="16" spans="2:33" x14ac:dyDescent="0.3">
      <c r="B16" s="118" t="s">
        <v>8</v>
      </c>
      <c r="C16" s="12" t="s">
        <v>24</v>
      </c>
      <c r="D16" s="29">
        <v>43803.041628253202</v>
      </c>
      <c r="E16" s="29">
        <v>130509.995763132</v>
      </c>
      <c r="F16" s="29">
        <v>31753.463988887499</v>
      </c>
      <c r="G16" s="29">
        <v>5044.8807954722297</v>
      </c>
      <c r="H16" s="29">
        <v>7626.5389938607404</v>
      </c>
      <c r="I16" s="29">
        <v>28054.5557497357</v>
      </c>
      <c r="J16" s="29">
        <v>145.87468284828</v>
      </c>
      <c r="K16" s="29">
        <v>10948.463633666501</v>
      </c>
      <c r="L16" s="29">
        <v>0.20628899888475399</v>
      </c>
      <c r="M16" s="29">
        <v>6.2312870679401904</v>
      </c>
      <c r="N16" s="29">
        <v>2321844082.8271799</v>
      </c>
      <c r="O16" s="29">
        <v>1533569.4759263799</v>
      </c>
      <c r="P16" s="29">
        <v>0.40107086404849301</v>
      </c>
      <c r="Q16" s="29">
        <v>5.4841251482918096</v>
      </c>
      <c r="R16" s="29">
        <v>4102.6740725304298</v>
      </c>
      <c r="S16" s="29">
        <v>0.97270698910474496</v>
      </c>
      <c r="T16" s="29">
        <v>299153.35932733398</v>
      </c>
      <c r="U16" s="29">
        <v>759393358.61921597</v>
      </c>
      <c r="V16" s="29">
        <v>1688.2159199877301</v>
      </c>
      <c r="W16" s="29">
        <v>0.57018624772612003</v>
      </c>
      <c r="X16" s="29">
        <v>0.78743249710723395</v>
      </c>
      <c r="Y16" s="29">
        <v>0.51360405036844703</v>
      </c>
      <c r="Z16" s="29">
        <v>184420.50032286701</v>
      </c>
      <c r="AA16" s="29">
        <v>126395.716703545</v>
      </c>
      <c r="AB16" s="29">
        <v>0.54476981269574798</v>
      </c>
      <c r="AC16" s="29">
        <v>1227328731.02263</v>
      </c>
      <c r="AD16" s="29">
        <v>56075875873.361603</v>
      </c>
      <c r="AE16" s="29">
        <v>40164.579550511102</v>
      </c>
      <c r="AF16" s="29">
        <v>1926.08709323524</v>
      </c>
      <c r="AG16" s="110">
        <v>245780082.790948</v>
      </c>
    </row>
    <row r="17" spans="2:33" ht="15" thickBot="1" x14ac:dyDescent="0.35">
      <c r="B17" s="119" t="s">
        <v>9</v>
      </c>
      <c r="C17" s="117" t="s">
        <v>25</v>
      </c>
      <c r="D17" s="111">
        <v>16929.4046188594</v>
      </c>
      <c r="E17" s="111">
        <v>66241.552148707502</v>
      </c>
      <c r="F17" s="111">
        <v>16197.802001480801</v>
      </c>
      <c r="G17" s="111">
        <v>10756.1892417116</v>
      </c>
      <c r="H17" s="111">
        <v>14604.222651133299</v>
      </c>
      <c r="I17" s="111">
        <v>34578.9865922264</v>
      </c>
      <c r="J17" s="111">
        <v>51.276042506615802</v>
      </c>
      <c r="K17" s="111">
        <v>2275.3647472518501</v>
      </c>
      <c r="L17" s="111">
        <v>0.33548294397674799</v>
      </c>
      <c r="M17" s="111">
        <v>13.529830144265899</v>
      </c>
      <c r="N17" s="111">
        <v>402481639.90500897</v>
      </c>
      <c r="O17" s="111">
        <v>910816.76691095298</v>
      </c>
      <c r="P17" s="111">
        <v>0.596930260309122</v>
      </c>
      <c r="Q17" s="111">
        <v>9.6025790233529094</v>
      </c>
      <c r="R17" s="111">
        <v>3136.0611490882102</v>
      </c>
      <c r="S17" s="111">
        <v>1.4056906547836401</v>
      </c>
      <c r="T17" s="111">
        <v>460707.85921414703</v>
      </c>
      <c r="U17" s="111">
        <v>1031324312.93898</v>
      </c>
      <c r="V17" s="111">
        <v>1213.1448850622601</v>
      </c>
      <c r="W17" s="111">
        <v>0.37235687602817502</v>
      </c>
      <c r="X17" s="111">
        <v>0.82963051135410804</v>
      </c>
      <c r="Y17" s="111">
        <v>0.54514429187586</v>
      </c>
      <c r="Z17" s="111">
        <v>299384.52856995101</v>
      </c>
      <c r="AA17" s="111">
        <v>175311.07786694801</v>
      </c>
      <c r="AB17" s="111">
        <v>0.59052737917104403</v>
      </c>
      <c r="AC17" s="111">
        <v>1444808018.3610799</v>
      </c>
      <c r="AD17" s="111">
        <v>17653217482.603802</v>
      </c>
      <c r="AE17" s="111">
        <v>143708.282304055</v>
      </c>
      <c r="AF17" s="111">
        <v>1169.8650499169701</v>
      </c>
      <c r="AG17" s="112">
        <v>46314763.760592103</v>
      </c>
    </row>
    <row r="19" spans="2:33" ht="25.8" x14ac:dyDescent="0.5">
      <c r="B19" s="113" t="s">
        <v>555</v>
      </c>
    </row>
    <row r="20" spans="2:33" ht="15" thickBot="1" x14ac:dyDescent="0.35"/>
    <row r="21" spans="2:33" x14ac:dyDescent="0.3">
      <c r="B21" s="122"/>
      <c r="C21" s="121"/>
      <c r="D21" s="107" t="s">
        <v>320</v>
      </c>
      <c r="E21" s="107" t="s">
        <v>321</v>
      </c>
      <c r="F21" s="107" t="s">
        <v>322</v>
      </c>
      <c r="G21" s="107" t="s">
        <v>323</v>
      </c>
      <c r="H21" s="107" t="s">
        <v>324</v>
      </c>
      <c r="I21" s="107" t="s">
        <v>325</v>
      </c>
      <c r="J21" s="107" t="s">
        <v>326</v>
      </c>
      <c r="K21" s="107" t="s">
        <v>327</v>
      </c>
      <c r="L21" s="107" t="s">
        <v>328</v>
      </c>
      <c r="M21" s="107" t="s">
        <v>329</v>
      </c>
      <c r="N21" s="107" t="s">
        <v>330</v>
      </c>
      <c r="O21" s="107" t="s">
        <v>331</v>
      </c>
      <c r="P21" s="107" t="s">
        <v>332</v>
      </c>
      <c r="Q21" s="107" t="s">
        <v>333</v>
      </c>
      <c r="R21" s="107" t="s">
        <v>334</v>
      </c>
      <c r="S21" s="107" t="s">
        <v>335</v>
      </c>
      <c r="T21" s="107" t="s">
        <v>336</v>
      </c>
      <c r="U21" s="107" t="s">
        <v>337</v>
      </c>
      <c r="V21" s="107" t="s">
        <v>338</v>
      </c>
      <c r="W21" s="107" t="s">
        <v>339</v>
      </c>
      <c r="X21" s="107" t="s">
        <v>340</v>
      </c>
      <c r="Y21" s="107" t="s">
        <v>341</v>
      </c>
      <c r="Z21" s="107" t="s">
        <v>342</v>
      </c>
      <c r="AA21" s="107" t="s">
        <v>343</v>
      </c>
      <c r="AB21" s="107" t="s">
        <v>344</v>
      </c>
      <c r="AC21" s="107" t="s">
        <v>345</v>
      </c>
      <c r="AD21" s="107" t="s">
        <v>346</v>
      </c>
      <c r="AE21" s="107" t="s">
        <v>347</v>
      </c>
      <c r="AF21" s="107" t="s">
        <v>348</v>
      </c>
      <c r="AG21" s="108" t="s">
        <v>349</v>
      </c>
    </row>
    <row r="22" spans="2:33" x14ac:dyDescent="0.3">
      <c r="B22" s="123"/>
      <c r="C22" s="116"/>
      <c r="D22" s="10" t="s">
        <v>350</v>
      </c>
      <c r="E22" s="10" t="s">
        <v>350</v>
      </c>
      <c r="F22" s="10" t="s">
        <v>350</v>
      </c>
      <c r="G22" s="10" t="s">
        <v>351</v>
      </c>
      <c r="H22" s="10" t="s">
        <v>351</v>
      </c>
      <c r="I22" s="10" t="s">
        <v>351</v>
      </c>
      <c r="J22" s="10" t="s">
        <v>352</v>
      </c>
      <c r="K22" s="10" t="s">
        <v>352</v>
      </c>
      <c r="L22" s="10"/>
      <c r="M22" s="10" t="s">
        <v>517</v>
      </c>
      <c r="N22" s="10" t="s">
        <v>352</v>
      </c>
      <c r="O22" s="10" t="s">
        <v>353</v>
      </c>
      <c r="P22" s="10"/>
      <c r="Q22" s="10" t="s">
        <v>354</v>
      </c>
      <c r="R22" s="10" t="s">
        <v>355</v>
      </c>
      <c r="S22" s="10" t="s">
        <v>356</v>
      </c>
      <c r="T22" s="10" t="s">
        <v>357</v>
      </c>
      <c r="U22" s="10" t="s">
        <v>358</v>
      </c>
      <c r="V22" s="10" t="s">
        <v>355</v>
      </c>
      <c r="W22" s="10"/>
      <c r="X22" s="10"/>
      <c r="Y22" s="10"/>
      <c r="Z22" s="10" t="s">
        <v>358</v>
      </c>
      <c r="AA22" s="10" t="s">
        <v>358</v>
      </c>
      <c r="AB22" s="10" t="s">
        <v>359</v>
      </c>
      <c r="AC22" s="10" t="s">
        <v>360</v>
      </c>
      <c r="AD22" s="10" t="s">
        <v>361</v>
      </c>
      <c r="AE22" s="10" t="s">
        <v>362</v>
      </c>
      <c r="AF22" s="10" t="s">
        <v>363</v>
      </c>
      <c r="AG22" s="109" t="s">
        <v>352</v>
      </c>
    </row>
    <row r="23" spans="2:33" x14ac:dyDescent="0.3">
      <c r="B23" s="124" t="s">
        <v>0</v>
      </c>
      <c r="C23" s="116" t="s">
        <v>535</v>
      </c>
      <c r="D23" s="29">
        <v>2196.7384988996801</v>
      </c>
      <c r="E23" s="29">
        <v>17590.208881750499</v>
      </c>
      <c r="F23" s="29">
        <v>12181.3319703865</v>
      </c>
      <c r="G23" s="29">
        <v>16441.256455554601</v>
      </c>
      <c r="H23" s="29">
        <v>18914.168520212901</v>
      </c>
      <c r="I23" s="29">
        <v>29677.732256956901</v>
      </c>
      <c r="J23" s="29">
        <v>7.3673590816454597</v>
      </c>
      <c r="K23" s="29">
        <v>274.17551924634802</v>
      </c>
      <c r="L23" s="29">
        <v>0.33913115807622202</v>
      </c>
      <c r="M23" s="29">
        <v>18.406015421293201</v>
      </c>
      <c r="N23" s="29">
        <v>28407477.7425326</v>
      </c>
      <c r="O23" s="29">
        <v>386805.61101919098</v>
      </c>
      <c r="P23" s="29">
        <v>0.65127805141586503</v>
      </c>
      <c r="Q23" s="29">
        <v>15.631371430706499</v>
      </c>
      <c r="R23" s="29">
        <v>1483.94696629074</v>
      </c>
      <c r="S23" s="29">
        <v>1.2539784195716699</v>
      </c>
      <c r="T23" s="29">
        <v>570636.92545488302</v>
      </c>
      <c r="U23" s="29">
        <v>693023528.282215</v>
      </c>
      <c r="V23" s="29">
        <v>663.57466216076</v>
      </c>
      <c r="W23" s="29">
        <v>0.38293697425789103</v>
      </c>
      <c r="X23" s="29">
        <v>0.93128380558810198</v>
      </c>
      <c r="Y23" s="29">
        <v>0.49215749717603102</v>
      </c>
      <c r="Z23" s="29">
        <v>147059.544058887</v>
      </c>
      <c r="AA23" s="29">
        <v>95921.683923337099</v>
      </c>
      <c r="AB23" s="29">
        <v>97.156449199470103</v>
      </c>
      <c r="AC23" s="29">
        <v>846794934.382254</v>
      </c>
      <c r="AD23" s="29">
        <v>7468891629.0253</v>
      </c>
      <c r="AE23" s="29">
        <v>33121.079245708002</v>
      </c>
      <c r="AF23" s="29">
        <v>3302.3223496206601</v>
      </c>
      <c r="AG23" s="110">
        <v>11748452.106177401</v>
      </c>
    </row>
    <row r="24" spans="2:33" x14ac:dyDescent="0.3">
      <c r="B24" s="124" t="s">
        <v>0</v>
      </c>
      <c r="C24" s="116" t="s">
        <v>536</v>
      </c>
      <c r="D24" s="29">
        <v>3005.84776041129</v>
      </c>
      <c r="E24" s="29">
        <v>18846.635996253201</v>
      </c>
      <c r="F24" s="29">
        <v>2253.2974841669302</v>
      </c>
      <c r="G24" s="29">
        <v>2265.8535109670102</v>
      </c>
      <c r="H24" s="29">
        <v>2991.98145337404</v>
      </c>
      <c r="I24" s="29">
        <v>18400.955724333799</v>
      </c>
      <c r="J24" s="29">
        <v>9.7566160788005405</v>
      </c>
      <c r="K24" s="29">
        <v>440.05770597489197</v>
      </c>
      <c r="L24" s="29">
        <v>0.317896797551876</v>
      </c>
      <c r="M24" s="29">
        <v>7.24558048182175</v>
      </c>
      <c r="N24" s="29">
        <v>71202253.865952194</v>
      </c>
      <c r="O24" s="29">
        <v>621697.40360462095</v>
      </c>
      <c r="P24" s="29">
        <v>0.65980864472509604</v>
      </c>
      <c r="Q24" s="29">
        <v>33.448665607961701</v>
      </c>
      <c r="R24" s="29">
        <v>198.91925752743501</v>
      </c>
      <c r="S24" s="29">
        <v>2.7083846839759098</v>
      </c>
      <c r="T24" s="29">
        <v>1239066.23639602</v>
      </c>
      <c r="U24" s="29">
        <v>167232977.678866</v>
      </c>
      <c r="V24" s="29">
        <v>70.933110061747499</v>
      </c>
      <c r="W24" s="29">
        <v>0.57106667892950702</v>
      </c>
      <c r="X24" s="29">
        <v>0.87530593883760899</v>
      </c>
      <c r="Y24" s="29">
        <v>0.52615530844777303</v>
      </c>
      <c r="Z24" s="29">
        <v>86669.615583085499</v>
      </c>
      <c r="AA24" s="29">
        <v>45870.547998770002</v>
      </c>
      <c r="AB24" s="29">
        <v>8.8567332776544896E-2</v>
      </c>
      <c r="AC24" s="29">
        <v>246474135.77121201</v>
      </c>
      <c r="AD24" s="29">
        <v>4230841245.8905501</v>
      </c>
      <c r="AE24" s="29">
        <v>169242.97847499099</v>
      </c>
      <c r="AF24" s="29">
        <v>493.89935472805098</v>
      </c>
      <c r="AG24" s="110">
        <v>9036750.2401834894</v>
      </c>
    </row>
    <row r="25" spans="2:33" x14ac:dyDescent="0.3">
      <c r="B25" s="124" t="s">
        <v>1</v>
      </c>
      <c r="C25" s="116" t="s">
        <v>537</v>
      </c>
      <c r="D25" s="29">
        <v>2623.8615547255499</v>
      </c>
      <c r="E25" s="29">
        <v>16835.7027565836</v>
      </c>
      <c r="F25" s="29">
        <v>7882.0168577394898</v>
      </c>
      <c r="G25" s="29">
        <v>26320.725797996402</v>
      </c>
      <c r="H25" s="29">
        <v>41597.155193969898</v>
      </c>
      <c r="I25" s="29">
        <v>72630.920085467398</v>
      </c>
      <c r="J25" s="29">
        <v>1.56954534090584</v>
      </c>
      <c r="K25" s="29">
        <v>64.295473389483703</v>
      </c>
      <c r="L25" s="29">
        <v>0.40441413828745798</v>
      </c>
      <c r="M25" s="29">
        <v>5.4770876710432601</v>
      </c>
      <c r="N25" s="29">
        <v>10737850.245067</v>
      </c>
      <c r="O25" s="29">
        <v>216240.39793015001</v>
      </c>
      <c r="P25" s="29">
        <v>0.322587222478664</v>
      </c>
      <c r="Q25" s="29">
        <v>3.4610195432197299</v>
      </c>
      <c r="R25" s="29">
        <v>2284.5019081169398</v>
      </c>
      <c r="S25" s="29">
        <v>0.54530121525614195</v>
      </c>
      <c r="T25" s="29">
        <v>198913.781390377</v>
      </c>
      <c r="U25" s="29">
        <v>395990614.16038901</v>
      </c>
      <c r="V25" s="29">
        <v>813.24498509956697</v>
      </c>
      <c r="W25" s="29">
        <v>0.22494515216948899</v>
      </c>
      <c r="X25" s="29">
        <v>0.90403402281299505</v>
      </c>
      <c r="Y25" s="29">
        <v>0.58737417229466504</v>
      </c>
      <c r="Z25" s="29">
        <v>53924.8156130567</v>
      </c>
      <c r="AA25" s="29">
        <v>38491.649453688602</v>
      </c>
      <c r="AB25" s="29">
        <v>4.3311284862002601</v>
      </c>
      <c r="AC25" s="29">
        <v>454418913.13707399</v>
      </c>
      <c r="AD25" s="29">
        <v>1667069697.52179</v>
      </c>
      <c r="AE25" s="29">
        <v>13052.544841340199</v>
      </c>
      <c r="AF25" s="29">
        <v>465.24913053646799</v>
      </c>
      <c r="AG25" s="110">
        <v>2122289.645118</v>
      </c>
    </row>
    <row r="26" spans="2:33" x14ac:dyDescent="0.3">
      <c r="B26" s="124" t="s">
        <v>1</v>
      </c>
      <c r="C26" s="116" t="s">
        <v>538</v>
      </c>
      <c r="D26" s="29">
        <v>817.01422417500203</v>
      </c>
      <c r="E26" s="29">
        <v>4821.6387947416097</v>
      </c>
      <c r="F26" s="29">
        <v>748.23877674791595</v>
      </c>
      <c r="G26" s="29">
        <v>3255.5492733163101</v>
      </c>
      <c r="H26" s="29">
        <v>4399.5335738027597</v>
      </c>
      <c r="I26" s="29">
        <v>18567.816384518199</v>
      </c>
      <c r="J26" s="29">
        <v>5.2551489796443098</v>
      </c>
      <c r="K26" s="29">
        <v>273.77545938222801</v>
      </c>
      <c r="L26" s="29">
        <v>0.29936193586181797</v>
      </c>
      <c r="M26" s="29">
        <v>1.5602287019526699</v>
      </c>
      <c r="N26" s="29">
        <v>48335433.971467704</v>
      </c>
      <c r="O26" s="29">
        <v>80844.562195007398</v>
      </c>
      <c r="P26" s="29">
        <v>0.79596383025697304</v>
      </c>
      <c r="Q26" s="29">
        <v>56.889348565786101</v>
      </c>
      <c r="R26" s="29">
        <v>75.725261245665294</v>
      </c>
      <c r="S26" s="29">
        <v>3.35763786180086</v>
      </c>
      <c r="T26" s="29">
        <v>1353648.4940271799</v>
      </c>
      <c r="U26" s="29">
        <v>64762362.382941797</v>
      </c>
      <c r="V26" s="29">
        <v>29.325045590591198</v>
      </c>
      <c r="W26" s="29">
        <v>0.49087632780916401</v>
      </c>
      <c r="X26" s="29">
        <v>0.87207952626820795</v>
      </c>
      <c r="Y26" s="29">
        <v>0.49872329813337202</v>
      </c>
      <c r="Z26" s="29">
        <v>27843.804606698701</v>
      </c>
      <c r="AA26" s="29">
        <v>15195.734978463899</v>
      </c>
      <c r="AB26" s="29">
        <v>4.2587771317855502E-2</v>
      </c>
      <c r="AC26" s="29">
        <v>102505385.84501</v>
      </c>
      <c r="AD26" s="29">
        <v>2197813022.47684</v>
      </c>
      <c r="AE26" s="29">
        <v>13235.4557353941</v>
      </c>
      <c r="AF26" s="29">
        <v>268.15862932325803</v>
      </c>
      <c r="AG26" s="110">
        <v>5286964.57772128</v>
      </c>
    </row>
    <row r="27" spans="2:33" x14ac:dyDescent="0.3">
      <c r="B27" s="124" t="s">
        <v>2</v>
      </c>
      <c r="C27" s="116" t="s">
        <v>539</v>
      </c>
      <c r="D27" s="29">
        <v>3261.4428589972299</v>
      </c>
      <c r="E27" s="29">
        <v>20329.44603924</v>
      </c>
      <c r="F27" s="29">
        <v>10663.3011047579</v>
      </c>
      <c r="G27" s="29">
        <v>23842.340480004699</v>
      </c>
      <c r="H27" s="29">
        <v>24068.432077071699</v>
      </c>
      <c r="I27" s="29">
        <v>41366.5605319815</v>
      </c>
      <c r="J27" s="29">
        <v>59.451764361822903</v>
      </c>
      <c r="K27" s="29">
        <v>1333.2632869935601</v>
      </c>
      <c r="L27" s="29">
        <v>0.26871749514472199</v>
      </c>
      <c r="M27" s="29">
        <v>5.6714454205170997</v>
      </c>
      <c r="N27" s="29">
        <v>192060384.715673</v>
      </c>
      <c r="O27" s="29">
        <v>368366.27995516901</v>
      </c>
      <c r="P27" s="29">
        <v>0.34910373152694202</v>
      </c>
      <c r="Q27" s="29">
        <v>4.8744420756911602</v>
      </c>
      <c r="R27" s="29">
        <v>2308.3817492173198</v>
      </c>
      <c r="S27" s="29">
        <v>1.0898590808228099</v>
      </c>
      <c r="T27" s="29">
        <v>358211.22303558199</v>
      </c>
      <c r="U27" s="29">
        <v>622766064.89377701</v>
      </c>
      <c r="V27" s="29">
        <v>1162.7183209150401</v>
      </c>
      <c r="W27" s="29">
        <v>0.38050362849285801</v>
      </c>
      <c r="X27" s="29">
        <v>0.90478703893707402</v>
      </c>
      <c r="Y27" s="29">
        <v>0.43673989937876401</v>
      </c>
      <c r="Z27" s="29">
        <v>498635.99013388</v>
      </c>
      <c r="AA27" s="29">
        <v>337690.81277583999</v>
      </c>
      <c r="AB27" s="29">
        <v>227.55720689157101</v>
      </c>
      <c r="AC27" s="29">
        <v>826888249.62015498</v>
      </c>
      <c r="AD27" s="29">
        <v>34679541975.035301</v>
      </c>
      <c r="AE27" s="29">
        <v>2178.4698402431</v>
      </c>
      <c r="AF27" s="29">
        <v>34.883423909361902</v>
      </c>
      <c r="AG27" s="110">
        <v>32283772.644833598</v>
      </c>
    </row>
    <row r="28" spans="2:33" x14ac:dyDescent="0.3">
      <c r="B28" s="124" t="s">
        <v>2</v>
      </c>
      <c r="C28" s="116" t="s">
        <v>540</v>
      </c>
      <c r="D28" s="29">
        <v>3434.64026777975</v>
      </c>
      <c r="E28" s="29">
        <v>16820.878984751202</v>
      </c>
      <c r="F28" s="29">
        <v>3566.49269563998</v>
      </c>
      <c r="G28" s="29">
        <v>2807.7176459900002</v>
      </c>
      <c r="H28" s="29">
        <v>4502.7957710323899</v>
      </c>
      <c r="I28" s="29">
        <v>15294.5204453311</v>
      </c>
      <c r="J28" s="29">
        <v>30.400673796042799</v>
      </c>
      <c r="K28" s="29">
        <v>1640.8876998086901</v>
      </c>
      <c r="L28" s="29">
        <v>0.30903358595498698</v>
      </c>
      <c r="M28" s="29">
        <v>7.3558900095197197</v>
      </c>
      <c r="N28" s="29">
        <v>276432927.66820598</v>
      </c>
      <c r="O28" s="29">
        <v>271316.32910104003</v>
      </c>
      <c r="P28" s="29">
        <v>0.77077756728797697</v>
      </c>
      <c r="Q28" s="29">
        <v>51.0858669960367</v>
      </c>
      <c r="R28" s="29">
        <v>283.82825218562402</v>
      </c>
      <c r="S28" s="29">
        <v>3.00388589464748</v>
      </c>
      <c r="T28" s="29">
        <v>1267267.95731834</v>
      </c>
      <c r="U28" s="29">
        <v>241647082.38450301</v>
      </c>
      <c r="V28" s="29">
        <v>112.386724348169</v>
      </c>
      <c r="W28" s="29">
        <v>0.36193393707657501</v>
      </c>
      <c r="X28" s="29">
        <v>0.85582073104267198</v>
      </c>
      <c r="Y28" s="29">
        <v>0.49301744001556203</v>
      </c>
      <c r="Z28" s="29">
        <v>118258.24178970999</v>
      </c>
      <c r="AA28" s="29">
        <v>72804.082874056898</v>
      </c>
      <c r="AB28" s="29">
        <v>0.133185811879351</v>
      </c>
      <c r="AC28" s="29">
        <v>359686449.376513</v>
      </c>
      <c r="AD28" s="29">
        <v>11672811346.3615</v>
      </c>
      <c r="AE28" s="29">
        <v>42852.302803174302</v>
      </c>
      <c r="AF28" s="29">
        <v>506.644493946887</v>
      </c>
      <c r="AG28" s="110">
        <v>32168537.9124748</v>
      </c>
    </row>
    <row r="29" spans="2:33" x14ac:dyDescent="0.3">
      <c r="B29" s="124" t="s">
        <v>3</v>
      </c>
      <c r="C29" s="116" t="s">
        <v>541</v>
      </c>
      <c r="D29" s="29">
        <v>2074.3181142890598</v>
      </c>
      <c r="E29" s="29">
        <v>11953.5498286903</v>
      </c>
      <c r="F29" s="29">
        <v>7545.5244846605901</v>
      </c>
      <c r="G29" s="29">
        <v>29842.101423830401</v>
      </c>
      <c r="H29" s="29">
        <v>37872.246100806202</v>
      </c>
      <c r="I29" s="29">
        <v>50273.609209406801</v>
      </c>
      <c r="J29" s="29">
        <v>2.2538182068826802</v>
      </c>
      <c r="K29" s="29">
        <v>74.274975848575806</v>
      </c>
      <c r="L29" s="29">
        <v>0.30071686731089498</v>
      </c>
      <c r="M29" s="29">
        <v>1.07702576422784</v>
      </c>
      <c r="N29" s="29">
        <v>13358571.8437359</v>
      </c>
      <c r="O29" s="29">
        <v>109273.983503998</v>
      </c>
      <c r="P29" s="29">
        <v>2.4903030601091301E-2</v>
      </c>
      <c r="Q29" s="29">
        <v>2.07762536484953</v>
      </c>
      <c r="R29" s="29">
        <v>1583.56275341435</v>
      </c>
      <c r="S29" s="29">
        <v>0.60594345861171195</v>
      </c>
      <c r="T29" s="29">
        <v>174730.68288184801</v>
      </c>
      <c r="U29" s="29">
        <v>221877701.23335099</v>
      </c>
      <c r="V29" s="29">
        <v>543.22022446355004</v>
      </c>
      <c r="W29" s="29">
        <v>0.35864831373568501</v>
      </c>
      <c r="X29" s="29">
        <v>0.90384831123585996</v>
      </c>
      <c r="Y29" s="29">
        <v>0.56451854512028998</v>
      </c>
      <c r="Z29" s="29">
        <v>29656.423512626901</v>
      </c>
      <c r="AA29" s="29">
        <v>23868.025888581498</v>
      </c>
      <c r="AB29" s="29">
        <v>16.5029897890645</v>
      </c>
      <c r="AC29" s="29">
        <v>276697001.29035097</v>
      </c>
      <c r="AD29" s="29">
        <v>934980323.26281404</v>
      </c>
      <c r="AE29" s="29">
        <v>5382.2156310241498</v>
      </c>
      <c r="AF29" s="29">
        <v>26.506009046857098</v>
      </c>
      <c r="AG29" s="110">
        <v>2395816.3329086602</v>
      </c>
    </row>
    <row r="30" spans="2:33" x14ac:dyDescent="0.3">
      <c r="B30" s="124" t="s">
        <v>3</v>
      </c>
      <c r="C30" s="116" t="s">
        <v>542</v>
      </c>
      <c r="D30" s="29">
        <v>1904.53704682686</v>
      </c>
      <c r="E30" s="29">
        <v>7915.7851715343304</v>
      </c>
      <c r="F30" s="29">
        <v>1710.63419629182</v>
      </c>
      <c r="G30" s="29">
        <v>2640.83453918955</v>
      </c>
      <c r="H30" s="29">
        <v>5086.28906982852</v>
      </c>
      <c r="I30" s="29">
        <v>17981.8539021078</v>
      </c>
      <c r="J30" s="29">
        <v>12.919729150404001</v>
      </c>
      <c r="K30" s="29">
        <v>702.12619937924399</v>
      </c>
      <c r="L30" s="29">
        <v>0.30108979282411102</v>
      </c>
      <c r="M30" s="29">
        <v>3.4984771388303599</v>
      </c>
      <c r="N30" s="29">
        <v>115308841.85785399</v>
      </c>
      <c r="O30" s="29">
        <v>134918.885162911</v>
      </c>
      <c r="P30" s="29">
        <v>0.79271569196283198</v>
      </c>
      <c r="Q30" s="29">
        <v>53.173532145920703</v>
      </c>
      <c r="R30" s="29">
        <v>164.243246604343</v>
      </c>
      <c r="S30" s="29">
        <v>3.6296197903585798</v>
      </c>
      <c r="T30" s="29">
        <v>1267196.2165703999</v>
      </c>
      <c r="U30" s="29">
        <v>130555714.953511</v>
      </c>
      <c r="V30" s="29">
        <v>68.739116112741996</v>
      </c>
      <c r="W30" s="29">
        <v>0.38796954783019699</v>
      </c>
      <c r="X30" s="29">
        <v>0.83483269051240006</v>
      </c>
      <c r="Y30" s="29">
        <v>0.46304438435991202</v>
      </c>
      <c r="Z30" s="29">
        <v>47848.1625443839</v>
      </c>
      <c r="AA30" s="29">
        <v>27217.856494404099</v>
      </c>
      <c r="AB30" s="29">
        <v>9.1574181528568402E-2</v>
      </c>
      <c r="AC30" s="29">
        <v>208128420.69426501</v>
      </c>
      <c r="AD30" s="29">
        <v>4817645966.0169497</v>
      </c>
      <c r="AE30" s="29">
        <v>20270.259095584701</v>
      </c>
      <c r="AF30" s="29">
        <v>300.15390523118998</v>
      </c>
      <c r="AG30" s="110">
        <v>14329414.569047</v>
      </c>
    </row>
    <row r="31" spans="2:33" x14ac:dyDescent="0.3">
      <c r="B31" s="124" t="s">
        <v>4</v>
      </c>
      <c r="C31" s="116" t="s">
        <v>543</v>
      </c>
      <c r="D31" s="29">
        <v>52452.913078767298</v>
      </c>
      <c r="E31" s="29">
        <v>174109.65523381601</v>
      </c>
      <c r="F31" s="29">
        <v>10920.4550525293</v>
      </c>
      <c r="G31" s="29">
        <v>3049.3552548399998</v>
      </c>
      <c r="H31" s="29">
        <v>3600.6543714627601</v>
      </c>
      <c r="I31" s="29">
        <v>15408.1383813341</v>
      </c>
      <c r="J31" s="29">
        <v>112.235899391022</v>
      </c>
      <c r="K31" s="29">
        <v>4332.0060288105997</v>
      </c>
      <c r="L31" s="29">
        <v>0.28281610966606902</v>
      </c>
      <c r="M31" s="29">
        <v>36.221672344152601</v>
      </c>
      <c r="N31" s="29">
        <v>635861268.58526599</v>
      </c>
      <c r="O31" s="29">
        <v>1976541.23399684</v>
      </c>
      <c r="P31" s="29">
        <v>0.40938807054196702</v>
      </c>
      <c r="Q31" s="29">
        <v>25.5245806500049</v>
      </c>
      <c r="R31" s="29">
        <v>2084.23655261453</v>
      </c>
      <c r="S31" s="29">
        <v>4.58851654289428</v>
      </c>
      <c r="T31" s="29">
        <v>1846641.2984098</v>
      </c>
      <c r="U31" s="29">
        <v>2891973650.2821398</v>
      </c>
      <c r="V31" s="29">
        <v>868.78506516781704</v>
      </c>
      <c r="W31" s="29">
        <v>0.32498318715253999</v>
      </c>
      <c r="X31" s="29">
        <v>0.77912984121763995</v>
      </c>
      <c r="Y31" s="29">
        <v>0.458258991187109</v>
      </c>
      <c r="Z31" s="29">
        <v>2231930.0161742098</v>
      </c>
      <c r="AA31" s="29">
        <v>951036.67674195801</v>
      </c>
      <c r="AB31" s="29">
        <v>7.2196563640923399</v>
      </c>
      <c r="AC31" s="29">
        <v>3848837293.7132602</v>
      </c>
      <c r="AD31" s="29">
        <v>75418199495.358704</v>
      </c>
      <c r="AE31" s="29">
        <v>178801.059340901</v>
      </c>
      <c r="AF31" s="29">
        <v>1028.4217819150499</v>
      </c>
      <c r="AG31" s="110">
        <v>90211521.863230601</v>
      </c>
    </row>
    <row r="32" spans="2:33" x14ac:dyDescent="0.3">
      <c r="B32" s="124" t="s">
        <v>4</v>
      </c>
      <c r="C32" s="116" t="s">
        <v>544</v>
      </c>
      <c r="D32" s="29">
        <v>4734.9457679136403</v>
      </c>
      <c r="E32" s="29">
        <v>19180.898315163198</v>
      </c>
      <c r="F32" s="29">
        <v>2382.8183228763901</v>
      </c>
      <c r="G32" s="29">
        <v>2212.0702794055401</v>
      </c>
      <c r="H32" s="29">
        <v>4011.59532676769</v>
      </c>
      <c r="I32" s="29">
        <v>20557.938301846501</v>
      </c>
      <c r="J32" s="29">
        <v>32.844913795054502</v>
      </c>
      <c r="K32" s="29">
        <v>1088.02669583384</v>
      </c>
      <c r="L32" s="29">
        <v>0.31297014629201397</v>
      </c>
      <c r="M32" s="29">
        <v>9.2301837182967095</v>
      </c>
      <c r="N32" s="29">
        <v>195455617.02525699</v>
      </c>
      <c r="O32" s="29">
        <v>377312.85306418297</v>
      </c>
      <c r="P32" s="29">
        <v>0.78254881382212005</v>
      </c>
      <c r="Q32" s="29">
        <v>48.714410081348802</v>
      </c>
      <c r="R32" s="29">
        <v>292.249822956174</v>
      </c>
      <c r="S32" s="29">
        <v>4.1590798639400397</v>
      </c>
      <c r="T32" s="29">
        <v>1160678.9376498701</v>
      </c>
      <c r="U32" s="29">
        <v>222723485.19442701</v>
      </c>
      <c r="V32" s="29">
        <v>119.344850408583</v>
      </c>
      <c r="W32" s="29">
        <v>0.481921487370501</v>
      </c>
      <c r="X32" s="29">
        <v>0.819954882312115</v>
      </c>
      <c r="Y32" s="29">
        <v>0.46674405321631801</v>
      </c>
      <c r="Z32" s="29">
        <v>98914.382875019</v>
      </c>
      <c r="AA32" s="29">
        <v>77007.736735983694</v>
      </c>
      <c r="AB32" s="29">
        <v>0.22508066530954099</v>
      </c>
      <c r="AC32" s="29">
        <v>339208214.03713602</v>
      </c>
      <c r="AD32" s="29">
        <v>8803095806.1923599</v>
      </c>
      <c r="AE32" s="29">
        <v>67772.145467243405</v>
      </c>
      <c r="AF32" s="29">
        <v>670.70568751216103</v>
      </c>
      <c r="AG32" s="110">
        <v>21969976.7058159</v>
      </c>
    </row>
    <row r="33" spans="2:33" x14ac:dyDescent="0.3">
      <c r="B33" s="124" t="s">
        <v>5</v>
      </c>
      <c r="C33" s="116" t="s">
        <v>545</v>
      </c>
      <c r="D33" s="29">
        <v>2832.78533596332</v>
      </c>
      <c r="E33" s="29">
        <v>12777.144199070801</v>
      </c>
      <c r="F33" s="29">
        <v>10889.1399881794</v>
      </c>
      <c r="G33" s="29">
        <v>33593.327408052297</v>
      </c>
      <c r="H33" s="29">
        <v>38929.035684160503</v>
      </c>
      <c r="I33" s="29">
        <v>32766.546877523801</v>
      </c>
      <c r="J33" s="29">
        <v>17.702602673358101</v>
      </c>
      <c r="K33" s="29">
        <v>383.71408145423101</v>
      </c>
      <c r="L33" s="29">
        <v>0.41685600684829199</v>
      </c>
      <c r="M33" s="29">
        <v>0.58448451013533298</v>
      </c>
      <c r="N33" s="29">
        <v>67995025.711480707</v>
      </c>
      <c r="O33" s="29">
        <v>358467.28132244101</v>
      </c>
      <c r="P33" s="29">
        <v>0.55086874958475096</v>
      </c>
      <c r="Q33" s="29">
        <v>10.673216931506801</v>
      </c>
      <c r="R33" s="29">
        <v>1765.4318257157399</v>
      </c>
      <c r="S33" s="29">
        <v>0.56731186585280502</v>
      </c>
      <c r="T33" s="29">
        <v>378822.27720424102</v>
      </c>
      <c r="U33" s="29">
        <v>588686791.99585998</v>
      </c>
      <c r="V33" s="29">
        <v>700.86906626994005</v>
      </c>
      <c r="W33" s="29">
        <v>0.165024614330192</v>
      </c>
      <c r="X33" s="29">
        <v>0.89309868659796499</v>
      </c>
      <c r="Y33" s="29">
        <v>0.53775177822499498</v>
      </c>
      <c r="Z33" s="29">
        <v>97031.459612318504</v>
      </c>
      <c r="AA33" s="29">
        <v>85313.773593390695</v>
      </c>
      <c r="AB33" s="29">
        <v>29.4527967362569</v>
      </c>
      <c r="AC33" s="29">
        <v>668784904.46647894</v>
      </c>
      <c r="AD33" s="29">
        <v>4762140356.2836199</v>
      </c>
      <c r="AE33" s="29">
        <v>10083.771761182599</v>
      </c>
      <c r="AF33" s="29">
        <v>1802.0574489999599</v>
      </c>
      <c r="AG33" s="110">
        <v>8061766.30626221</v>
      </c>
    </row>
    <row r="34" spans="2:33" x14ac:dyDescent="0.3">
      <c r="B34" s="124" t="s">
        <v>5</v>
      </c>
      <c r="C34" s="116" t="s">
        <v>546</v>
      </c>
      <c r="D34" s="29">
        <v>2324.0688421436898</v>
      </c>
      <c r="E34" s="29">
        <v>8958.1099546568494</v>
      </c>
      <c r="F34" s="29">
        <v>1810.20479276128</v>
      </c>
      <c r="G34" s="29">
        <v>3515.10380212363</v>
      </c>
      <c r="H34" s="29">
        <v>7328.3032561669597</v>
      </c>
      <c r="I34" s="29">
        <v>23407.9277698203</v>
      </c>
      <c r="J34" s="29">
        <v>7.5225694099350298</v>
      </c>
      <c r="K34" s="29">
        <v>274.50225667632901</v>
      </c>
      <c r="L34" s="29">
        <v>0.27325121906349598</v>
      </c>
      <c r="M34" s="29">
        <v>2.7386413842650801</v>
      </c>
      <c r="N34" s="29">
        <v>46215794.539913401</v>
      </c>
      <c r="O34" s="29">
        <v>140054.64978444</v>
      </c>
      <c r="P34" s="29">
        <v>0.78923133377489396</v>
      </c>
      <c r="Q34" s="29">
        <v>38.131223564779901</v>
      </c>
      <c r="R34" s="29">
        <v>233.11613056916499</v>
      </c>
      <c r="S34" s="29">
        <v>1.6641439634298201</v>
      </c>
      <c r="T34" s="29">
        <v>820951.33200802095</v>
      </c>
      <c r="U34" s="29">
        <v>134539210.729289</v>
      </c>
      <c r="V34" s="29">
        <v>93.632907460537098</v>
      </c>
      <c r="W34" s="29">
        <v>0.32638832575292798</v>
      </c>
      <c r="X34" s="29">
        <v>0.82248695768456204</v>
      </c>
      <c r="Y34" s="29">
        <v>0.49842210544196802</v>
      </c>
      <c r="Z34" s="29">
        <v>43708.012435377103</v>
      </c>
      <c r="AA34" s="29">
        <v>27050.068842958499</v>
      </c>
      <c r="AB34" s="29">
        <v>5.6633896926786803E-2</v>
      </c>
      <c r="AC34" s="29">
        <v>191376997.903312</v>
      </c>
      <c r="AD34" s="29">
        <v>2667159330.2351098</v>
      </c>
      <c r="AE34" s="29">
        <v>21748.633984439301</v>
      </c>
      <c r="AF34" s="29">
        <v>214.8810506614</v>
      </c>
      <c r="AG34" s="110">
        <v>6290245.5173024796</v>
      </c>
    </row>
    <row r="35" spans="2:33" x14ac:dyDescent="0.3">
      <c r="B35" s="124" t="s">
        <v>6</v>
      </c>
      <c r="C35" s="116" t="s">
        <v>547</v>
      </c>
      <c r="D35" s="29">
        <v>4895.3874107894299</v>
      </c>
      <c r="E35" s="29">
        <v>41102.378610765998</v>
      </c>
      <c r="F35" s="29">
        <v>19960.073424265302</v>
      </c>
      <c r="G35" s="29">
        <v>27320.996548807601</v>
      </c>
      <c r="H35" s="29">
        <v>31919.8813756239</v>
      </c>
      <c r="I35" s="29">
        <v>56743.481338011799</v>
      </c>
      <c r="J35" s="29">
        <v>5.3279557260828803</v>
      </c>
      <c r="K35" s="29">
        <v>123.067294728476</v>
      </c>
      <c r="L35" s="29">
        <v>0.24994005312352299</v>
      </c>
      <c r="M35" s="29">
        <v>1.2933490624203099</v>
      </c>
      <c r="N35" s="29">
        <v>21507292.071424998</v>
      </c>
      <c r="O35" s="29">
        <v>293240.57694954198</v>
      </c>
      <c r="P35" s="29">
        <v>0.14356636645197601</v>
      </c>
      <c r="Q35" s="29">
        <v>1.5858082117594099</v>
      </c>
      <c r="R35" s="29">
        <v>4705.4355839501504</v>
      </c>
      <c r="S35" s="29">
        <v>0.11695215530346</v>
      </c>
      <c r="T35" s="29">
        <v>113510.082240016</v>
      </c>
      <c r="U35" s="29">
        <v>431217720.56228501</v>
      </c>
      <c r="V35" s="29">
        <v>1808.80679949367</v>
      </c>
      <c r="W35" s="29">
        <v>0.54243319623934105</v>
      </c>
      <c r="X35" s="29">
        <v>0.92578005204656999</v>
      </c>
      <c r="Y35" s="29">
        <v>0.54794798906960296</v>
      </c>
      <c r="Z35" s="29">
        <v>59348.4911021507</v>
      </c>
      <c r="AA35" s="29">
        <v>37682.157425752703</v>
      </c>
      <c r="AB35" s="29">
        <v>8.63968753778523</v>
      </c>
      <c r="AC35" s="29">
        <v>534114380.10927898</v>
      </c>
      <c r="AD35" s="29">
        <v>1472097884.99685</v>
      </c>
      <c r="AE35" s="29">
        <v>38154.456702878801</v>
      </c>
      <c r="AF35" s="29">
        <v>130.141145634526</v>
      </c>
      <c r="AG35" s="110">
        <v>2668501.7906613899</v>
      </c>
    </row>
    <row r="36" spans="2:33" x14ac:dyDescent="0.3">
      <c r="B36" s="124" t="s">
        <v>6</v>
      </c>
      <c r="C36" s="116" t="s">
        <v>548</v>
      </c>
      <c r="D36" s="29">
        <v>4500.4144205535404</v>
      </c>
      <c r="E36" s="29">
        <v>16256.6344342176</v>
      </c>
      <c r="F36" s="29">
        <v>3359.73482785638</v>
      </c>
      <c r="G36" s="29">
        <v>4049.6271250152199</v>
      </c>
      <c r="H36" s="29">
        <v>7913.8951401788399</v>
      </c>
      <c r="I36" s="29">
        <v>30494.791373304099</v>
      </c>
      <c r="J36" s="29">
        <v>16.2566280724125</v>
      </c>
      <c r="K36" s="29">
        <v>763.63065884459797</v>
      </c>
      <c r="L36" s="29">
        <v>0.30216114819119799</v>
      </c>
      <c r="M36" s="29">
        <v>7.5838046157399104</v>
      </c>
      <c r="N36" s="29">
        <v>135490136.75389999</v>
      </c>
      <c r="O36" s="29">
        <v>422155.80943954701</v>
      </c>
      <c r="P36" s="29">
        <v>0.73656923515099404</v>
      </c>
      <c r="Q36" s="29">
        <v>27.9891357137085</v>
      </c>
      <c r="R36" s="29">
        <v>505.60346325978799</v>
      </c>
      <c r="S36" s="29">
        <v>2.3461509860816201</v>
      </c>
      <c r="T36" s="29">
        <v>747183.41772096802</v>
      </c>
      <c r="U36" s="29">
        <v>268135352.75598899</v>
      </c>
      <c r="V36" s="29">
        <v>204.04710712219901</v>
      </c>
      <c r="W36" s="29">
        <v>0.46351644628986299</v>
      </c>
      <c r="X36" s="29">
        <v>0.81339077051988296</v>
      </c>
      <c r="Y36" s="29">
        <v>0.49313885548464897</v>
      </c>
      <c r="Z36" s="29">
        <v>104911.212961688</v>
      </c>
      <c r="AA36" s="29">
        <v>56711.178789436199</v>
      </c>
      <c r="AB36" s="29">
        <v>0.169945588940764</v>
      </c>
      <c r="AC36" s="29">
        <v>377778523.69000602</v>
      </c>
      <c r="AD36" s="29">
        <v>6613775567.7977695</v>
      </c>
      <c r="AE36" s="29">
        <v>91891.757601936202</v>
      </c>
      <c r="AF36" s="29">
        <v>629.89785142780897</v>
      </c>
      <c r="AG36" s="110">
        <v>16629635.039459901</v>
      </c>
    </row>
    <row r="37" spans="2:33" x14ac:dyDescent="0.3">
      <c r="B37" s="124" t="s">
        <v>7</v>
      </c>
      <c r="C37" s="116" t="s">
        <v>549</v>
      </c>
      <c r="D37" s="29">
        <v>16569.521534368399</v>
      </c>
      <c r="E37" s="29">
        <v>73033.309117065393</v>
      </c>
      <c r="F37" s="29">
        <v>48424.275762417099</v>
      </c>
      <c r="G37" s="29">
        <v>5225.9468632090202</v>
      </c>
      <c r="H37" s="29">
        <v>7347.6725619348399</v>
      </c>
      <c r="I37" s="29">
        <v>14420.539465064399</v>
      </c>
      <c r="J37" s="29">
        <v>185.926038342184</v>
      </c>
      <c r="K37" s="29">
        <v>11879.4612110014</v>
      </c>
      <c r="L37" s="29">
        <v>0.34379916595027599</v>
      </c>
      <c r="M37" s="29">
        <v>4.4455948345016303</v>
      </c>
      <c r="N37" s="29">
        <v>2061507492.9721999</v>
      </c>
      <c r="O37" s="29">
        <v>951614.58339129295</v>
      </c>
      <c r="P37" s="29">
        <v>0.29610596305679499</v>
      </c>
      <c r="Q37" s="29">
        <v>9.5369264831552201</v>
      </c>
      <c r="R37" s="29">
        <v>2603.6313547428799</v>
      </c>
      <c r="S37" s="29">
        <v>2.0031953417280302</v>
      </c>
      <c r="T37" s="29">
        <v>654369.53103188903</v>
      </c>
      <c r="U37" s="29">
        <v>1206589005.72841</v>
      </c>
      <c r="V37" s="29">
        <v>1184.4394868674001</v>
      </c>
      <c r="W37" s="29">
        <v>0.44424018669845899</v>
      </c>
      <c r="X37" s="29">
        <v>0.87995458308973296</v>
      </c>
      <c r="Y37" s="29">
        <v>0.50756819235793105</v>
      </c>
      <c r="Z37" s="29">
        <v>475947.71457327902</v>
      </c>
      <c r="AA37" s="29">
        <v>248245.08714108099</v>
      </c>
      <c r="AB37" s="29">
        <v>36.345555773032899</v>
      </c>
      <c r="AC37" s="29">
        <v>1703737028.58302</v>
      </c>
      <c r="AD37" s="29">
        <v>70610007147.695099</v>
      </c>
      <c r="AE37" s="29">
        <v>123454.685730989</v>
      </c>
      <c r="AF37" s="29">
        <v>1425.67379864389</v>
      </c>
      <c r="AG37" s="110">
        <v>245370987.68037099</v>
      </c>
    </row>
    <row r="38" spans="2:33" x14ac:dyDescent="0.3">
      <c r="B38" s="124" t="s">
        <v>7</v>
      </c>
      <c r="C38" s="116" t="s">
        <v>550</v>
      </c>
      <c r="D38" s="29">
        <v>9418.1358300084194</v>
      </c>
      <c r="E38" s="29">
        <v>32692.6842299538</v>
      </c>
      <c r="F38" s="29">
        <v>10976.3668414239</v>
      </c>
      <c r="G38" s="29">
        <v>4965.1253650332901</v>
      </c>
      <c r="H38" s="29">
        <v>7312.9054376632903</v>
      </c>
      <c r="I38" s="29">
        <v>29162.6545425328</v>
      </c>
      <c r="J38" s="29">
        <v>51.775339768018</v>
      </c>
      <c r="K38" s="29">
        <v>3000.7548405101502</v>
      </c>
      <c r="L38" s="29">
        <v>0.32817706119392598</v>
      </c>
      <c r="M38" s="29">
        <v>8.5032375568453702</v>
      </c>
      <c r="N38" s="29">
        <v>531146451.57983398</v>
      </c>
      <c r="O38" s="29">
        <v>601298.75520395895</v>
      </c>
      <c r="P38" s="29">
        <v>0.51082336271036599</v>
      </c>
      <c r="Q38" s="29">
        <v>8.8931006066421698</v>
      </c>
      <c r="R38" s="29">
        <v>1097.0902549494199</v>
      </c>
      <c r="S38" s="29">
        <v>1.17448196696521</v>
      </c>
      <c r="T38" s="29">
        <v>489446.04970233701</v>
      </c>
      <c r="U38" s="29">
        <v>367653991.14834201</v>
      </c>
      <c r="V38" s="29">
        <v>399.19794602585102</v>
      </c>
      <c r="W38" s="29">
        <v>0.34266998495342599</v>
      </c>
      <c r="X38" s="29">
        <v>0.82259116785555697</v>
      </c>
      <c r="Y38" s="29">
        <v>0.55231620641314605</v>
      </c>
      <c r="Z38" s="29">
        <v>158038.90032549601</v>
      </c>
      <c r="AA38" s="29">
        <v>83398.660174201403</v>
      </c>
      <c r="AB38" s="29">
        <v>0.18283817007669301</v>
      </c>
      <c r="AC38" s="29">
        <v>536966491.45192695</v>
      </c>
      <c r="AD38" s="29">
        <v>18601872585.938202</v>
      </c>
      <c r="AE38" s="29">
        <v>122570.308697471</v>
      </c>
      <c r="AF38" s="29">
        <v>430.49579330341402</v>
      </c>
      <c r="AG38" s="110">
        <v>63249710.584080704</v>
      </c>
    </row>
    <row r="39" spans="2:33" x14ac:dyDescent="0.3">
      <c r="B39" s="124" t="s">
        <v>8</v>
      </c>
      <c r="C39" s="116" t="s">
        <v>551</v>
      </c>
      <c r="D39" s="29">
        <v>42156.912853969203</v>
      </c>
      <c r="E39" s="29">
        <v>123932.414186978</v>
      </c>
      <c r="F39" s="29">
        <v>30504.844862919701</v>
      </c>
      <c r="G39" s="29">
        <v>5076.4257386341696</v>
      </c>
      <c r="H39" s="29">
        <v>7586.8615156465603</v>
      </c>
      <c r="I39" s="29">
        <v>27951.603651008802</v>
      </c>
      <c r="J39" s="29">
        <v>133.27710637799399</v>
      </c>
      <c r="K39" s="29">
        <v>10269.459870196901</v>
      </c>
      <c r="L39" s="29">
        <v>0.20115886140571801</v>
      </c>
      <c r="M39" s="29">
        <v>3.0428304645857098</v>
      </c>
      <c r="N39" s="29">
        <v>2191079709.53335</v>
      </c>
      <c r="O39" s="29">
        <v>1394929.6985506101</v>
      </c>
      <c r="P39" s="29">
        <v>0.20634792753890599</v>
      </c>
      <c r="Q39" s="29">
        <v>3.8281830906107701</v>
      </c>
      <c r="R39" s="29">
        <v>3872.73504044227</v>
      </c>
      <c r="S39" s="29">
        <v>0.91261825468054603</v>
      </c>
      <c r="T39" s="29">
        <v>269664.24198624899</v>
      </c>
      <c r="U39" s="29">
        <v>630638431.58645296</v>
      </c>
      <c r="V39" s="29">
        <v>1587.96203878696</v>
      </c>
      <c r="W39" s="29">
        <v>0.57687993737121002</v>
      </c>
      <c r="X39" s="29">
        <v>0.78556377106344999</v>
      </c>
      <c r="Y39" s="29">
        <v>0.51821872999198504</v>
      </c>
      <c r="Z39" s="29">
        <v>137518.85048611101</v>
      </c>
      <c r="AA39" s="29">
        <v>100719.74488702101</v>
      </c>
      <c r="AB39" s="29">
        <v>17.120940564926201</v>
      </c>
      <c r="AC39" s="29">
        <v>1044338159.09445</v>
      </c>
      <c r="AD39" s="29">
        <v>51353689164.852699</v>
      </c>
      <c r="AE39" s="29">
        <v>18413.952666259898</v>
      </c>
      <c r="AF39" s="29">
        <v>1757.7431888431699</v>
      </c>
      <c r="AG39" s="110">
        <v>231079115.86786401</v>
      </c>
    </row>
    <row r="40" spans="2:33" x14ac:dyDescent="0.3">
      <c r="B40" s="124" t="s">
        <v>8</v>
      </c>
      <c r="C40" s="116" t="s">
        <v>552</v>
      </c>
      <c r="D40" s="29">
        <v>1646.128774284</v>
      </c>
      <c r="E40" s="29">
        <v>6577.5815761536896</v>
      </c>
      <c r="F40" s="29">
        <v>1248.6191259677801</v>
      </c>
      <c r="G40" s="29">
        <v>4237.0233297404802</v>
      </c>
      <c r="H40" s="29">
        <v>8374.1276945106601</v>
      </c>
      <c r="I40" s="29">
        <v>30569.764538916501</v>
      </c>
      <c r="J40" s="29">
        <v>12.5975764702858</v>
      </c>
      <c r="K40" s="29">
        <v>679.00376346959797</v>
      </c>
      <c r="L40" s="29">
        <v>0.31276282160769497</v>
      </c>
      <c r="M40" s="29">
        <v>3.1884566033544801</v>
      </c>
      <c r="N40" s="29">
        <v>130764373.29383001</v>
      </c>
      <c r="O40" s="29">
        <v>138639.77737577501</v>
      </c>
      <c r="P40" s="29">
        <v>0.77725768716299304</v>
      </c>
      <c r="Q40" s="29">
        <v>33.374234859045302</v>
      </c>
      <c r="R40" s="29">
        <v>229.93903208816499</v>
      </c>
      <c r="S40" s="29">
        <v>1.98474807333093</v>
      </c>
      <c r="T40" s="29">
        <v>795822.13713947299</v>
      </c>
      <c r="U40" s="29">
        <v>128754927.032763</v>
      </c>
      <c r="V40" s="29">
        <v>100.253881200774</v>
      </c>
      <c r="W40" s="29">
        <v>0.43126156441186297</v>
      </c>
      <c r="X40" s="29">
        <v>0.82621711181136004</v>
      </c>
      <c r="Y40" s="29">
        <v>0.43588157186537702</v>
      </c>
      <c r="Z40" s="29">
        <v>46901.649836756304</v>
      </c>
      <c r="AA40" s="29">
        <v>25675.971816523499</v>
      </c>
      <c r="AB40" s="29">
        <v>6.4105649271018403E-2</v>
      </c>
      <c r="AC40" s="29">
        <v>182990571.928186</v>
      </c>
      <c r="AD40" s="29">
        <v>4722186708.5088596</v>
      </c>
      <c r="AE40" s="29">
        <v>21750.6268842512</v>
      </c>
      <c r="AF40" s="29">
        <v>168.34390439206101</v>
      </c>
      <c r="AG40" s="110">
        <v>14700966.923084101</v>
      </c>
    </row>
    <row r="41" spans="2:33" x14ac:dyDescent="0.3">
      <c r="B41" s="124" t="s">
        <v>9</v>
      </c>
      <c r="C41" s="116" t="s">
        <v>553</v>
      </c>
      <c r="D41" s="29">
        <v>11274.504261481099</v>
      </c>
      <c r="E41" s="29">
        <v>46526.649073975401</v>
      </c>
      <c r="F41" s="29">
        <v>13919.347319456399</v>
      </c>
      <c r="G41" s="29">
        <v>14805.541821053601</v>
      </c>
      <c r="H41" s="29">
        <v>18588.0881808208</v>
      </c>
      <c r="I41" s="29">
        <v>36222.212973678397</v>
      </c>
      <c r="J41" s="29">
        <v>14.931336474571699</v>
      </c>
      <c r="K41" s="29">
        <v>451.975842302047</v>
      </c>
      <c r="L41" s="29">
        <v>0.33653467807145798</v>
      </c>
      <c r="M41" s="29">
        <v>1.67370264231569</v>
      </c>
      <c r="N41" s="29">
        <v>73813196.905567095</v>
      </c>
      <c r="O41" s="29">
        <v>341798.40242694801</v>
      </c>
      <c r="P41" s="29">
        <v>-0.36797386063850401</v>
      </c>
      <c r="Q41" s="29">
        <v>2.0511063707150901</v>
      </c>
      <c r="R41" s="29">
        <v>2722.4947098447001</v>
      </c>
      <c r="S41" s="29">
        <v>1.0261908613866</v>
      </c>
      <c r="T41" s="29">
        <v>315452.74004708498</v>
      </c>
      <c r="U41" s="29">
        <v>653784861.56690097</v>
      </c>
      <c r="V41" s="29">
        <v>1036.39869287743</v>
      </c>
      <c r="W41" s="29">
        <v>0.311088936809231</v>
      </c>
      <c r="X41" s="29">
        <v>0.84279942054881796</v>
      </c>
      <c r="Y41" s="29">
        <v>0.56417232239460702</v>
      </c>
      <c r="Z41" s="29">
        <v>155524.780424383</v>
      </c>
      <c r="AA41" s="29">
        <v>99197.219430921294</v>
      </c>
      <c r="AB41" s="29">
        <v>55.631573187310501</v>
      </c>
      <c r="AC41" s="29">
        <v>858818415.98420799</v>
      </c>
      <c r="AD41" s="29">
        <v>4077959366.05935</v>
      </c>
      <c r="AE41" s="29">
        <v>23737.3812487328</v>
      </c>
      <c r="AF41" s="29">
        <v>96.204092143146696</v>
      </c>
      <c r="AG41" s="110">
        <v>8270083.6959853796</v>
      </c>
    </row>
    <row r="42" spans="2:33" ht="15" thickBot="1" x14ac:dyDescent="0.35">
      <c r="B42" s="125" t="s">
        <v>9</v>
      </c>
      <c r="C42" s="117" t="s">
        <v>554</v>
      </c>
      <c r="D42" s="111">
        <v>5654.9003573783002</v>
      </c>
      <c r="E42" s="111">
        <v>19714.903074732101</v>
      </c>
      <c r="F42" s="111">
        <v>2278.45468202443</v>
      </c>
      <c r="G42" s="111">
        <v>2682.7591144304702</v>
      </c>
      <c r="H42" s="111">
        <v>5202.4055204550796</v>
      </c>
      <c r="I42" s="111">
        <v>24540.323585946098</v>
      </c>
      <c r="J42" s="111">
        <v>36.344706032044101</v>
      </c>
      <c r="K42" s="111">
        <v>1823.38890494981</v>
      </c>
      <c r="L42" s="111">
        <v>0.33275471077243401</v>
      </c>
      <c r="M42" s="111">
        <v>11.856127501950199</v>
      </c>
      <c r="N42" s="111">
        <v>328668442.99944198</v>
      </c>
      <c r="O42" s="111">
        <v>569018.36448400503</v>
      </c>
      <c r="P42" s="111">
        <v>0.81658430629518497</v>
      </c>
      <c r="Q42" s="111">
        <v>59.313683207603802</v>
      </c>
      <c r="R42" s="111">
        <v>413.56643924350197</v>
      </c>
      <c r="S42" s="111">
        <v>3.9039257190226602</v>
      </c>
      <c r="T42" s="111">
        <v>1416917.6866690901</v>
      </c>
      <c r="U42" s="111">
        <v>377539451.37208802</v>
      </c>
      <c r="V42" s="111">
        <v>176.746192184834</v>
      </c>
      <c r="W42" s="111">
        <v>0.53128794708291605</v>
      </c>
      <c r="X42" s="111">
        <v>0.79546992313098197</v>
      </c>
      <c r="Y42" s="111">
        <v>0.41988337244339902</v>
      </c>
      <c r="Z42" s="111">
        <v>143859.74814556801</v>
      </c>
      <c r="AA42" s="111">
        <v>76113.858436027498</v>
      </c>
      <c r="AB42" s="111">
        <v>0.217742941394022</v>
      </c>
      <c r="AC42" s="111">
        <v>585989602.37688005</v>
      </c>
      <c r="AD42" s="111">
        <v>13575258116.544399</v>
      </c>
      <c r="AE42" s="111">
        <v>119970.901055322</v>
      </c>
      <c r="AF42" s="111">
        <v>1073.66095777383</v>
      </c>
      <c r="AG42" s="112">
        <v>38044680.064606696</v>
      </c>
    </row>
    <row r="45" spans="2:33" ht="25.8" x14ac:dyDescent="0.5">
      <c r="B45" s="113" t="s">
        <v>556</v>
      </c>
    </row>
    <row r="46" spans="2:33" ht="25.8" x14ac:dyDescent="0.5">
      <c r="B46" s="113"/>
    </row>
    <row r="48" spans="2:33" x14ac:dyDescent="0.3">
      <c r="B48" s="10"/>
      <c r="C48" s="10"/>
      <c r="D48" s="12">
        <v>2000</v>
      </c>
      <c r="E48" s="12">
        <v>2002</v>
      </c>
      <c r="F48" s="12">
        <v>2004</v>
      </c>
      <c r="G48" s="12">
        <v>2006</v>
      </c>
      <c r="H48" s="12">
        <v>2008</v>
      </c>
      <c r="I48" s="12">
        <v>2010</v>
      </c>
      <c r="J48" s="12">
        <v>2012</v>
      </c>
      <c r="K48" s="12">
        <v>2014</v>
      </c>
      <c r="L48" s="12">
        <v>2016</v>
      </c>
      <c r="M48" s="12">
        <v>2018</v>
      </c>
    </row>
    <row r="49" spans="2:23" x14ac:dyDescent="0.3">
      <c r="B49" s="168" t="s">
        <v>557</v>
      </c>
      <c r="C49" s="12" t="s">
        <v>63</v>
      </c>
      <c r="D49" s="29">
        <v>857.99100026529095</v>
      </c>
      <c r="E49" s="29">
        <v>494.76060636921</v>
      </c>
      <c r="F49" s="29">
        <v>911.61000058920399</v>
      </c>
      <c r="G49" s="29">
        <v>593.935999999812</v>
      </c>
      <c r="H49" s="29">
        <v>828.31285004009305</v>
      </c>
      <c r="I49" s="29">
        <v>472.78866504873099</v>
      </c>
      <c r="J49" s="29">
        <v>3151.89317580031</v>
      </c>
      <c r="K49" s="29">
        <v>2028.5515537936001</v>
      </c>
      <c r="L49" s="29">
        <v>2273.2780136657302</v>
      </c>
      <c r="M49" s="29">
        <v>1480.62062367833</v>
      </c>
    </row>
    <row r="50" spans="2:23" x14ac:dyDescent="0.3">
      <c r="B50" s="168"/>
      <c r="C50" s="12" t="s">
        <v>62</v>
      </c>
      <c r="D50" s="29">
        <v>123.235223417665</v>
      </c>
      <c r="E50" s="29">
        <v>506.79514886406901</v>
      </c>
      <c r="F50" s="29">
        <v>659.40000022928598</v>
      </c>
      <c r="G50" s="29">
        <v>497.29399999312398</v>
      </c>
      <c r="H50" s="29">
        <v>450.30500895356101</v>
      </c>
      <c r="I50" s="29">
        <v>324.41700402230202</v>
      </c>
      <c r="J50" s="29">
        <v>644.96238463099405</v>
      </c>
      <c r="K50" s="29">
        <v>919.44298394694795</v>
      </c>
      <c r="L50" s="29">
        <v>761.24473857277997</v>
      </c>
      <c r="M50" s="29">
        <v>652.49659491473801</v>
      </c>
      <c r="V50" s="147"/>
      <c r="W50" s="148"/>
    </row>
    <row r="51" spans="2:23" x14ac:dyDescent="0.3">
      <c r="B51" s="168"/>
      <c r="C51" s="12" t="s">
        <v>84</v>
      </c>
      <c r="D51" s="29">
        <v>243.780000030005</v>
      </c>
      <c r="E51" s="29">
        <v>262.48396174196398</v>
      </c>
      <c r="F51" s="29">
        <v>309.900000090552</v>
      </c>
      <c r="G51" s="29">
        <v>389.055000004428</v>
      </c>
      <c r="H51" s="29">
        <v>395.76563142058501</v>
      </c>
      <c r="I51" s="29">
        <v>331.62752502847098</v>
      </c>
      <c r="J51" s="29">
        <v>619.21837286732398</v>
      </c>
      <c r="K51" s="29">
        <v>321.78296023192502</v>
      </c>
      <c r="L51" s="29">
        <v>525.94572090517795</v>
      </c>
      <c r="M51" s="29">
        <v>410.64816493456499</v>
      </c>
    </row>
    <row r="52" spans="2:23" x14ac:dyDescent="0.3">
      <c r="B52" s="168"/>
      <c r="C52" s="12" t="s">
        <v>39</v>
      </c>
      <c r="D52" s="29">
        <v>457.86000010522099</v>
      </c>
      <c r="E52" s="29">
        <v>1096.1874523873601</v>
      </c>
      <c r="F52" s="29">
        <v>711.30000049390298</v>
      </c>
      <c r="G52" s="29">
        <v>267.52100002133398</v>
      </c>
      <c r="H52" s="29">
        <v>702.10288515646596</v>
      </c>
      <c r="I52" s="29">
        <v>869.71476218539897</v>
      </c>
      <c r="J52" s="29">
        <v>794.96511391130105</v>
      </c>
      <c r="K52" s="29">
        <v>430.94411171983103</v>
      </c>
      <c r="L52" s="29">
        <v>542.20559938674205</v>
      </c>
      <c r="M52" s="29">
        <v>592.29576556056702</v>
      </c>
    </row>
    <row r="53" spans="2:23" x14ac:dyDescent="0.3">
      <c r="B53" s="168" t="s">
        <v>558</v>
      </c>
      <c r="C53" s="12" t="s">
        <v>63</v>
      </c>
      <c r="D53" s="29">
        <v>28.008556773696601</v>
      </c>
      <c r="E53" s="29">
        <v>10.5581127544505</v>
      </c>
      <c r="F53" s="29">
        <v>24.144240506573102</v>
      </c>
      <c r="G53" s="29">
        <v>14.6766823785076</v>
      </c>
      <c r="H53" s="29">
        <v>102.04089210195301</v>
      </c>
      <c r="I53" s="29">
        <v>9.3260419965568495</v>
      </c>
      <c r="J53" s="29">
        <v>60.391733186358103</v>
      </c>
      <c r="K53" s="29">
        <v>96.5274261557892</v>
      </c>
      <c r="L53" s="29">
        <v>135.36253749499599</v>
      </c>
      <c r="M53" s="29">
        <v>51.0214647504406</v>
      </c>
    </row>
    <row r="54" spans="2:23" x14ac:dyDescent="0.3">
      <c r="B54" s="168"/>
      <c r="C54" s="12" t="s">
        <v>62</v>
      </c>
      <c r="D54" s="29">
        <v>3.3698147366966298</v>
      </c>
      <c r="E54" s="29">
        <v>4.3162020435441999</v>
      </c>
      <c r="F54" s="29">
        <v>14.290002851124701</v>
      </c>
      <c r="G54" s="29">
        <v>7.5761381104028098</v>
      </c>
      <c r="H54" s="29">
        <v>27.942330506735502</v>
      </c>
      <c r="I54" s="29">
        <v>7.0702510411950703</v>
      </c>
      <c r="J54" s="29">
        <v>7.2626313406227103</v>
      </c>
      <c r="K54" s="29">
        <v>55.248231463865103</v>
      </c>
      <c r="L54" s="29">
        <v>28.012785437510299</v>
      </c>
      <c r="M54" s="29">
        <v>19.354128904892601</v>
      </c>
    </row>
    <row r="55" spans="2:23" x14ac:dyDescent="0.3">
      <c r="B55" s="168"/>
      <c r="C55" s="12" t="s">
        <v>84</v>
      </c>
      <c r="D55" s="29">
        <v>5.6746588687917097</v>
      </c>
      <c r="E55" s="29">
        <v>1.96508240987545</v>
      </c>
      <c r="F55" s="29">
        <v>3.09363333071658</v>
      </c>
      <c r="G55" s="29">
        <v>6.0814570305116904</v>
      </c>
      <c r="H55" s="29">
        <v>83.828406263582593</v>
      </c>
      <c r="I55" s="29">
        <v>2.6954014541754701</v>
      </c>
      <c r="J55" s="29">
        <v>9.7276552488301906</v>
      </c>
      <c r="K55" s="29">
        <v>14.176868238131799</v>
      </c>
      <c r="L55" s="29">
        <v>15.4869691351187</v>
      </c>
      <c r="M55" s="29">
        <v>15.278901449387799</v>
      </c>
    </row>
    <row r="56" spans="2:23" x14ac:dyDescent="0.3">
      <c r="B56" s="168"/>
      <c r="C56" s="12" t="s">
        <v>39</v>
      </c>
      <c r="D56" s="29">
        <v>19.0210302126833</v>
      </c>
      <c r="E56" s="29">
        <v>16.8890757568429</v>
      </c>
      <c r="F56" s="29">
        <v>16.5483252627517</v>
      </c>
      <c r="G56" s="29">
        <v>4.7700713228709297</v>
      </c>
      <c r="H56" s="29">
        <v>49.970056898795299</v>
      </c>
      <c r="I56" s="29">
        <v>20.499758620847999</v>
      </c>
      <c r="J56" s="29">
        <v>12.6926033526374</v>
      </c>
      <c r="K56" s="29">
        <v>25.1617674574509</v>
      </c>
      <c r="L56" s="29">
        <v>27.204209312647301</v>
      </c>
      <c r="M56" s="29">
        <v>13.714263664326801</v>
      </c>
    </row>
    <row r="57" spans="2:23" x14ac:dyDescent="0.3">
      <c r="B57" s="168" t="s">
        <v>559</v>
      </c>
      <c r="C57" s="12" t="s">
        <v>63</v>
      </c>
      <c r="D57" s="29">
        <v>11.1689049643209</v>
      </c>
      <c r="E57" s="29">
        <v>4.0310333781991501</v>
      </c>
      <c r="F57" s="29">
        <v>46.613720583120099</v>
      </c>
      <c r="G57" s="29">
        <v>10.2913806171976</v>
      </c>
      <c r="H57" s="29">
        <v>102.13123045809699</v>
      </c>
      <c r="I57" s="29">
        <v>5.1071653804205299</v>
      </c>
      <c r="J57" s="29">
        <v>15.4808662256583</v>
      </c>
      <c r="K57" s="29">
        <v>213.65055304094099</v>
      </c>
      <c r="L57" s="29">
        <v>136.607423455527</v>
      </c>
      <c r="M57" s="29">
        <v>43.8805625953825</v>
      </c>
    </row>
    <row r="58" spans="2:23" x14ac:dyDescent="0.3">
      <c r="B58" s="168"/>
      <c r="C58" s="12" t="s">
        <v>62</v>
      </c>
      <c r="D58" s="29">
        <v>0.567052330961343</v>
      </c>
      <c r="E58" s="29">
        <v>0.63619794428385701</v>
      </c>
      <c r="F58" s="29">
        <v>19.176420718105799</v>
      </c>
      <c r="G58" s="29">
        <v>2.3402779229708699</v>
      </c>
      <c r="H58" s="29">
        <v>14.2189546923639</v>
      </c>
      <c r="I58" s="29">
        <v>1.37902084160368</v>
      </c>
      <c r="J58" s="29">
        <v>1.4070222257865801</v>
      </c>
      <c r="K58" s="29">
        <v>8.1942296291838996</v>
      </c>
      <c r="L58" s="29">
        <v>6.1041481466603402</v>
      </c>
      <c r="M58" s="29">
        <v>2.410979605913</v>
      </c>
    </row>
    <row r="59" spans="2:23" x14ac:dyDescent="0.3">
      <c r="B59" s="168"/>
      <c r="C59" s="12" t="s">
        <v>84</v>
      </c>
      <c r="D59" s="29">
        <v>1.6133933087124499</v>
      </c>
      <c r="E59" s="29">
        <v>0.50577989781584698</v>
      </c>
      <c r="F59" s="29">
        <v>2.2728883183634099</v>
      </c>
      <c r="G59" s="29">
        <v>1.5370600073878999</v>
      </c>
      <c r="H59" s="29">
        <v>12.5885398667044</v>
      </c>
      <c r="I59" s="29">
        <v>0.911307977759236</v>
      </c>
      <c r="J59" s="29">
        <v>2.6936453759700498</v>
      </c>
      <c r="K59" s="29">
        <v>9.9763319612633605</v>
      </c>
      <c r="L59" s="29">
        <v>3.1284482549383799</v>
      </c>
      <c r="M59" s="29">
        <v>2.2538500550945502</v>
      </c>
    </row>
    <row r="60" spans="2:23" x14ac:dyDescent="0.3">
      <c r="B60" s="168"/>
      <c r="C60" s="12" t="s">
        <v>39</v>
      </c>
      <c r="D60" s="29">
        <v>3.77462455645114</v>
      </c>
      <c r="E60" s="29">
        <v>1.65168310025125</v>
      </c>
      <c r="F60" s="29">
        <v>21.789408538276199</v>
      </c>
      <c r="G60" s="29">
        <v>1.0048288097301901</v>
      </c>
      <c r="H60" s="29">
        <v>16.142088168910401</v>
      </c>
      <c r="I60" s="29">
        <v>17.827677883509601</v>
      </c>
      <c r="J60" s="29">
        <v>2.00304997108032</v>
      </c>
      <c r="K60" s="29">
        <v>5.8802634788131503</v>
      </c>
      <c r="L60" s="29">
        <v>3.4662991153942599E-2</v>
      </c>
      <c r="M60" s="29">
        <v>2.7306502502257102</v>
      </c>
    </row>
    <row r="61" spans="2:23" x14ac:dyDescent="0.3">
      <c r="B61" s="168" t="s">
        <v>560</v>
      </c>
      <c r="C61" s="12" t="s">
        <v>63</v>
      </c>
      <c r="D61" s="29">
        <v>487.60950819358999</v>
      </c>
      <c r="E61" s="29">
        <v>217.063359726995</v>
      </c>
      <c r="F61" s="29">
        <v>1926.4090919432499</v>
      </c>
      <c r="G61" s="29">
        <v>552.36453372370397</v>
      </c>
      <c r="H61" s="29">
        <v>3962.1038542087299</v>
      </c>
      <c r="I61" s="29">
        <v>193.27793047698901</v>
      </c>
      <c r="J61" s="29">
        <v>676.49558493508505</v>
      </c>
      <c r="K61" s="29">
        <v>13712.9360015933</v>
      </c>
      <c r="L61" s="29">
        <v>10297.045495455999</v>
      </c>
      <c r="M61" s="29">
        <v>2043.1728695127199</v>
      </c>
    </row>
    <row r="62" spans="2:23" x14ac:dyDescent="0.3">
      <c r="B62" s="168"/>
      <c r="C62" s="12" t="s">
        <v>62</v>
      </c>
      <c r="D62" s="29">
        <v>19.879759444440001</v>
      </c>
      <c r="E62" s="29">
        <v>27.267988999255799</v>
      </c>
      <c r="F62" s="29">
        <v>458.57430837346902</v>
      </c>
      <c r="G62" s="29">
        <v>108.653245162977</v>
      </c>
      <c r="H62" s="29">
        <v>518.24465127033204</v>
      </c>
      <c r="I62" s="29">
        <v>36.841831378046699</v>
      </c>
      <c r="J62" s="29">
        <v>49.554484331865901</v>
      </c>
      <c r="K62" s="29">
        <v>297.98587279665702</v>
      </c>
      <c r="L62" s="29">
        <v>439.77197999044898</v>
      </c>
      <c r="M62" s="29">
        <v>79.330727145328694</v>
      </c>
    </row>
    <row r="63" spans="2:23" x14ac:dyDescent="0.3">
      <c r="B63" s="168"/>
      <c r="C63" s="12" t="s">
        <v>84</v>
      </c>
      <c r="D63" s="29">
        <v>63.572241732335698</v>
      </c>
      <c r="E63" s="29">
        <v>18.654785382178702</v>
      </c>
      <c r="F63" s="29">
        <v>50.367166363169801</v>
      </c>
      <c r="G63" s="29">
        <v>73.157783935566002</v>
      </c>
      <c r="H63" s="29">
        <v>402.89083766340502</v>
      </c>
      <c r="I63" s="29">
        <v>26.044675705485201</v>
      </c>
      <c r="J63" s="29">
        <v>88.694822784515296</v>
      </c>
      <c r="K63" s="29">
        <v>600.48932824542999</v>
      </c>
      <c r="L63" s="29">
        <v>210.24186397007301</v>
      </c>
      <c r="M63" s="29">
        <v>61.2678902002489</v>
      </c>
    </row>
    <row r="64" spans="2:23" x14ac:dyDescent="0.3">
      <c r="B64" s="168"/>
      <c r="C64" s="12" t="s">
        <v>39</v>
      </c>
      <c r="D64" s="29">
        <v>143.171715850872</v>
      </c>
      <c r="E64" s="29">
        <v>75.084798663281006</v>
      </c>
      <c r="F64" s="29">
        <v>538.80042012236595</v>
      </c>
      <c r="G64" s="29">
        <v>42.2256124055708</v>
      </c>
      <c r="H64" s="29">
        <v>536.79338150197304</v>
      </c>
      <c r="I64" s="29">
        <v>402.05190057003898</v>
      </c>
      <c r="J64" s="29">
        <v>71.953061521607495</v>
      </c>
      <c r="K64" s="29">
        <v>268.80484887613898</v>
      </c>
      <c r="L64" s="29">
        <v>1.4042942499809801</v>
      </c>
      <c r="M64" s="29">
        <v>91.593260393555994</v>
      </c>
    </row>
    <row r="65" spans="2:13" x14ac:dyDescent="0.3">
      <c r="B65" s="168" t="s">
        <v>561</v>
      </c>
      <c r="C65" s="12" t="s">
        <v>63</v>
      </c>
      <c r="D65" s="29">
        <v>20351.688915711999</v>
      </c>
      <c r="E65" s="29">
        <v>6334.0016518843904</v>
      </c>
      <c r="F65" s="29">
        <v>16245.987980870001</v>
      </c>
      <c r="G65" s="29">
        <v>5810.5240538835096</v>
      </c>
      <c r="H65" s="29">
        <v>40036.567180149599</v>
      </c>
      <c r="I65" s="29">
        <v>7181.5024361296901</v>
      </c>
      <c r="J65" s="29">
        <v>15812.9708411718</v>
      </c>
      <c r="K65" s="29">
        <v>23070.687679380499</v>
      </c>
      <c r="L65" s="29">
        <v>19363.761809978201</v>
      </c>
      <c r="M65" s="29">
        <v>20328.923747268502</v>
      </c>
    </row>
    <row r="66" spans="2:13" x14ac:dyDescent="0.3">
      <c r="B66" s="168"/>
      <c r="C66" s="12" t="s">
        <v>62</v>
      </c>
      <c r="D66" s="29">
        <v>951.18467829280496</v>
      </c>
      <c r="E66" s="29">
        <v>1575.87599294851</v>
      </c>
      <c r="F66" s="29">
        <v>4849.9738520329201</v>
      </c>
      <c r="G66" s="29">
        <v>3168.5917261680502</v>
      </c>
      <c r="H66" s="29">
        <v>8479.6886291250594</v>
      </c>
      <c r="I66" s="29">
        <v>2324.6226936667599</v>
      </c>
      <c r="J66" s="29">
        <v>1749.63407971222</v>
      </c>
      <c r="K66" s="29">
        <v>5311.9744870056902</v>
      </c>
      <c r="L66" s="29">
        <v>1568.71734669227</v>
      </c>
      <c r="M66" s="29">
        <v>3676.5489328896901</v>
      </c>
    </row>
    <row r="67" spans="2:13" x14ac:dyDescent="0.3">
      <c r="B67" s="168"/>
      <c r="C67" s="12" t="s">
        <v>84</v>
      </c>
      <c r="D67" s="29">
        <v>2428.7306840497599</v>
      </c>
      <c r="E67" s="29">
        <v>673.81055772986997</v>
      </c>
      <c r="F67" s="29">
        <v>538.431095144099</v>
      </c>
      <c r="G67" s="29">
        <v>1625.0383513233601</v>
      </c>
      <c r="H67" s="29">
        <v>6553.3836810131897</v>
      </c>
      <c r="I67" s="29">
        <v>1426.4626221400899</v>
      </c>
      <c r="J67" s="29">
        <v>1486.8023602227499</v>
      </c>
      <c r="K67" s="29">
        <v>2261.6430102379099</v>
      </c>
      <c r="L67" s="29">
        <v>1522.75433761916</v>
      </c>
      <c r="M67" s="29">
        <v>1555.0041305063901</v>
      </c>
    </row>
    <row r="68" spans="2:13" x14ac:dyDescent="0.3">
      <c r="B68" s="168"/>
      <c r="C68" s="12" t="s">
        <v>39</v>
      </c>
      <c r="D68" s="29">
        <v>6118.1056635254299</v>
      </c>
      <c r="E68" s="29">
        <v>3630.97833019268</v>
      </c>
      <c r="F68" s="29">
        <v>4117.29253796786</v>
      </c>
      <c r="G68" s="29">
        <v>1419.2895650161399</v>
      </c>
      <c r="H68" s="29">
        <v>12366.402212298701</v>
      </c>
      <c r="I68" s="29">
        <v>16799.252393002898</v>
      </c>
      <c r="J68" s="29">
        <v>2563.91505832547</v>
      </c>
      <c r="K68" s="29">
        <v>3942.86965462851</v>
      </c>
      <c r="L68" s="29">
        <v>44.344562119303198</v>
      </c>
      <c r="M68" s="29">
        <v>4553.7981955218202</v>
      </c>
    </row>
    <row r="69" spans="2:13" x14ac:dyDescent="0.3">
      <c r="B69" s="168" t="s">
        <v>562</v>
      </c>
      <c r="C69" s="12" t="s">
        <v>63</v>
      </c>
      <c r="D69" s="29">
        <v>6167.21295320848</v>
      </c>
      <c r="E69" s="29">
        <v>2413.2669233552001</v>
      </c>
      <c r="F69" s="29">
        <v>5276.6020043131402</v>
      </c>
      <c r="G69" s="29">
        <v>2554.9462802198</v>
      </c>
      <c r="H69" s="29">
        <v>20690.073041564399</v>
      </c>
      <c r="I69" s="29">
        <v>1928.9144914741901</v>
      </c>
      <c r="J69" s="29">
        <v>7392.80629246439</v>
      </c>
      <c r="K69" s="29">
        <v>12423.266273904899</v>
      </c>
      <c r="L69" s="29">
        <v>12173.201936487099</v>
      </c>
      <c r="M69" s="29">
        <v>8216.8665879638702</v>
      </c>
    </row>
    <row r="70" spans="2:13" x14ac:dyDescent="0.3">
      <c r="B70" s="168"/>
      <c r="C70" s="12" t="s">
        <v>62</v>
      </c>
      <c r="D70" s="29">
        <v>326.43752123731502</v>
      </c>
      <c r="E70" s="29">
        <v>864.01909916200498</v>
      </c>
      <c r="F70" s="29">
        <v>2360.0610180239701</v>
      </c>
      <c r="G70" s="29">
        <v>1108.28745929358</v>
      </c>
      <c r="H70" s="29">
        <v>4256.5587868085304</v>
      </c>
      <c r="I70" s="29">
        <v>900.42313854836095</v>
      </c>
      <c r="J70" s="29">
        <v>767.69147789492297</v>
      </c>
      <c r="K70" s="29">
        <v>5916.8554148433304</v>
      </c>
      <c r="L70" s="29">
        <v>774.99476208208898</v>
      </c>
      <c r="M70" s="29">
        <v>1405.71788019941</v>
      </c>
    </row>
    <row r="71" spans="2:13" x14ac:dyDescent="0.3">
      <c r="B71" s="168"/>
      <c r="C71" s="12" t="s">
        <v>84</v>
      </c>
      <c r="D71" s="29">
        <v>1040.81469663855</v>
      </c>
      <c r="E71" s="29">
        <v>393.48037288172799</v>
      </c>
      <c r="F71" s="29">
        <v>354.81137767446597</v>
      </c>
      <c r="G71" s="29">
        <v>762.55356572660901</v>
      </c>
      <c r="H71" s="29">
        <v>3236.6723930634598</v>
      </c>
      <c r="I71" s="29">
        <v>587.51470469579795</v>
      </c>
      <c r="J71" s="29">
        <v>781.81514036804697</v>
      </c>
      <c r="K71" s="29">
        <v>1683.4630581061299</v>
      </c>
      <c r="L71" s="29">
        <v>511.34280563775502</v>
      </c>
      <c r="M71" s="29">
        <v>580.86160140084303</v>
      </c>
    </row>
    <row r="72" spans="2:13" x14ac:dyDescent="0.3">
      <c r="B72" s="168"/>
      <c r="C72" s="12" t="s">
        <v>39</v>
      </c>
      <c r="D72" s="29">
        <v>2818.0248275819799</v>
      </c>
      <c r="E72" s="29">
        <v>2564.3169255130902</v>
      </c>
      <c r="F72" s="29">
        <v>2656.09442388567</v>
      </c>
      <c r="G72" s="29">
        <v>592.62605814993503</v>
      </c>
      <c r="H72" s="29">
        <v>6332.6199270009802</v>
      </c>
      <c r="I72" s="29">
        <v>6919.5779105077399</v>
      </c>
      <c r="J72" s="29">
        <v>1176.2401347126599</v>
      </c>
      <c r="K72" s="29">
        <v>2227.22375892423</v>
      </c>
      <c r="L72" s="29">
        <v>16.113340391524702</v>
      </c>
      <c r="M72" s="29">
        <v>1934.70691815895</v>
      </c>
    </row>
    <row r="73" spans="2:13" x14ac:dyDescent="0.3">
      <c r="B73" s="168" t="s">
        <v>563</v>
      </c>
      <c r="C73" s="12" t="s">
        <v>63</v>
      </c>
      <c r="D73" s="29">
        <v>647508111.36820197</v>
      </c>
      <c r="E73" s="29">
        <v>228048384.50880799</v>
      </c>
      <c r="F73" s="29">
        <v>663014056.56183505</v>
      </c>
      <c r="G73" s="29">
        <v>267886741.86718199</v>
      </c>
      <c r="H73" s="29">
        <v>2700128443.1533699</v>
      </c>
      <c r="I73" s="29">
        <v>172040011.79866099</v>
      </c>
      <c r="J73" s="29">
        <v>683119549.98046005</v>
      </c>
      <c r="K73" s="29">
        <v>1308508365.7950799</v>
      </c>
      <c r="L73" s="29">
        <v>1096772652.4389701</v>
      </c>
      <c r="M73" s="29">
        <v>1043224144.80007</v>
      </c>
    </row>
    <row r="74" spans="2:13" x14ac:dyDescent="0.3">
      <c r="B74" s="168"/>
      <c r="C74" s="12" t="s">
        <v>62</v>
      </c>
      <c r="D74" s="29">
        <v>36279631.782720096</v>
      </c>
      <c r="E74" s="29">
        <v>71902563.220802903</v>
      </c>
      <c r="F74" s="29">
        <v>236234586.30644101</v>
      </c>
      <c r="G74" s="29">
        <v>98884386.152194098</v>
      </c>
      <c r="H74" s="29">
        <v>452402003.58718997</v>
      </c>
      <c r="I74" s="29">
        <v>76134835.726013497</v>
      </c>
      <c r="J74" s="29">
        <v>61875763.875817902</v>
      </c>
      <c r="K74" s="29">
        <v>482530169.769162</v>
      </c>
      <c r="L74" s="29">
        <v>66355637.985756502</v>
      </c>
      <c r="M74" s="29">
        <v>147720603.93086201</v>
      </c>
    </row>
    <row r="75" spans="2:13" x14ac:dyDescent="0.3">
      <c r="B75" s="168"/>
      <c r="C75" s="12" t="s">
        <v>84</v>
      </c>
      <c r="D75" s="29">
        <v>107562452.673759</v>
      </c>
      <c r="E75" s="29">
        <v>33477045.951689899</v>
      </c>
      <c r="F75" s="29">
        <v>30945374.1788815</v>
      </c>
      <c r="G75" s="29">
        <v>65659284.301676899</v>
      </c>
      <c r="H75" s="29">
        <v>337406921.268906</v>
      </c>
      <c r="I75" s="29">
        <v>47436591.691297501</v>
      </c>
      <c r="J75" s="29">
        <v>65362375.093062103</v>
      </c>
      <c r="K75" s="29">
        <v>173349459.451655</v>
      </c>
      <c r="L75" s="29">
        <v>62728623.0188853</v>
      </c>
      <c r="M75" s="29">
        <v>55705224.6207081</v>
      </c>
    </row>
    <row r="76" spans="2:13" x14ac:dyDescent="0.3">
      <c r="B76" s="168"/>
      <c r="C76" s="12" t="s">
        <v>39</v>
      </c>
      <c r="D76" s="29">
        <v>301918874.32878399</v>
      </c>
      <c r="E76" s="29">
        <v>223496305.300782</v>
      </c>
      <c r="F76" s="29">
        <v>256380681.94950801</v>
      </c>
      <c r="G76" s="29">
        <v>52395009.663561903</v>
      </c>
      <c r="H76" s="29">
        <v>698108139.74093497</v>
      </c>
      <c r="I76" s="29">
        <v>564550463.15381706</v>
      </c>
      <c r="J76" s="29">
        <v>101535214.849944</v>
      </c>
      <c r="K76" s="29">
        <v>276315525.01903999</v>
      </c>
      <c r="L76" s="29">
        <v>1471817.5790252399</v>
      </c>
      <c r="M76" s="29">
        <v>198158045.00944</v>
      </c>
    </row>
    <row r="77" spans="2:13" x14ac:dyDescent="0.3">
      <c r="B77" s="168" t="s">
        <v>564</v>
      </c>
      <c r="C77" s="12" t="s">
        <v>63</v>
      </c>
      <c r="D77" s="29">
        <v>6775909888.9306297</v>
      </c>
      <c r="E77" s="29">
        <v>2002866599.73736</v>
      </c>
      <c r="F77" s="29">
        <v>21255079652.720501</v>
      </c>
      <c r="G77" s="29">
        <v>3760927660.7753401</v>
      </c>
      <c r="H77" s="29">
        <v>52620204929.838097</v>
      </c>
      <c r="I77" s="29">
        <v>1823481342.3527</v>
      </c>
      <c r="J77" s="29">
        <v>5931330746.3317299</v>
      </c>
      <c r="K77" s="29">
        <v>75247438117.817307</v>
      </c>
      <c r="L77" s="29">
        <v>52400670794.571503</v>
      </c>
      <c r="M77" s="29">
        <v>14911863164.3477</v>
      </c>
    </row>
    <row r="78" spans="2:13" x14ac:dyDescent="0.3">
      <c r="B78" s="168"/>
      <c r="C78" s="12" t="s">
        <v>62</v>
      </c>
      <c r="D78" s="29">
        <v>353219039.43445897</v>
      </c>
      <c r="E78" s="29">
        <v>402986533.511177</v>
      </c>
      <c r="F78" s="29">
        <v>10091374116.264099</v>
      </c>
      <c r="G78" s="29">
        <v>954256872.14637005</v>
      </c>
      <c r="H78" s="29">
        <v>9948096407.5210094</v>
      </c>
      <c r="I78" s="29">
        <v>490926743.18130797</v>
      </c>
      <c r="J78" s="29">
        <v>497822243.11302799</v>
      </c>
      <c r="K78" s="29">
        <v>3801402794.3236499</v>
      </c>
      <c r="L78" s="29">
        <v>2423628322.1630702</v>
      </c>
      <c r="M78" s="29">
        <v>946281241.58493996</v>
      </c>
    </row>
    <row r="79" spans="2:13" x14ac:dyDescent="0.3">
      <c r="B79" s="168"/>
      <c r="C79" s="12" t="s">
        <v>84</v>
      </c>
      <c r="D79" s="29">
        <v>1235910896.7877901</v>
      </c>
      <c r="E79" s="29">
        <v>240107143.05506799</v>
      </c>
      <c r="F79" s="29">
        <v>1319059542.9577701</v>
      </c>
      <c r="G79" s="29">
        <v>615094365.28890502</v>
      </c>
      <c r="H79" s="29">
        <v>7982854229.5213699</v>
      </c>
      <c r="I79" s="29">
        <v>321233776.39174598</v>
      </c>
      <c r="J79" s="29">
        <v>886305856.73906505</v>
      </c>
      <c r="K79" s="29">
        <v>5327664770.8843899</v>
      </c>
      <c r="L79" s="29">
        <v>1237455197.73212</v>
      </c>
      <c r="M79" s="29">
        <v>652258324.99561203</v>
      </c>
    </row>
    <row r="80" spans="2:13" x14ac:dyDescent="0.3">
      <c r="B80" s="168"/>
      <c r="C80" s="12" t="s">
        <v>39</v>
      </c>
      <c r="D80" s="29">
        <v>3334693049.7629399</v>
      </c>
      <c r="E80" s="29">
        <v>1218922443.6950099</v>
      </c>
      <c r="F80" s="29">
        <v>13686840009.454201</v>
      </c>
      <c r="G80" s="29">
        <v>422347391.06913602</v>
      </c>
      <c r="H80" s="29">
        <v>13670139734.670601</v>
      </c>
      <c r="I80" s="29">
        <v>4793657824.5929604</v>
      </c>
      <c r="J80" s="29">
        <v>770414606.61078095</v>
      </c>
      <c r="K80" s="29">
        <v>4835374050.6079798</v>
      </c>
      <c r="L80" s="29">
        <v>14121558.894841401</v>
      </c>
      <c r="M80" s="29">
        <v>1142814751.6755199</v>
      </c>
    </row>
    <row r="81" spans="2:13" x14ac:dyDescent="0.3">
      <c r="B81" s="168" t="s">
        <v>565</v>
      </c>
      <c r="C81" s="12" t="s">
        <v>63</v>
      </c>
      <c r="D81" s="29">
        <v>66687806.942539103</v>
      </c>
      <c r="E81" s="29">
        <v>37867273.132186003</v>
      </c>
      <c r="F81" s="29">
        <v>302826297.81646198</v>
      </c>
      <c r="G81" s="29">
        <v>90716937.515452296</v>
      </c>
      <c r="H81" s="29">
        <v>605794993.86990499</v>
      </c>
      <c r="I81" s="29">
        <v>32399610.056474399</v>
      </c>
      <c r="J81" s="29">
        <v>119780368.932881</v>
      </c>
      <c r="K81" s="29">
        <v>2389958725.20438</v>
      </c>
      <c r="L81" s="29">
        <v>2184751412.95439</v>
      </c>
      <c r="M81" s="29">
        <v>361129616.87019199</v>
      </c>
    </row>
    <row r="82" spans="2:13" x14ac:dyDescent="0.3">
      <c r="B82" s="168"/>
      <c r="C82" s="12" t="s">
        <v>62</v>
      </c>
      <c r="D82" s="29">
        <v>2986444.9725707602</v>
      </c>
      <c r="E82" s="29">
        <v>4802499.1792695597</v>
      </c>
      <c r="F82" s="29">
        <v>73511056.652573407</v>
      </c>
      <c r="G82" s="29">
        <v>18379656.453793101</v>
      </c>
      <c r="H82" s="29">
        <v>80258265.807371303</v>
      </c>
      <c r="I82" s="29">
        <v>6259457.2779951803</v>
      </c>
      <c r="J82" s="29">
        <v>8826479.3845188692</v>
      </c>
      <c r="K82" s="29">
        <v>57236708.223047897</v>
      </c>
      <c r="L82" s="29">
        <v>92736806.237638801</v>
      </c>
      <c r="M82" s="29">
        <v>14172496.253923601</v>
      </c>
    </row>
    <row r="83" spans="2:13" x14ac:dyDescent="0.3">
      <c r="B83" s="168"/>
      <c r="C83" s="12" t="s">
        <v>84</v>
      </c>
      <c r="D83" s="29">
        <v>9221625.2002679091</v>
      </c>
      <c r="E83" s="29">
        <v>3260026.1951091401</v>
      </c>
      <c r="F83" s="29">
        <v>8354476.1801762599</v>
      </c>
      <c r="G83" s="29">
        <v>12375139.028637899</v>
      </c>
      <c r="H83" s="29">
        <v>63297041.346264601</v>
      </c>
      <c r="I83" s="29">
        <v>4517045.1451139096</v>
      </c>
      <c r="J83" s="29">
        <v>15484396.343262101</v>
      </c>
      <c r="K83" s="29">
        <v>102706254.831236</v>
      </c>
      <c r="L83" s="29">
        <v>44098529.959906198</v>
      </c>
      <c r="M83" s="29">
        <v>10787863.077459401</v>
      </c>
    </row>
    <row r="84" spans="2:13" x14ac:dyDescent="0.3">
      <c r="B84" s="168"/>
      <c r="C84" s="12" t="s">
        <v>39</v>
      </c>
      <c r="D84" s="29">
        <v>20713854.493106801</v>
      </c>
      <c r="E84" s="29">
        <v>13143485.709969901</v>
      </c>
      <c r="F84" s="29">
        <v>83801481.734668806</v>
      </c>
      <c r="G84" s="29">
        <v>7195680.7037068801</v>
      </c>
      <c r="H84" s="29">
        <v>81966584.586982906</v>
      </c>
      <c r="I84" s="29">
        <v>71034707.771810502</v>
      </c>
      <c r="J84" s="29">
        <v>12906184.164663499</v>
      </c>
      <c r="K84" s="29">
        <v>42752256.293367997</v>
      </c>
      <c r="L84" s="29">
        <v>257333.675243156</v>
      </c>
      <c r="M84" s="29">
        <v>16391663.703433299</v>
      </c>
    </row>
    <row r="85" spans="2:13" x14ac:dyDescent="0.3">
      <c r="B85" s="168"/>
      <c r="C85" s="12" t="s">
        <v>63</v>
      </c>
      <c r="D85" s="29">
        <v>124619.77308835099</v>
      </c>
      <c r="E85" s="29">
        <v>8069.6668885649797</v>
      </c>
      <c r="F85" s="29">
        <v>18394.030746227902</v>
      </c>
      <c r="G85" s="29">
        <v>11748.0669745871</v>
      </c>
      <c r="H85" s="29">
        <v>80498.001429640804</v>
      </c>
      <c r="I85" s="29">
        <v>10940.833532431299</v>
      </c>
      <c r="J85" s="29">
        <v>96799.415928193397</v>
      </c>
      <c r="K85" s="29">
        <v>93607.139364594099</v>
      </c>
      <c r="L85" s="29">
        <v>32645.131426497901</v>
      </c>
      <c r="M85" s="29">
        <v>86536.955237941904</v>
      </c>
    </row>
    <row r="86" spans="2:13" x14ac:dyDescent="0.3">
      <c r="B86" s="168"/>
      <c r="C86" s="12" t="s">
        <v>62</v>
      </c>
      <c r="D86" s="29">
        <v>6991.3790236907298</v>
      </c>
      <c r="E86" s="29">
        <v>2504.4094543666902</v>
      </c>
      <c r="F86" s="29">
        <v>13646.2284643647</v>
      </c>
      <c r="G86" s="29">
        <v>6251.5294844152504</v>
      </c>
      <c r="H86" s="29">
        <v>43554.036404868501</v>
      </c>
      <c r="I86" s="29">
        <v>2609.6397738877999</v>
      </c>
      <c r="J86" s="29">
        <v>8236.9864635637095</v>
      </c>
      <c r="K86" s="29">
        <v>40812.652339296401</v>
      </c>
      <c r="L86" s="29">
        <v>4454.9868685396304</v>
      </c>
      <c r="M86" s="29">
        <v>25933.547348176799</v>
      </c>
    </row>
    <row r="87" spans="2:13" x14ac:dyDescent="0.3">
      <c r="B87" s="168"/>
      <c r="C87" s="12" t="s">
        <v>84</v>
      </c>
      <c r="D87" s="29">
        <v>13856.490951404399</v>
      </c>
      <c r="E87" s="29">
        <v>1003.81123540616</v>
      </c>
      <c r="F87" s="29">
        <v>881.35163858508395</v>
      </c>
      <c r="G87" s="29">
        <v>3240.7694950110599</v>
      </c>
      <c r="H87" s="29">
        <v>17394.9066796564</v>
      </c>
      <c r="I87" s="29">
        <v>1554.2024980088599</v>
      </c>
      <c r="J87" s="29">
        <v>7036.8871336291004</v>
      </c>
      <c r="K87" s="29">
        <v>7933.2666000579002</v>
      </c>
      <c r="L87" s="29">
        <v>2734.20756300742</v>
      </c>
      <c r="M87" s="29">
        <v>6245.7553137151799</v>
      </c>
    </row>
    <row r="88" spans="2:13" x14ac:dyDescent="0.3">
      <c r="B88" s="168"/>
      <c r="C88" s="12" t="s">
        <v>39</v>
      </c>
      <c r="D88" s="29">
        <v>56896.414657252397</v>
      </c>
      <c r="E88" s="29">
        <v>14710.1129983961</v>
      </c>
      <c r="F88" s="29">
        <v>12109.1617942394</v>
      </c>
      <c r="G88" s="29">
        <v>4412.1087725951302</v>
      </c>
      <c r="H88" s="29">
        <v>105126.260293978</v>
      </c>
      <c r="I88" s="29">
        <v>16727.729941293699</v>
      </c>
      <c r="J88" s="29">
        <v>17972.924779428398</v>
      </c>
      <c r="K88" s="29">
        <v>103671.936124511</v>
      </c>
      <c r="L88" s="29">
        <v>330.25369246592402</v>
      </c>
      <c r="M88" s="29">
        <v>24992.0244042214</v>
      </c>
    </row>
    <row r="89" spans="2:13" x14ac:dyDescent="0.3">
      <c r="B89" s="168" t="s">
        <v>566</v>
      </c>
      <c r="C89" s="12" t="s">
        <v>63</v>
      </c>
      <c r="D89" s="29">
        <v>605915.31667880702</v>
      </c>
      <c r="E89" s="29">
        <v>116943.993827535</v>
      </c>
      <c r="F89" s="29">
        <v>312215.65076930699</v>
      </c>
      <c r="G89" s="29">
        <v>136602.38465261701</v>
      </c>
      <c r="H89" s="29">
        <v>1336198.37487124</v>
      </c>
      <c r="I89" s="29">
        <v>94572.703419568803</v>
      </c>
      <c r="J89" s="29">
        <v>533334.12862802297</v>
      </c>
      <c r="K89" s="29">
        <v>853281.88551397901</v>
      </c>
      <c r="L89" s="29">
        <v>1469216.8107591199</v>
      </c>
      <c r="M89" s="29">
        <v>609143.74259192205</v>
      </c>
    </row>
    <row r="90" spans="2:13" x14ac:dyDescent="0.3">
      <c r="B90" s="168"/>
      <c r="C90" s="12" t="s">
        <v>62</v>
      </c>
      <c r="D90" s="29">
        <v>34896.734376209301</v>
      </c>
      <c r="E90" s="29">
        <v>34807.263602963503</v>
      </c>
      <c r="F90" s="29">
        <v>154613.64488798499</v>
      </c>
      <c r="G90" s="29">
        <v>48840.151912956702</v>
      </c>
      <c r="H90" s="29">
        <v>286282.17707946198</v>
      </c>
      <c r="I90" s="29">
        <v>34580.264364577102</v>
      </c>
      <c r="J90" s="29">
        <v>45375.370141890598</v>
      </c>
      <c r="K90" s="29">
        <v>240394.82761943</v>
      </c>
      <c r="L90" s="29">
        <v>38040.569071669299</v>
      </c>
      <c r="M90" s="29">
        <v>127531.628787247</v>
      </c>
    </row>
    <row r="91" spans="2:13" x14ac:dyDescent="0.3">
      <c r="B91" s="168"/>
      <c r="C91" s="12" t="s">
        <v>84</v>
      </c>
      <c r="D91" s="29">
        <v>81204.601987026399</v>
      </c>
      <c r="E91" s="29">
        <v>17137.154304247499</v>
      </c>
      <c r="F91" s="29">
        <v>19971.999569360101</v>
      </c>
      <c r="G91" s="29">
        <v>30805.475814239999</v>
      </c>
      <c r="H91" s="29">
        <v>179796.791343825</v>
      </c>
      <c r="I91" s="29">
        <v>23704.237027504001</v>
      </c>
      <c r="J91" s="29">
        <v>48228.344028559201</v>
      </c>
      <c r="K91" s="29">
        <v>67183.707541199707</v>
      </c>
      <c r="L91" s="29">
        <v>24850.182765182701</v>
      </c>
      <c r="M91" s="29">
        <v>40398.125948804103</v>
      </c>
    </row>
    <row r="92" spans="2:13" x14ac:dyDescent="0.3">
      <c r="B92" s="168"/>
      <c r="C92" s="12" t="s">
        <v>39</v>
      </c>
      <c r="D92" s="29">
        <v>286486.36158176698</v>
      </c>
      <c r="E92" s="29">
        <v>128196.54839040901</v>
      </c>
      <c r="F92" s="29">
        <v>152881.31382955401</v>
      </c>
      <c r="G92" s="29">
        <v>27944.856287094</v>
      </c>
      <c r="H92" s="29">
        <v>551576.74376649701</v>
      </c>
      <c r="I92" s="29">
        <v>345664.72629523103</v>
      </c>
      <c r="J92" s="29">
        <v>88458.543590614994</v>
      </c>
      <c r="K92" s="29">
        <v>392052.91792064201</v>
      </c>
      <c r="L92" s="29">
        <v>1461.9133304105501</v>
      </c>
      <c r="M92" s="29">
        <v>133743.26958297801</v>
      </c>
    </row>
    <row r="93" spans="2:13" x14ac:dyDescent="0.3">
      <c r="B93" s="168" t="s">
        <v>567</v>
      </c>
      <c r="C93" s="12" t="s">
        <v>63</v>
      </c>
      <c r="D93" s="29">
        <v>15021133.363328001</v>
      </c>
      <c r="E93" s="29">
        <v>972683.06246095698</v>
      </c>
      <c r="F93" s="29">
        <v>2217137.6345899701</v>
      </c>
      <c r="G93" s="29">
        <v>1416061.64425827</v>
      </c>
      <c r="H93" s="29">
        <v>9702884.1008941997</v>
      </c>
      <c r="I93" s="29">
        <v>1318761.1847127101</v>
      </c>
      <c r="J93" s="29">
        <v>11667786.7413447</v>
      </c>
      <c r="K93" s="29">
        <v>11283003.4055537</v>
      </c>
      <c r="L93" s="29">
        <v>3934904.23444395</v>
      </c>
      <c r="M93" s="29">
        <v>10430793.711716199</v>
      </c>
    </row>
    <row r="94" spans="2:13" x14ac:dyDescent="0.3">
      <c r="B94" s="168"/>
      <c r="C94" s="12" t="s">
        <v>62</v>
      </c>
      <c r="D94" s="29">
        <v>842710.86446272198</v>
      </c>
      <c r="E94" s="29">
        <v>301870.78244598501</v>
      </c>
      <c r="F94" s="29">
        <v>1644857.8952582399</v>
      </c>
      <c r="G94" s="29">
        <v>753532.57178219501</v>
      </c>
      <c r="H94" s="29">
        <v>5249816.8880868303</v>
      </c>
      <c r="I94" s="29">
        <v>314554.794173976</v>
      </c>
      <c r="J94" s="29">
        <v>992851.04694741196</v>
      </c>
      <c r="K94" s="29">
        <v>4919382.2016116204</v>
      </c>
      <c r="L94" s="29">
        <v>536985.02433290204</v>
      </c>
      <c r="M94" s="29">
        <v>3125918.65357489</v>
      </c>
    </row>
    <row r="95" spans="2:13" x14ac:dyDescent="0.3">
      <c r="B95" s="168"/>
      <c r="C95" s="12" t="s">
        <v>84</v>
      </c>
      <c r="D95" s="29">
        <v>1670202.03432107</v>
      </c>
      <c r="E95" s="29">
        <v>120995.104267706</v>
      </c>
      <c r="F95" s="29">
        <v>106234.349293737</v>
      </c>
      <c r="G95" s="29">
        <v>390628.46591651102</v>
      </c>
      <c r="H95" s="29">
        <v>2096707.50156572</v>
      </c>
      <c r="I95" s="29">
        <v>187336.908242139</v>
      </c>
      <c r="J95" s="29">
        <v>848196.21699993603</v>
      </c>
      <c r="K95" s="29">
        <v>956241.95625697903</v>
      </c>
      <c r="L95" s="29">
        <v>329569.66161250201</v>
      </c>
      <c r="M95" s="29">
        <v>752836.57799245499</v>
      </c>
    </row>
    <row r="96" spans="2:13" x14ac:dyDescent="0.3">
      <c r="B96" s="168"/>
      <c r="C96" s="12" t="s">
        <v>39</v>
      </c>
      <c r="D96" s="29">
        <v>6858049.9810081096</v>
      </c>
      <c r="E96" s="29">
        <v>1773093.97748525</v>
      </c>
      <c r="F96" s="29">
        <v>1459586.4662699299</v>
      </c>
      <c r="G96" s="29">
        <v>531816.68241102097</v>
      </c>
      <c r="H96" s="29">
        <v>12671468.8747206</v>
      </c>
      <c r="I96" s="29">
        <v>2016288.8768523601</v>
      </c>
      <c r="J96" s="29">
        <v>2166379.3260918101</v>
      </c>
      <c r="K96" s="29">
        <v>12496170.8721509</v>
      </c>
      <c r="L96" s="29">
        <v>39807.364716874799</v>
      </c>
      <c r="M96" s="29">
        <v>3012431.5130088199</v>
      </c>
    </row>
    <row r="97" spans="2:13" x14ac:dyDescent="0.3">
      <c r="B97" s="168" t="s">
        <v>568</v>
      </c>
      <c r="C97" s="12" t="s">
        <v>63</v>
      </c>
      <c r="D97" s="29">
        <v>15657202.2573124</v>
      </c>
      <c r="E97" s="29">
        <v>4834192.1231647599</v>
      </c>
      <c r="F97" s="29">
        <v>43723074.389419302</v>
      </c>
      <c r="G97" s="29">
        <v>11985304.5259865</v>
      </c>
      <c r="H97" s="29">
        <v>82920635.996149093</v>
      </c>
      <c r="I97" s="29">
        <v>5035538.0052039698</v>
      </c>
      <c r="J97" s="29">
        <v>14819258.5179806</v>
      </c>
      <c r="K97" s="29">
        <v>284863056.152982</v>
      </c>
      <c r="L97" s="29">
        <v>231241940.76723999</v>
      </c>
      <c r="M97" s="29">
        <v>41726140.437483102</v>
      </c>
    </row>
    <row r="98" spans="2:13" x14ac:dyDescent="0.3">
      <c r="B98" s="168"/>
      <c r="C98" s="12" t="s">
        <v>62</v>
      </c>
      <c r="D98" s="29">
        <v>458100.77962253499</v>
      </c>
      <c r="E98" s="29">
        <v>572638.33302022202</v>
      </c>
      <c r="F98" s="29">
        <v>9059193.1073044799</v>
      </c>
      <c r="G98" s="29">
        <v>2296378.4647078002</v>
      </c>
      <c r="H98" s="29">
        <v>10632180.043057499</v>
      </c>
      <c r="I98" s="29">
        <v>755062.81730832695</v>
      </c>
      <c r="J98" s="29">
        <v>1065368.1037482</v>
      </c>
      <c r="K98" s="29">
        <v>6183766.32389649</v>
      </c>
      <c r="L98" s="29">
        <v>9837724.7092094496</v>
      </c>
      <c r="M98" s="29">
        <v>1572017.35671698</v>
      </c>
    </row>
    <row r="99" spans="2:13" x14ac:dyDescent="0.3">
      <c r="B99" s="168"/>
      <c r="C99" s="12" t="s">
        <v>84</v>
      </c>
      <c r="D99" s="29">
        <v>1483077.96455223</v>
      </c>
      <c r="E99" s="29">
        <v>383870.62310253998</v>
      </c>
      <c r="F99" s="29">
        <v>966904.19047018699</v>
      </c>
      <c r="G99" s="29">
        <v>1558735.3414388699</v>
      </c>
      <c r="H99" s="29">
        <v>8114108.2281864202</v>
      </c>
      <c r="I99" s="29">
        <v>542926.16669326997</v>
      </c>
      <c r="J99" s="29">
        <v>1884600.3748125201</v>
      </c>
      <c r="K99" s="29">
        <v>12351670.690431099</v>
      </c>
      <c r="L99" s="29">
        <v>4669994.58237</v>
      </c>
      <c r="M99" s="29">
        <v>1202703.83563149</v>
      </c>
    </row>
    <row r="100" spans="2:13" x14ac:dyDescent="0.3">
      <c r="B100" s="168"/>
      <c r="C100" s="12" t="s">
        <v>39</v>
      </c>
      <c r="D100" s="29">
        <v>3186821.3448737399</v>
      </c>
      <c r="E100" s="29">
        <v>1618553.1435517501</v>
      </c>
      <c r="F100" s="29">
        <v>10703138.870114399</v>
      </c>
      <c r="G100" s="29">
        <v>884812.56982252095</v>
      </c>
      <c r="H100" s="29">
        <v>10514574.3016534</v>
      </c>
      <c r="I100" s="29">
        <v>8018484.8343591103</v>
      </c>
      <c r="J100" s="29">
        <v>1528909.83357988</v>
      </c>
      <c r="K100" s="29">
        <v>5222205.0971419299</v>
      </c>
      <c r="L100" s="29">
        <v>30422.732127840001</v>
      </c>
      <c r="M100" s="29">
        <v>1813902.1307605</v>
      </c>
    </row>
    <row r="101" spans="2:13" x14ac:dyDescent="0.3">
      <c r="B101" s="168" t="s">
        <v>569</v>
      </c>
      <c r="C101" s="12" t="s">
        <v>63</v>
      </c>
      <c r="D101" s="29">
        <v>25.2947413780857</v>
      </c>
      <c r="E101" s="29">
        <v>4.2623167975601701</v>
      </c>
      <c r="F101" s="29">
        <v>13.860232963139699</v>
      </c>
      <c r="G101" s="29">
        <v>8.5005620825969093</v>
      </c>
      <c r="H101" s="29">
        <v>65.923654430548893</v>
      </c>
      <c r="I101" s="29">
        <v>4.6907976397737299</v>
      </c>
      <c r="J101" s="29">
        <v>41.519401466719401</v>
      </c>
      <c r="K101" s="29">
        <v>23.116931433818198</v>
      </c>
      <c r="L101" s="29">
        <v>221.16450638637801</v>
      </c>
      <c r="M101" s="29">
        <v>41.061421433248803</v>
      </c>
    </row>
    <row r="102" spans="2:13" x14ac:dyDescent="0.3">
      <c r="B102" s="168"/>
      <c r="C102" s="12" t="s">
        <v>62</v>
      </c>
      <c r="D102" s="29">
        <v>3.5172228168461199</v>
      </c>
      <c r="E102" s="29">
        <v>1.76000401079043</v>
      </c>
      <c r="F102" s="29">
        <v>13.4846223857067</v>
      </c>
      <c r="G102" s="29">
        <v>5.5346803174817802</v>
      </c>
      <c r="H102" s="29">
        <v>52.733933789431497</v>
      </c>
      <c r="I102" s="29">
        <v>1.6567919544932801</v>
      </c>
      <c r="J102" s="29">
        <v>4.3548673728879104</v>
      </c>
      <c r="K102" s="29">
        <v>26.335597838204901</v>
      </c>
      <c r="L102" s="29">
        <v>14.7414327987213</v>
      </c>
      <c r="M102" s="29">
        <v>17.837543793159</v>
      </c>
    </row>
    <row r="103" spans="2:13" x14ac:dyDescent="0.3">
      <c r="B103" s="168"/>
      <c r="C103" s="12" t="s">
        <v>84</v>
      </c>
      <c r="D103" s="29">
        <v>4.5338297123849998</v>
      </c>
      <c r="E103" s="29">
        <v>0.62228279086625304</v>
      </c>
      <c r="F103" s="29">
        <v>0.62991894202707099</v>
      </c>
      <c r="G103" s="29">
        <v>2.7623787486531</v>
      </c>
      <c r="H103" s="29">
        <v>14.311008725414201</v>
      </c>
      <c r="I103" s="29">
        <v>0.98765955922820903</v>
      </c>
      <c r="J103" s="29">
        <v>3.8677784759021501</v>
      </c>
      <c r="K103" s="29">
        <v>2.9969612480905701</v>
      </c>
      <c r="L103" s="29">
        <v>10.1392803618545</v>
      </c>
      <c r="M103" s="29">
        <v>4.13650949434476</v>
      </c>
    </row>
    <row r="104" spans="2:13" x14ac:dyDescent="0.3">
      <c r="B104" s="168"/>
      <c r="C104" s="12" t="s">
        <v>39</v>
      </c>
      <c r="D104" s="29">
        <v>52.117265707912601</v>
      </c>
      <c r="E104" s="29">
        <v>11.547441068578401</v>
      </c>
      <c r="F104" s="29">
        <v>11.3107264890953</v>
      </c>
      <c r="G104" s="29">
        <v>3.7500907799677901</v>
      </c>
      <c r="H104" s="29">
        <v>103.842272229841</v>
      </c>
      <c r="I104" s="29">
        <v>13.3375068745479</v>
      </c>
      <c r="J104" s="29">
        <v>9.6742286126525698</v>
      </c>
      <c r="K104" s="29">
        <v>22.366486689616799</v>
      </c>
      <c r="L104" s="29">
        <v>0.115428129480714</v>
      </c>
      <c r="M104" s="29">
        <v>17.107502203432698</v>
      </c>
    </row>
    <row r="105" spans="2:13" x14ac:dyDescent="0.3">
      <c r="B105" s="168" t="s">
        <v>570</v>
      </c>
      <c r="C105" s="12" t="s">
        <v>63</v>
      </c>
      <c r="D105" s="29">
        <v>47.1926811539428</v>
      </c>
      <c r="E105" s="29">
        <v>5.7590984722654497</v>
      </c>
      <c r="F105" s="29">
        <v>19.5603118647904</v>
      </c>
      <c r="G105" s="29">
        <v>14.051662174474099</v>
      </c>
      <c r="H105" s="29">
        <v>59.223936973762797</v>
      </c>
      <c r="I105" s="29">
        <v>5.5132006381468299</v>
      </c>
      <c r="J105" s="29">
        <v>76.6519654753899</v>
      </c>
      <c r="K105" s="29">
        <v>35.719737937063201</v>
      </c>
      <c r="L105" s="29">
        <v>46.010890464480802</v>
      </c>
      <c r="M105" s="29">
        <v>63.209722886256898</v>
      </c>
    </row>
    <row r="106" spans="2:13" x14ac:dyDescent="0.3">
      <c r="B106" s="168"/>
      <c r="C106" s="12" t="s">
        <v>62</v>
      </c>
      <c r="D106" s="29">
        <v>9.8436039216967401</v>
      </c>
      <c r="E106" s="29">
        <v>2.8256749360301998</v>
      </c>
      <c r="F106" s="29">
        <v>19.225487731837401</v>
      </c>
      <c r="G106" s="29">
        <v>8.0945355569056101</v>
      </c>
      <c r="H106" s="29">
        <v>36.696000668925201</v>
      </c>
      <c r="I106" s="29">
        <v>2.7576455315157098</v>
      </c>
      <c r="J106" s="29">
        <v>7.1039498367475096</v>
      </c>
      <c r="K106" s="29">
        <v>37.715858378329202</v>
      </c>
      <c r="L106" s="29">
        <v>5.8085050031263599</v>
      </c>
      <c r="M106" s="29">
        <v>34.418277750253402</v>
      </c>
    </row>
    <row r="107" spans="2:13" x14ac:dyDescent="0.3">
      <c r="B107" s="168"/>
      <c r="C107" s="12" t="s">
        <v>84</v>
      </c>
      <c r="D107" s="29">
        <v>14.6555901655427</v>
      </c>
      <c r="E107" s="29">
        <v>1.0495931016248901</v>
      </c>
      <c r="F107" s="29">
        <v>0.95578045393127498</v>
      </c>
      <c r="G107" s="29">
        <v>4.0698029645614602</v>
      </c>
      <c r="H107" s="29">
        <v>14.2990014541307</v>
      </c>
      <c r="I107" s="29">
        <v>1.6259696710120899</v>
      </c>
      <c r="J107" s="29">
        <v>6.24862333530334</v>
      </c>
      <c r="K107" s="29">
        <v>5.1462266173988898</v>
      </c>
      <c r="L107" s="29">
        <v>2.8919896578123798</v>
      </c>
      <c r="M107" s="29">
        <v>7.7207919671307899</v>
      </c>
    </row>
    <row r="108" spans="2:13" x14ac:dyDescent="0.3">
      <c r="B108" s="168"/>
      <c r="C108" s="12" t="s">
        <v>39</v>
      </c>
      <c r="D108" s="29">
        <v>56.032532874319003</v>
      </c>
      <c r="E108" s="29">
        <v>20.155943352744899</v>
      </c>
      <c r="F108" s="29">
        <v>17.407290695452701</v>
      </c>
      <c r="G108" s="29">
        <v>6.1871177727885902</v>
      </c>
      <c r="H108" s="29">
        <v>69.745600098238498</v>
      </c>
      <c r="I108" s="29">
        <v>19.179357216521701</v>
      </c>
      <c r="J108" s="29">
        <v>16.280830686795198</v>
      </c>
      <c r="K108" s="29">
        <v>49.289866838360702</v>
      </c>
      <c r="L108" s="29">
        <v>0.24457504251062201</v>
      </c>
      <c r="M108" s="29">
        <v>30.0131863999597</v>
      </c>
    </row>
    <row r="109" spans="2:13" x14ac:dyDescent="0.3">
      <c r="B109" s="168" t="s">
        <v>571</v>
      </c>
      <c r="C109" s="12" t="s">
        <v>63</v>
      </c>
      <c r="D109" s="29">
        <v>88.735724379791293</v>
      </c>
      <c r="E109" s="29">
        <v>57.604970305606699</v>
      </c>
      <c r="F109" s="29">
        <v>13.602312205489801</v>
      </c>
      <c r="G109" s="29">
        <v>20.466738577254102</v>
      </c>
      <c r="H109" s="29">
        <v>30.639746908636301</v>
      </c>
      <c r="I109" s="29">
        <v>65.788616779688098</v>
      </c>
      <c r="J109" s="29">
        <v>62.238282501132801</v>
      </c>
      <c r="K109" s="29">
        <v>48.460288940484297</v>
      </c>
      <c r="L109" s="29">
        <v>131.45865686523601</v>
      </c>
      <c r="M109" s="29">
        <v>39.310175734509201</v>
      </c>
    </row>
    <row r="110" spans="2:13" x14ac:dyDescent="0.3">
      <c r="B110" s="168"/>
      <c r="C110" s="12" t="s">
        <v>62</v>
      </c>
      <c r="D110" s="29">
        <v>1.73534777498403</v>
      </c>
      <c r="E110" s="29">
        <v>2.4297858984459699</v>
      </c>
      <c r="F110" s="29">
        <v>10.8158957633527</v>
      </c>
      <c r="G110" s="29">
        <v>3.9366816628016701</v>
      </c>
      <c r="H110" s="29">
        <v>15.532344771383</v>
      </c>
      <c r="I110" s="29">
        <v>3.56440768294692</v>
      </c>
      <c r="J110" s="29">
        <v>2.2452745340847202</v>
      </c>
      <c r="K110" s="29">
        <v>9.6829608621337009</v>
      </c>
      <c r="L110" s="29">
        <v>13.181428164073701</v>
      </c>
      <c r="M110" s="29">
        <v>4.1294766082477796</v>
      </c>
    </row>
    <row r="111" spans="2:13" x14ac:dyDescent="0.3">
      <c r="B111" s="168"/>
      <c r="C111" s="12" t="s">
        <v>84</v>
      </c>
      <c r="D111" s="29">
        <v>5.3516921775609303</v>
      </c>
      <c r="E111" s="29">
        <v>1.1650195121708899</v>
      </c>
      <c r="F111" s="29">
        <v>0.53688532316441895</v>
      </c>
      <c r="G111" s="29">
        <v>2.3277210534087902</v>
      </c>
      <c r="H111" s="29">
        <v>5.7108131075138697</v>
      </c>
      <c r="I111" s="29">
        <v>2.0461612687360602</v>
      </c>
      <c r="J111" s="29">
        <v>1.7693959219842801</v>
      </c>
      <c r="K111" s="29">
        <v>2.7813911117224399</v>
      </c>
      <c r="L111" s="29">
        <v>3.0951288214010599</v>
      </c>
      <c r="M111" s="29">
        <v>1.07097455162135</v>
      </c>
    </row>
    <row r="112" spans="2:13" x14ac:dyDescent="0.3">
      <c r="B112" s="168"/>
      <c r="C112" s="12" t="s">
        <v>39</v>
      </c>
      <c r="D112" s="29">
        <v>13.4770621997571</v>
      </c>
      <c r="E112" s="29">
        <v>9.6656418001999</v>
      </c>
      <c r="F112" s="29">
        <v>8.1716962809036708</v>
      </c>
      <c r="G112" s="29">
        <v>1.93108074039647</v>
      </c>
      <c r="H112" s="29">
        <v>27.0764043204241</v>
      </c>
      <c r="I112" s="29">
        <v>19.1248287400769</v>
      </c>
      <c r="J112" s="29">
        <v>3.2882242813572602</v>
      </c>
      <c r="K112" s="29">
        <v>5.7408213332257896</v>
      </c>
      <c r="L112" s="29">
        <v>4.8473449239807301E-2</v>
      </c>
      <c r="M112" s="29">
        <v>6.3407638346113897</v>
      </c>
    </row>
    <row r="113" spans="2:13" x14ac:dyDescent="0.3">
      <c r="B113" s="168" t="s">
        <v>572</v>
      </c>
      <c r="C113" s="12" t="s">
        <v>63</v>
      </c>
      <c r="D113" s="29">
        <v>0.104402690978014</v>
      </c>
      <c r="E113" s="29">
        <v>3.4768416996904299E-2</v>
      </c>
      <c r="F113" s="29">
        <v>9.8433329425506103E-2</v>
      </c>
      <c r="G113" s="29">
        <v>7.3677079759963293E-2</v>
      </c>
      <c r="H113" s="29">
        <v>0.39937318662419402</v>
      </c>
      <c r="I113" s="29">
        <v>2.7540783135771199E-2</v>
      </c>
      <c r="J113" s="29">
        <v>0.51733294481090497</v>
      </c>
      <c r="K113" s="29">
        <v>0.20460216324967001</v>
      </c>
      <c r="L113" s="29">
        <v>6.6703519792811805E-2</v>
      </c>
      <c r="M113" s="29">
        <v>1.50803331604656</v>
      </c>
    </row>
    <row r="114" spans="2:13" x14ac:dyDescent="0.3">
      <c r="B114" s="168"/>
      <c r="C114" s="12" t="s">
        <v>62</v>
      </c>
      <c r="D114" s="29">
        <v>2.2469570020803901E-2</v>
      </c>
      <c r="E114" s="29">
        <v>5.0296697993983001E-2</v>
      </c>
      <c r="F114" s="29">
        <v>0.20985125591470699</v>
      </c>
      <c r="G114" s="29">
        <v>5.02334896461911E-2</v>
      </c>
      <c r="H114" s="29">
        <v>0.32352115495834</v>
      </c>
      <c r="I114" s="29">
        <v>1.54015134089312E-2</v>
      </c>
      <c r="J114" s="29">
        <v>5.8995484674420902E-2</v>
      </c>
      <c r="K114" s="29">
        <v>0.26100820237299199</v>
      </c>
      <c r="L114" s="29">
        <v>1.11067872019144E-2</v>
      </c>
      <c r="M114" s="29">
        <v>1.2220192075593601</v>
      </c>
    </row>
    <row r="115" spans="2:13" x14ac:dyDescent="0.3">
      <c r="B115" s="168"/>
      <c r="C115" s="12" t="s">
        <v>84</v>
      </c>
      <c r="D115" s="29">
        <v>4.0415779703159502E-2</v>
      </c>
      <c r="E115" s="29">
        <v>1.30977728377995E-2</v>
      </c>
      <c r="F115" s="29">
        <v>9.23810652334346E-3</v>
      </c>
      <c r="G115" s="29">
        <v>2.2911926065578899E-2</v>
      </c>
      <c r="H115" s="29">
        <v>0.14433858530003199</v>
      </c>
      <c r="I115" s="29">
        <v>7.8431896996940392E-3</v>
      </c>
      <c r="J115" s="29">
        <v>5.4780810624700298E-2</v>
      </c>
      <c r="K115" s="29">
        <v>4.26071669165346E-2</v>
      </c>
      <c r="L115" s="29">
        <v>8.1282841689606401E-3</v>
      </c>
      <c r="M115" s="29">
        <v>0.246949035246531</v>
      </c>
    </row>
    <row r="116" spans="2:13" x14ac:dyDescent="0.3">
      <c r="B116" s="168"/>
      <c r="C116" s="12" t="s">
        <v>39</v>
      </c>
      <c r="D116" s="29">
        <v>0.180708386112581</v>
      </c>
      <c r="E116" s="29">
        <v>0.36668204468426902</v>
      </c>
      <c r="F116" s="29">
        <v>0.16103116701386999</v>
      </c>
      <c r="G116" s="29">
        <v>5.8158287847334803E-2</v>
      </c>
      <c r="H116" s="29">
        <v>0.51254449064040497</v>
      </c>
      <c r="I116" s="29">
        <v>8.7730601582293802E-2</v>
      </c>
      <c r="J116" s="29">
        <v>0.17972641049018601</v>
      </c>
      <c r="K116" s="29">
        <v>0.122220829052505</v>
      </c>
      <c r="L116" s="29">
        <v>1.1582250509197399E-3</v>
      </c>
      <c r="M116" s="29">
        <v>1.0054314315570201</v>
      </c>
    </row>
    <row r="117" spans="2:13" x14ac:dyDescent="0.3">
      <c r="B117" s="168" t="s">
        <v>573</v>
      </c>
      <c r="C117" s="12" t="s">
        <v>63</v>
      </c>
      <c r="D117" s="29">
        <v>288.36104960764999</v>
      </c>
      <c r="E117" s="29">
        <v>37.100018696888597</v>
      </c>
      <c r="F117" s="29">
        <v>224.411512646733</v>
      </c>
      <c r="G117" s="29">
        <v>35.586788588837102</v>
      </c>
      <c r="H117" s="29">
        <v>823.63766929651899</v>
      </c>
      <c r="I117" s="29">
        <v>31.335083364419202</v>
      </c>
      <c r="J117" s="29">
        <v>111.02908142994301</v>
      </c>
      <c r="K117" s="29">
        <v>234.63895006411701</v>
      </c>
      <c r="L117" s="29">
        <v>71.393636305325501</v>
      </c>
      <c r="M117" s="29">
        <v>190.23720156215899</v>
      </c>
    </row>
    <row r="118" spans="2:13" x14ac:dyDescent="0.3">
      <c r="B118" s="168"/>
      <c r="C118" s="12" t="s">
        <v>62</v>
      </c>
      <c r="D118" s="29">
        <v>11.1219897480273</v>
      </c>
      <c r="E118" s="29">
        <v>11.6973172675538</v>
      </c>
      <c r="F118" s="29">
        <v>126.468801730984</v>
      </c>
      <c r="G118" s="29">
        <v>11.621800728995099</v>
      </c>
      <c r="H118" s="29">
        <v>121.804301998784</v>
      </c>
      <c r="I118" s="29">
        <v>9.8140332742635596</v>
      </c>
      <c r="J118" s="29">
        <v>6.5584913087431103</v>
      </c>
      <c r="K118" s="29">
        <v>33.4799806889393</v>
      </c>
      <c r="L118" s="29">
        <v>4.4606127503460096</v>
      </c>
      <c r="M118" s="29">
        <v>21.992269138455502</v>
      </c>
    </row>
    <row r="119" spans="2:13" x14ac:dyDescent="0.3">
      <c r="B119" s="168"/>
      <c r="C119" s="12" t="s">
        <v>84</v>
      </c>
      <c r="D119" s="29">
        <v>37.634409758341697</v>
      </c>
      <c r="E119" s="29">
        <v>5.4494644638571597</v>
      </c>
      <c r="F119" s="29">
        <v>21.593881152428999</v>
      </c>
      <c r="G119" s="29">
        <v>8.0065955036905496</v>
      </c>
      <c r="H119" s="29">
        <v>88.354319464481307</v>
      </c>
      <c r="I119" s="29">
        <v>5.4378510279939603</v>
      </c>
      <c r="J119" s="29">
        <v>8.3931007530679302</v>
      </c>
      <c r="K119" s="29">
        <v>22.1098287546425</v>
      </c>
      <c r="L119" s="29">
        <v>2.92780554418245</v>
      </c>
      <c r="M119" s="29">
        <v>6.7729191312766597</v>
      </c>
    </row>
    <row r="120" spans="2:13" x14ac:dyDescent="0.3">
      <c r="B120" s="168"/>
      <c r="C120" s="12" t="s">
        <v>39</v>
      </c>
      <c r="D120" s="29">
        <v>93.667366023808398</v>
      </c>
      <c r="E120" s="29">
        <v>49.247226472117703</v>
      </c>
      <c r="F120" s="29">
        <v>161.349628582409</v>
      </c>
      <c r="G120" s="29">
        <v>6.7517665431817697</v>
      </c>
      <c r="H120" s="29">
        <v>184.966898213962</v>
      </c>
      <c r="I120" s="29">
        <v>37.026845017638998</v>
      </c>
      <c r="J120" s="29">
        <v>14.493630391822199</v>
      </c>
      <c r="K120" s="29">
        <v>66.338563726952103</v>
      </c>
      <c r="L120" s="29">
        <v>0.13077348277596201</v>
      </c>
      <c r="M120" s="29">
        <v>39.010341367395803</v>
      </c>
    </row>
    <row r="121" spans="2:13" x14ac:dyDescent="0.3">
      <c r="B121" s="168" t="s">
        <v>574</v>
      </c>
      <c r="C121" s="12" t="s">
        <v>63</v>
      </c>
      <c r="D121" s="29">
        <v>33.902579822941803</v>
      </c>
      <c r="E121" s="29">
        <v>50.267025477774801</v>
      </c>
      <c r="F121" s="29">
        <v>133.622703082127</v>
      </c>
      <c r="G121" s="29">
        <v>53.190984972987998</v>
      </c>
      <c r="H121" s="29">
        <v>147.30222248522099</v>
      </c>
      <c r="I121" s="29">
        <v>72.566935021303806</v>
      </c>
      <c r="J121" s="29">
        <v>146.556132452604</v>
      </c>
      <c r="K121" s="29">
        <v>88.137231275869794</v>
      </c>
      <c r="L121" s="29">
        <v>78.819301231253107</v>
      </c>
      <c r="M121" s="29">
        <v>84.144411247441695</v>
      </c>
    </row>
    <row r="122" spans="2:13" x14ac:dyDescent="0.3">
      <c r="B122" s="168"/>
      <c r="C122" s="12" t="s">
        <v>62</v>
      </c>
      <c r="D122" s="29">
        <v>4.45129064578928</v>
      </c>
      <c r="E122" s="29">
        <v>11.684854883147301</v>
      </c>
      <c r="F122" s="29">
        <v>34.778632789323403</v>
      </c>
      <c r="G122" s="29">
        <v>33.210975193844902</v>
      </c>
      <c r="H122" s="29">
        <v>43.846896997605</v>
      </c>
      <c r="I122" s="29">
        <v>14.2615636080206</v>
      </c>
      <c r="J122" s="29">
        <v>19.966571326800398</v>
      </c>
      <c r="K122" s="29">
        <v>45.828593119286602</v>
      </c>
      <c r="L122" s="29">
        <v>6.1860422710162899</v>
      </c>
      <c r="M122" s="29">
        <v>18.578570206596702</v>
      </c>
    </row>
    <row r="123" spans="2:13" x14ac:dyDescent="0.3">
      <c r="B123" s="168"/>
      <c r="C123" s="12" t="s">
        <v>84</v>
      </c>
      <c r="D123" s="29">
        <v>9.5861294466205091</v>
      </c>
      <c r="E123" s="29">
        <v>4.7298984156947297</v>
      </c>
      <c r="F123" s="29">
        <v>3.4971890192038702</v>
      </c>
      <c r="G123" s="29">
        <v>15.7149384966947</v>
      </c>
      <c r="H123" s="29">
        <v>37.235753234446499</v>
      </c>
      <c r="I123" s="29">
        <v>10.7887867365011</v>
      </c>
      <c r="J123" s="29">
        <v>14.0282193485794</v>
      </c>
      <c r="K123" s="29">
        <v>8.2113135590583894</v>
      </c>
      <c r="L123" s="29">
        <v>7.9316764358100604</v>
      </c>
      <c r="M123" s="29">
        <v>7.4977932988460898</v>
      </c>
    </row>
    <row r="124" spans="2:13" x14ac:dyDescent="0.3">
      <c r="B124" s="168"/>
      <c r="C124" s="12" t="s">
        <v>39</v>
      </c>
      <c r="D124" s="29">
        <v>20.212396120979299</v>
      </c>
      <c r="E124" s="29">
        <v>17.2376919885651</v>
      </c>
      <c r="F124" s="29">
        <v>23.8568415182176</v>
      </c>
      <c r="G124" s="29">
        <v>13.961870488020701</v>
      </c>
      <c r="H124" s="29">
        <v>55.516178386426297</v>
      </c>
      <c r="I124" s="29">
        <v>143.17338883837101</v>
      </c>
      <c r="J124" s="29">
        <v>24.475251983703</v>
      </c>
      <c r="K124" s="29">
        <v>52.624337514156899</v>
      </c>
      <c r="L124" s="29">
        <v>0.351123873751506</v>
      </c>
      <c r="M124" s="29">
        <v>19.9027531481632</v>
      </c>
    </row>
    <row r="125" spans="2:13" x14ac:dyDescent="0.3">
      <c r="B125" s="168" t="s">
        <v>575</v>
      </c>
      <c r="C125" s="12" t="s">
        <v>63</v>
      </c>
      <c r="D125" s="29">
        <v>633.07337030476299</v>
      </c>
      <c r="E125" s="29">
        <v>917.96690106114795</v>
      </c>
      <c r="F125" s="29">
        <v>2229.0372578076799</v>
      </c>
      <c r="G125" s="29">
        <v>1031.53937263441</v>
      </c>
      <c r="H125" s="29">
        <v>6594.2525185948798</v>
      </c>
      <c r="I125" s="29">
        <v>688.49643803669403</v>
      </c>
      <c r="J125" s="29">
        <v>863.66062024708799</v>
      </c>
      <c r="K125" s="29">
        <v>4948.4487006852296</v>
      </c>
      <c r="L125" s="29">
        <v>3126.8173475748999</v>
      </c>
      <c r="M125" s="29">
        <v>3268.8731359898002</v>
      </c>
    </row>
    <row r="126" spans="2:13" x14ac:dyDescent="0.3">
      <c r="B126" s="168"/>
      <c r="C126" s="12" t="s">
        <v>62</v>
      </c>
      <c r="D126" s="29">
        <v>10.2846797654122</v>
      </c>
      <c r="E126" s="29">
        <v>17.9256673428124</v>
      </c>
      <c r="F126" s="29">
        <v>71.110275276949494</v>
      </c>
      <c r="G126" s="29">
        <v>78.750468489965797</v>
      </c>
      <c r="H126" s="29">
        <v>324.23666873411901</v>
      </c>
      <c r="I126" s="29">
        <v>16.908093962780502</v>
      </c>
      <c r="J126" s="29">
        <v>33.053952540768101</v>
      </c>
      <c r="K126" s="29">
        <v>186.05712376354001</v>
      </c>
      <c r="L126" s="29">
        <v>26.835704527683301</v>
      </c>
      <c r="M126" s="29">
        <v>32.8083169839446</v>
      </c>
    </row>
    <row r="127" spans="2:13" x14ac:dyDescent="0.3">
      <c r="B127" s="168"/>
      <c r="C127" s="12" t="s">
        <v>84</v>
      </c>
      <c r="D127" s="29">
        <v>26.190655880055701</v>
      </c>
      <c r="E127" s="29">
        <v>10.455106488876501</v>
      </c>
      <c r="F127" s="29">
        <v>4.0946950186106097</v>
      </c>
      <c r="G127" s="29">
        <v>60.602947775616897</v>
      </c>
      <c r="H127" s="29">
        <v>207.218151024262</v>
      </c>
      <c r="I127" s="29">
        <v>11.700026402527699</v>
      </c>
      <c r="J127" s="29">
        <v>39.159887859361802</v>
      </c>
      <c r="K127" s="29">
        <v>72.218272378475106</v>
      </c>
      <c r="L127" s="29">
        <v>15.4100838473914</v>
      </c>
      <c r="M127" s="29">
        <v>12.913189223824901</v>
      </c>
    </row>
    <row r="128" spans="2:13" x14ac:dyDescent="0.3">
      <c r="B128" s="168"/>
      <c r="C128" s="12" t="s">
        <v>39</v>
      </c>
      <c r="D128" s="29">
        <v>100.372060035665</v>
      </c>
      <c r="E128" s="29">
        <v>41.8979243208585</v>
      </c>
      <c r="F128" s="29">
        <v>90.759496010133304</v>
      </c>
      <c r="G128" s="29">
        <v>32.619441248739001</v>
      </c>
      <c r="H128" s="29">
        <v>681.51526446602202</v>
      </c>
      <c r="I128" s="29">
        <v>102.90756059674899</v>
      </c>
      <c r="J128" s="29">
        <v>65.011492346096801</v>
      </c>
      <c r="K128" s="29">
        <v>49.125353498986897</v>
      </c>
      <c r="L128" s="29">
        <v>0.582897327378611</v>
      </c>
      <c r="M128" s="29">
        <v>39.622567684429399</v>
      </c>
    </row>
    <row r="129" spans="2:13" x14ac:dyDescent="0.3">
      <c r="B129" s="168" t="s">
        <v>576</v>
      </c>
      <c r="C129" s="12" t="s">
        <v>63</v>
      </c>
      <c r="D129" s="29">
        <v>262.16087092309698</v>
      </c>
      <c r="E129" s="29">
        <v>9.3179610070653993</v>
      </c>
      <c r="F129" s="29">
        <v>32.6768061093249</v>
      </c>
      <c r="G129" s="29">
        <v>16.929612516035899</v>
      </c>
      <c r="H129" s="29">
        <v>339.50906401904598</v>
      </c>
      <c r="I129" s="29">
        <v>9.9280663521668995</v>
      </c>
      <c r="J129" s="29">
        <v>26.787221299156201</v>
      </c>
      <c r="K129" s="29">
        <v>220.15340945069499</v>
      </c>
      <c r="L129" s="29">
        <v>47.711437856061302</v>
      </c>
      <c r="M129" s="29">
        <v>127.122962685484</v>
      </c>
    </row>
    <row r="130" spans="2:13" x14ac:dyDescent="0.3">
      <c r="B130" s="168"/>
      <c r="C130" s="12" t="s">
        <v>62</v>
      </c>
      <c r="D130" s="29">
        <v>3.9094390888848598</v>
      </c>
      <c r="E130" s="29">
        <v>0.976398216336546</v>
      </c>
      <c r="F130" s="29">
        <v>2.8264958427441398</v>
      </c>
      <c r="G130" s="29">
        <v>2.9985992563745998</v>
      </c>
      <c r="H130" s="29">
        <v>38.715068306732498</v>
      </c>
      <c r="I130" s="29">
        <v>0.83097856271398896</v>
      </c>
      <c r="J130" s="29">
        <v>1.75460730463459</v>
      </c>
      <c r="K130" s="29">
        <v>12.369434203990901</v>
      </c>
      <c r="L130" s="29">
        <v>1.5093837414681499</v>
      </c>
      <c r="M130" s="29">
        <v>3.2267293009006401</v>
      </c>
    </row>
    <row r="131" spans="2:13" x14ac:dyDescent="0.3">
      <c r="B131" s="168"/>
      <c r="C131" s="12" t="s">
        <v>84</v>
      </c>
      <c r="D131" s="29">
        <v>13.741797278616399</v>
      </c>
      <c r="E131" s="29">
        <v>0.51896752274749902</v>
      </c>
      <c r="F131" s="29">
        <v>0.17521307797169799</v>
      </c>
      <c r="G131" s="29">
        <v>2.1181774909408801</v>
      </c>
      <c r="H131" s="29">
        <v>23.459071112962299</v>
      </c>
      <c r="I131" s="29">
        <v>0.79502256619050504</v>
      </c>
      <c r="J131" s="29">
        <v>3.1868870616777798</v>
      </c>
      <c r="K131" s="29">
        <v>10.1315286162463</v>
      </c>
      <c r="L131" s="29">
        <v>0.93024075580379795</v>
      </c>
      <c r="M131" s="29">
        <v>1.69373787988528</v>
      </c>
    </row>
    <row r="132" spans="2:13" x14ac:dyDescent="0.3">
      <c r="B132" s="168"/>
      <c r="C132" s="12" t="s">
        <v>39</v>
      </c>
      <c r="D132" s="29">
        <v>24.380426936486401</v>
      </c>
      <c r="E132" s="29">
        <v>2.85251333980916</v>
      </c>
      <c r="F132" s="29">
        <v>3.62584474178463</v>
      </c>
      <c r="G132" s="29">
        <v>1.13309061598873</v>
      </c>
      <c r="H132" s="29">
        <v>31.333251195683999</v>
      </c>
      <c r="I132" s="29">
        <v>4.4657704788561103</v>
      </c>
      <c r="J132" s="29">
        <v>2.80641329780976</v>
      </c>
      <c r="K132" s="29">
        <v>6.4610067534251998</v>
      </c>
      <c r="L132" s="29">
        <v>3.4974329377929901E-2</v>
      </c>
      <c r="M132" s="29">
        <v>3.9668574140314101</v>
      </c>
    </row>
    <row r="133" spans="2:13" x14ac:dyDescent="0.3">
      <c r="B133" s="168" t="s">
        <v>577</v>
      </c>
      <c r="C133" s="12" t="s">
        <v>63</v>
      </c>
      <c r="D133" s="29">
        <v>390.815384638056</v>
      </c>
      <c r="E133" s="29">
        <v>43.332938241667499</v>
      </c>
      <c r="F133" s="29">
        <v>54.132389275969103</v>
      </c>
      <c r="G133" s="29">
        <v>52.124301658561897</v>
      </c>
      <c r="H133" s="29">
        <v>437.19678292248602</v>
      </c>
      <c r="I133" s="29">
        <v>34.451238585073</v>
      </c>
      <c r="J133" s="29">
        <v>99.486550639370805</v>
      </c>
      <c r="K133" s="29">
        <v>134.15294748967401</v>
      </c>
      <c r="L133" s="29">
        <v>139.324421574442</v>
      </c>
      <c r="M133" s="29">
        <v>240.04417282494401</v>
      </c>
    </row>
    <row r="134" spans="2:13" x14ac:dyDescent="0.3">
      <c r="B134" s="168"/>
      <c r="C134" s="12" t="s">
        <v>62</v>
      </c>
      <c r="D134" s="29">
        <v>10.585071131116001</v>
      </c>
      <c r="E134" s="29">
        <v>10.0305823593855</v>
      </c>
      <c r="F134" s="29">
        <v>8.1937641882756793</v>
      </c>
      <c r="G134" s="29">
        <v>7.3735396538892104</v>
      </c>
      <c r="H134" s="29">
        <v>41.606263898527402</v>
      </c>
      <c r="I134" s="29">
        <v>11.2589069177518</v>
      </c>
      <c r="J134" s="29">
        <v>4.6015068968061899</v>
      </c>
      <c r="K134" s="29">
        <v>23.973605637108001</v>
      </c>
      <c r="L134" s="29">
        <v>5.8859969924112203</v>
      </c>
      <c r="M134" s="29">
        <v>6.88435822729436</v>
      </c>
    </row>
    <row r="135" spans="2:13" x14ac:dyDescent="0.3">
      <c r="B135" s="168"/>
      <c r="C135" s="12" t="s">
        <v>84</v>
      </c>
      <c r="D135" s="29">
        <v>38.437712271075299</v>
      </c>
      <c r="E135" s="29">
        <v>4.4169392179267604</v>
      </c>
      <c r="F135" s="29">
        <v>0.55390854163743097</v>
      </c>
      <c r="G135" s="29">
        <v>6.1613378584536402</v>
      </c>
      <c r="H135" s="29">
        <v>20.534249401745701</v>
      </c>
      <c r="I135" s="29">
        <v>6.0455750759479798</v>
      </c>
      <c r="J135" s="29">
        <v>8.1472435054694898</v>
      </c>
      <c r="K135" s="29">
        <v>8.5643137042752198</v>
      </c>
      <c r="L135" s="29">
        <v>4.3749549727973696</v>
      </c>
      <c r="M135" s="29">
        <v>4.2979380304425998</v>
      </c>
    </row>
    <row r="136" spans="2:13" x14ac:dyDescent="0.3">
      <c r="B136" s="168"/>
      <c r="C136" s="12" t="s">
        <v>39</v>
      </c>
      <c r="D136" s="29">
        <v>63.863371835589902</v>
      </c>
      <c r="E136" s="29">
        <v>133.581657240722</v>
      </c>
      <c r="F136" s="29">
        <v>11.5934432627195</v>
      </c>
      <c r="G136" s="29">
        <v>3.4753871106023402</v>
      </c>
      <c r="H136" s="29">
        <v>39.689166224111901</v>
      </c>
      <c r="I136" s="29">
        <v>36.885600477036199</v>
      </c>
      <c r="J136" s="29">
        <v>7.32237693274375</v>
      </c>
      <c r="K136" s="29">
        <v>11.0868594946266</v>
      </c>
      <c r="L136" s="29">
        <v>9.3937014479228101E-2</v>
      </c>
      <c r="M136" s="29">
        <v>8.4028451108332192</v>
      </c>
    </row>
    <row r="137" spans="2:13" x14ac:dyDescent="0.3">
      <c r="B137" s="168" t="s">
        <v>578</v>
      </c>
      <c r="C137" s="12" t="s">
        <v>63</v>
      </c>
      <c r="D137" s="29">
        <v>7.24306709844726</v>
      </c>
      <c r="E137" s="29">
        <v>3.91233947342623</v>
      </c>
      <c r="F137" s="29">
        <v>5.3335321822837498</v>
      </c>
      <c r="G137" s="29">
        <v>2.1619564004845202</v>
      </c>
      <c r="H137" s="29">
        <v>18.617479699159801</v>
      </c>
      <c r="I137" s="29">
        <v>1.2854265193509999</v>
      </c>
      <c r="J137" s="29">
        <v>6.5000392686269297</v>
      </c>
      <c r="K137" s="29">
        <v>5.6492369696086699</v>
      </c>
      <c r="L137" s="29">
        <v>5.2018570738521897</v>
      </c>
      <c r="M137" s="29">
        <v>8.0111244099344603</v>
      </c>
    </row>
    <row r="138" spans="2:13" x14ac:dyDescent="0.3">
      <c r="B138" s="168"/>
      <c r="C138" s="12" t="s">
        <v>62</v>
      </c>
      <c r="D138" s="29">
        <v>1.19070888984783</v>
      </c>
      <c r="E138" s="29">
        <v>0.52131053861769305</v>
      </c>
      <c r="F138" s="29">
        <v>3.6562894852894501</v>
      </c>
      <c r="G138" s="29">
        <v>1.1181151240458</v>
      </c>
      <c r="H138" s="29">
        <v>7.3101766891974096</v>
      </c>
      <c r="I138" s="29">
        <v>0.29426449417220601</v>
      </c>
      <c r="J138" s="29">
        <v>0.62058325324908803</v>
      </c>
      <c r="K138" s="29">
        <v>4.3247960141521</v>
      </c>
      <c r="L138" s="29">
        <v>0.60327599788645003</v>
      </c>
      <c r="M138" s="29">
        <v>2.4351097574335401</v>
      </c>
    </row>
    <row r="139" spans="2:13" x14ac:dyDescent="0.3">
      <c r="B139" s="168"/>
      <c r="C139" s="12" t="s">
        <v>84</v>
      </c>
      <c r="D139" s="29">
        <v>1.1478587602741099</v>
      </c>
      <c r="E139" s="29">
        <v>0.17175217583317801</v>
      </c>
      <c r="F139" s="29">
        <v>0.33560641073506398</v>
      </c>
      <c r="G139" s="29">
        <v>0.60561713930297001</v>
      </c>
      <c r="H139" s="29">
        <v>2.9125437031210999</v>
      </c>
      <c r="I139" s="29">
        <v>0.15463479819002399</v>
      </c>
      <c r="J139" s="29">
        <v>0.56745613537414197</v>
      </c>
      <c r="K139" s="29">
        <v>0.706310803904452</v>
      </c>
      <c r="L139" s="29">
        <v>0.40624641789312699</v>
      </c>
      <c r="M139" s="29">
        <v>0.63765046986247498</v>
      </c>
    </row>
    <row r="140" spans="2:13" x14ac:dyDescent="0.3">
      <c r="B140" s="168"/>
      <c r="C140" s="12" t="s">
        <v>39</v>
      </c>
      <c r="D140" s="29">
        <v>16.069961154545599</v>
      </c>
      <c r="E140" s="29">
        <v>2.43191418511879</v>
      </c>
      <c r="F140" s="29">
        <v>3.7019073517284902</v>
      </c>
      <c r="G140" s="29">
        <v>0.68981423922484997</v>
      </c>
      <c r="H140" s="29">
        <v>16.611655970970901</v>
      </c>
      <c r="I140" s="29">
        <v>1.58880008268714</v>
      </c>
      <c r="J140" s="29">
        <v>1.1890750209100001</v>
      </c>
      <c r="K140" s="29">
        <v>2.2684886036817198</v>
      </c>
      <c r="L140" s="29">
        <v>1.9907578308394999E-2</v>
      </c>
      <c r="M140" s="29">
        <v>2.4459455070353799</v>
      </c>
    </row>
    <row r="141" spans="2:13" x14ac:dyDescent="0.3">
      <c r="B141" s="168" t="s">
        <v>579</v>
      </c>
      <c r="C141" s="12" t="s">
        <v>63</v>
      </c>
      <c r="D141" s="29">
        <v>2745.87347840954</v>
      </c>
      <c r="E141" s="29">
        <v>514.86541931405202</v>
      </c>
      <c r="F141" s="29">
        <v>211.91644068852901</v>
      </c>
      <c r="G141" s="29">
        <v>192.054079853964</v>
      </c>
      <c r="H141" s="29">
        <v>557.87126622834603</v>
      </c>
      <c r="I141" s="29">
        <v>1405.5749022595901</v>
      </c>
      <c r="J141" s="29">
        <v>619.42702467019296</v>
      </c>
      <c r="K141" s="29">
        <v>778.52597298271701</v>
      </c>
      <c r="L141" s="29">
        <v>1703.65798938852</v>
      </c>
      <c r="M141" s="29">
        <v>717.62912592949397</v>
      </c>
    </row>
    <row r="142" spans="2:13" x14ac:dyDescent="0.3">
      <c r="B142" s="168"/>
      <c r="C142" s="12" t="s">
        <v>62</v>
      </c>
      <c r="D142" s="29">
        <v>103.79644474679699</v>
      </c>
      <c r="E142" s="29">
        <v>34.070639642871598</v>
      </c>
      <c r="F142" s="29">
        <v>176.45481043134001</v>
      </c>
      <c r="G142" s="29">
        <v>62.532558998826197</v>
      </c>
      <c r="H142" s="29">
        <v>300.628764170198</v>
      </c>
      <c r="I142" s="29">
        <v>79.973874040428498</v>
      </c>
      <c r="J142" s="29">
        <v>38.422250806415903</v>
      </c>
      <c r="K142" s="29">
        <v>220.19114035243999</v>
      </c>
      <c r="L142" s="29">
        <v>174.35409090888601</v>
      </c>
      <c r="M142" s="29">
        <v>201.11747656817701</v>
      </c>
    </row>
    <row r="143" spans="2:13" x14ac:dyDescent="0.3">
      <c r="B143" s="168"/>
      <c r="C143" s="12" t="s">
        <v>84</v>
      </c>
      <c r="D143" s="29">
        <v>228.48718962351799</v>
      </c>
      <c r="E143" s="29">
        <v>14.8572051625206</v>
      </c>
      <c r="F143" s="29">
        <v>8.9293138476897802</v>
      </c>
      <c r="G143" s="29">
        <v>33.994677055759801</v>
      </c>
      <c r="H143" s="29">
        <v>115.676127304091</v>
      </c>
      <c r="I143" s="29">
        <v>47.715327053726199</v>
      </c>
      <c r="J143" s="29">
        <v>32.6432820067931</v>
      </c>
      <c r="K143" s="29">
        <v>76.296042035662893</v>
      </c>
      <c r="L143" s="29">
        <v>46.845549975462703</v>
      </c>
      <c r="M143" s="29">
        <v>46.024921551752797</v>
      </c>
    </row>
    <row r="144" spans="2:13" x14ac:dyDescent="0.3">
      <c r="B144" s="168"/>
      <c r="C144" s="12" t="s">
        <v>39</v>
      </c>
      <c r="D144" s="29">
        <v>718.06459156885398</v>
      </c>
      <c r="E144" s="29">
        <v>169.61449574028001</v>
      </c>
      <c r="F144" s="29">
        <v>144.227352888686</v>
      </c>
      <c r="G144" s="29">
        <v>38.078598369495403</v>
      </c>
      <c r="H144" s="29">
        <v>724.95131172457502</v>
      </c>
      <c r="I144" s="29">
        <v>483.67439630760998</v>
      </c>
      <c r="J144" s="29">
        <v>69.546439578931995</v>
      </c>
      <c r="K144" s="29">
        <v>781.15643657648604</v>
      </c>
      <c r="L144" s="29">
        <v>1.2294629623606199</v>
      </c>
      <c r="M144" s="29">
        <v>205.09352586755199</v>
      </c>
    </row>
    <row r="145" spans="2:13" x14ac:dyDescent="0.3">
      <c r="B145" s="168" t="s">
        <v>580</v>
      </c>
      <c r="C145" s="12" t="s">
        <v>63</v>
      </c>
      <c r="D145" s="29">
        <v>32.274272358685899</v>
      </c>
      <c r="E145" s="29">
        <v>10.5458687456664</v>
      </c>
      <c r="F145" s="29">
        <v>83.124484653526494</v>
      </c>
      <c r="G145" s="29">
        <v>29.527908941365499</v>
      </c>
      <c r="H145" s="29">
        <v>110.80620715844999</v>
      </c>
      <c r="I145" s="29">
        <v>19.3765618789635</v>
      </c>
      <c r="J145" s="29">
        <v>196.58386565630701</v>
      </c>
      <c r="K145" s="29">
        <v>76.699252681207398</v>
      </c>
      <c r="L145" s="29">
        <v>174.76178422800601</v>
      </c>
      <c r="M145" s="29">
        <v>75.538507967626003</v>
      </c>
    </row>
    <row r="146" spans="2:13" x14ac:dyDescent="0.3">
      <c r="B146" s="168"/>
      <c r="C146" s="12" t="s">
        <v>62</v>
      </c>
      <c r="D146" s="29">
        <v>5.1295780656558296</v>
      </c>
      <c r="E146" s="29">
        <v>4.79404341317119</v>
      </c>
      <c r="F146" s="29">
        <v>36.271166807105203</v>
      </c>
      <c r="G146" s="29">
        <v>22.996690478287</v>
      </c>
      <c r="H146" s="29">
        <v>45.450237522127097</v>
      </c>
      <c r="I146" s="29">
        <v>9.7350658414483995</v>
      </c>
      <c r="J146" s="29">
        <v>22.740590695587201</v>
      </c>
      <c r="K146" s="29">
        <v>46.424888034255098</v>
      </c>
      <c r="L146" s="29">
        <v>45.778500458219199</v>
      </c>
      <c r="M146" s="29">
        <v>28.655512399068101</v>
      </c>
    </row>
    <row r="147" spans="2:13" x14ac:dyDescent="0.3">
      <c r="B147" s="168"/>
      <c r="C147" s="12" t="s">
        <v>84</v>
      </c>
      <c r="D147" s="29">
        <v>8.0409047536603104</v>
      </c>
      <c r="E147" s="29">
        <v>3.2573521204993399</v>
      </c>
      <c r="F147" s="29">
        <v>2.7826870725394701</v>
      </c>
      <c r="G147" s="29">
        <v>14.1613258530252</v>
      </c>
      <c r="H147" s="29">
        <v>39.361504016680001</v>
      </c>
      <c r="I147" s="29">
        <v>9.7884181136305592</v>
      </c>
      <c r="J147" s="29">
        <v>29.475283489247399</v>
      </c>
      <c r="K147" s="29">
        <v>7.9978167619456499</v>
      </c>
      <c r="L147" s="29">
        <v>16.886573215099698</v>
      </c>
      <c r="M147" s="29">
        <v>10.886774695323901</v>
      </c>
    </row>
    <row r="148" spans="2:13" x14ac:dyDescent="0.3">
      <c r="B148" s="168"/>
      <c r="C148" s="12" t="s">
        <v>39</v>
      </c>
      <c r="D148" s="29">
        <v>21.400445061067298</v>
      </c>
      <c r="E148" s="29">
        <v>12.025278249845099</v>
      </c>
      <c r="F148" s="29">
        <v>31.634164005209801</v>
      </c>
      <c r="G148" s="29">
        <v>13.271167314764901</v>
      </c>
      <c r="H148" s="29">
        <v>69.736216037678702</v>
      </c>
      <c r="I148" s="29">
        <v>51.283629484173296</v>
      </c>
      <c r="J148" s="29">
        <v>34.723513954041699</v>
      </c>
      <c r="K148" s="29">
        <v>10.8321305852207</v>
      </c>
      <c r="L148" s="29">
        <v>0.35539121823081599</v>
      </c>
      <c r="M148" s="29">
        <v>31.6507814196307</v>
      </c>
    </row>
    <row r="149" spans="2:13" x14ac:dyDescent="0.3">
      <c r="B149" s="168" t="s">
        <v>581</v>
      </c>
      <c r="C149" s="12" t="s">
        <v>63</v>
      </c>
      <c r="D149" s="29">
        <v>21.495751581087799</v>
      </c>
      <c r="E149" s="29">
        <v>12.681076536130901</v>
      </c>
      <c r="F149" s="29">
        <v>5.4796313004396202</v>
      </c>
      <c r="G149" s="29">
        <v>21.4998793101601</v>
      </c>
      <c r="H149" s="29">
        <v>25.180074969543998</v>
      </c>
      <c r="I149" s="29">
        <v>15.8466678932293</v>
      </c>
      <c r="J149" s="29">
        <v>46.984396566855601</v>
      </c>
      <c r="K149" s="29">
        <v>18.875808629153202</v>
      </c>
      <c r="L149" s="29">
        <v>31.061223031185101</v>
      </c>
      <c r="M149" s="29">
        <v>21.1584455682186</v>
      </c>
    </row>
    <row r="150" spans="2:13" x14ac:dyDescent="0.3">
      <c r="B150" s="168"/>
      <c r="C150" s="12" t="s">
        <v>62</v>
      </c>
      <c r="D150" s="29">
        <v>3.5031883064175098</v>
      </c>
      <c r="E150" s="29">
        <v>15.440594229704701</v>
      </c>
      <c r="F150" s="29">
        <v>4.5468195484627998</v>
      </c>
      <c r="G150" s="29">
        <v>17.365068436791901</v>
      </c>
      <c r="H150" s="29">
        <v>4.7013605327698604</v>
      </c>
      <c r="I150" s="29">
        <v>5.8192371923211299</v>
      </c>
      <c r="J150" s="29">
        <v>11.035920185233699</v>
      </c>
      <c r="K150" s="29">
        <v>21.458805176911302</v>
      </c>
      <c r="L150" s="29">
        <v>14.159966696541501</v>
      </c>
      <c r="M150" s="29">
        <v>12.5714352817735</v>
      </c>
    </row>
    <row r="151" spans="2:13" x14ac:dyDescent="0.3">
      <c r="B151" s="168"/>
      <c r="C151" s="12" t="s">
        <v>84</v>
      </c>
      <c r="D151" s="29">
        <v>6.1968857885696904</v>
      </c>
      <c r="E151" s="29">
        <v>19.723743197514999</v>
      </c>
      <c r="F151" s="29">
        <v>0.60548294125596802</v>
      </c>
      <c r="G151" s="29">
        <v>27.917188068759401</v>
      </c>
      <c r="H151" s="29">
        <v>1.91201679455358</v>
      </c>
      <c r="I151" s="29">
        <v>4.5981465907782697</v>
      </c>
      <c r="J151" s="29">
        <v>11.013182232624199</v>
      </c>
      <c r="K151" s="29">
        <v>5.1786676426109404</v>
      </c>
      <c r="L151" s="29">
        <v>23.1218377457865</v>
      </c>
      <c r="M151" s="29">
        <v>8.4550927728093992</v>
      </c>
    </row>
    <row r="152" spans="2:13" x14ac:dyDescent="0.3">
      <c r="B152" s="168"/>
      <c r="C152" s="12" t="s">
        <v>39</v>
      </c>
      <c r="D152" s="29">
        <v>15.3193775083622</v>
      </c>
      <c r="E152" s="29">
        <v>59.565812753694502</v>
      </c>
      <c r="F152" s="29">
        <v>4.5658286335964897</v>
      </c>
      <c r="G152" s="29">
        <v>19.104976365917398</v>
      </c>
      <c r="H152" s="29">
        <v>-0.31716395224916499</v>
      </c>
      <c r="I152" s="29">
        <v>22.043919335475401</v>
      </c>
      <c r="J152" s="29">
        <v>17.961708691120801</v>
      </c>
      <c r="K152" s="29">
        <v>2.1556192879732601</v>
      </c>
      <c r="L152" s="29">
        <v>1.1828549563795701</v>
      </c>
      <c r="M152" s="29">
        <v>24.393879522400798</v>
      </c>
    </row>
    <row r="153" spans="2:13" x14ac:dyDescent="0.3">
      <c r="B153" s="168" t="s">
        <v>582</v>
      </c>
      <c r="C153" s="12" t="s">
        <v>63</v>
      </c>
      <c r="D153" s="29">
        <v>228.29350975713899</v>
      </c>
      <c r="E153" s="29">
        <v>83.696613893912996</v>
      </c>
      <c r="F153" s="29">
        <v>57.632092395350703</v>
      </c>
      <c r="G153" s="29">
        <v>87.674342058511101</v>
      </c>
      <c r="H153" s="29">
        <v>98.810963020714894</v>
      </c>
      <c r="I153" s="29">
        <v>73.224970322821505</v>
      </c>
      <c r="J153" s="29">
        <v>470.67841540072601</v>
      </c>
      <c r="K153" s="29">
        <v>669.22269584533899</v>
      </c>
      <c r="L153" s="29">
        <v>682.57462750722095</v>
      </c>
      <c r="M153" s="29">
        <v>159.06188622037001</v>
      </c>
    </row>
    <row r="154" spans="2:13" x14ac:dyDescent="0.3">
      <c r="B154" s="168"/>
      <c r="C154" s="12" t="s">
        <v>62</v>
      </c>
      <c r="D154" s="29">
        <v>15.810983943852399</v>
      </c>
      <c r="E154" s="29">
        <v>61.164604824957898</v>
      </c>
      <c r="F154" s="29">
        <v>63.676677593688602</v>
      </c>
      <c r="G154" s="29">
        <v>64.289092614771903</v>
      </c>
      <c r="H154" s="29">
        <v>59.724032992684101</v>
      </c>
      <c r="I154" s="29">
        <v>35.735503622577802</v>
      </c>
      <c r="J154" s="29">
        <v>55.714121766038197</v>
      </c>
      <c r="K154" s="29">
        <v>126.064544933452</v>
      </c>
      <c r="L154" s="29">
        <v>114.092027212197</v>
      </c>
      <c r="M154" s="29">
        <v>45.668342275738503</v>
      </c>
    </row>
    <row r="155" spans="2:13" x14ac:dyDescent="0.3">
      <c r="B155" s="168"/>
      <c r="C155" s="12" t="s">
        <v>84</v>
      </c>
      <c r="D155" s="29">
        <v>76.720546266912606</v>
      </c>
      <c r="E155" s="29">
        <v>59.259217563516501</v>
      </c>
      <c r="F155" s="29">
        <v>44.8663301488805</v>
      </c>
      <c r="G155" s="29">
        <v>99.400605840739601</v>
      </c>
      <c r="H155" s="29">
        <v>75.408062061213002</v>
      </c>
      <c r="I155" s="29">
        <v>97.996030646649302</v>
      </c>
      <c r="J155" s="29">
        <v>102.74254517936301</v>
      </c>
      <c r="K155" s="29">
        <v>84.803270498693195</v>
      </c>
      <c r="L155" s="29">
        <v>180.265040079682</v>
      </c>
      <c r="M155" s="29">
        <v>79.0246633474883</v>
      </c>
    </row>
    <row r="156" spans="2:13" x14ac:dyDescent="0.3">
      <c r="B156" s="168"/>
      <c r="C156" s="12" t="s">
        <v>39</v>
      </c>
      <c r="D156" s="29">
        <v>67.800029323296599</v>
      </c>
      <c r="E156" s="29">
        <v>172.60228223734799</v>
      </c>
      <c r="F156" s="29">
        <v>108.154063371999</v>
      </c>
      <c r="G156" s="29">
        <v>45.634948601515198</v>
      </c>
      <c r="H156" s="29">
        <v>97.338375161879895</v>
      </c>
      <c r="I156" s="29">
        <v>141.65142938976101</v>
      </c>
      <c r="J156" s="29">
        <v>102.792179397829</v>
      </c>
      <c r="K156" s="29">
        <v>39.927146893329201</v>
      </c>
      <c r="L156" s="29">
        <v>1.6913283536001</v>
      </c>
      <c r="M156" s="29">
        <v>77.542190213999703</v>
      </c>
    </row>
    <row r="157" spans="2:13" x14ac:dyDescent="0.3">
      <c r="B157" s="168" t="s">
        <v>583</v>
      </c>
      <c r="C157" s="12" t="s">
        <v>63</v>
      </c>
      <c r="D157" s="29">
        <v>173.82377195915899</v>
      </c>
      <c r="E157" s="29">
        <v>60.049485089582397</v>
      </c>
      <c r="F157" s="29">
        <v>417.57227087856</v>
      </c>
      <c r="G157" s="29">
        <v>79.423602179681893</v>
      </c>
      <c r="H157" s="29">
        <v>254.994278672246</v>
      </c>
      <c r="I157" s="29">
        <v>98.889341305402496</v>
      </c>
      <c r="J157" s="29">
        <v>761.77099496477103</v>
      </c>
      <c r="K157" s="29">
        <v>348.58365352803401</v>
      </c>
      <c r="L157" s="29">
        <v>399.95359842834898</v>
      </c>
      <c r="M157" s="29">
        <v>361.49890386372499</v>
      </c>
    </row>
    <row r="158" spans="2:13" x14ac:dyDescent="0.3">
      <c r="B158" s="168"/>
      <c r="C158" s="12" t="s">
        <v>62</v>
      </c>
      <c r="D158" s="29">
        <v>22.666374674202999</v>
      </c>
      <c r="E158" s="29">
        <v>93.869538920065295</v>
      </c>
      <c r="F158" s="29">
        <v>169.36949553006599</v>
      </c>
      <c r="G158" s="29">
        <v>97.2983636742795</v>
      </c>
      <c r="H158" s="29">
        <v>137.356747017278</v>
      </c>
      <c r="I158" s="29">
        <v>81.110651235310698</v>
      </c>
      <c r="J158" s="29">
        <v>166.19283016681101</v>
      </c>
      <c r="K158" s="29">
        <v>209.34723297677201</v>
      </c>
      <c r="L158" s="29">
        <v>196.58775286627599</v>
      </c>
      <c r="M158" s="29">
        <v>162.25986265157201</v>
      </c>
    </row>
    <row r="159" spans="2:13" x14ac:dyDescent="0.3">
      <c r="B159" s="168"/>
      <c r="C159" s="12" t="s">
        <v>84</v>
      </c>
      <c r="D159" s="29">
        <v>55.9296298351735</v>
      </c>
      <c r="E159" s="29">
        <v>38.012840650092897</v>
      </c>
      <c r="F159" s="29">
        <v>157.911917727413</v>
      </c>
      <c r="G159" s="29">
        <v>65.465277080539707</v>
      </c>
      <c r="H159" s="29">
        <v>56.113820204849503</v>
      </c>
      <c r="I159" s="29">
        <v>75.878880049770501</v>
      </c>
      <c r="J159" s="29">
        <v>117.392833236115</v>
      </c>
      <c r="K159" s="29">
        <v>54.662520506061199</v>
      </c>
      <c r="L159" s="29">
        <v>110.80038867425201</v>
      </c>
      <c r="M159" s="29">
        <v>148.234084979611</v>
      </c>
    </row>
    <row r="160" spans="2:13" x14ac:dyDescent="0.3">
      <c r="B160" s="168"/>
      <c r="C160" s="12" t="s">
        <v>39</v>
      </c>
      <c r="D160" s="29">
        <v>93.462926462769602</v>
      </c>
      <c r="E160" s="29">
        <v>273.91544751068102</v>
      </c>
      <c r="F160" s="29">
        <v>255.92219761725201</v>
      </c>
      <c r="G160" s="29">
        <v>72.773108526252599</v>
      </c>
      <c r="H160" s="29">
        <v>208.383636445533</v>
      </c>
      <c r="I160" s="29">
        <v>190.015167158183</v>
      </c>
      <c r="J160" s="29">
        <v>235.56998650421599</v>
      </c>
      <c r="K160" s="29">
        <v>51.026367711570202</v>
      </c>
      <c r="L160" s="29">
        <v>2.2511568661602599</v>
      </c>
      <c r="M160" s="29">
        <v>179.85495150976001</v>
      </c>
    </row>
    <row r="161" spans="2:13" x14ac:dyDescent="0.3">
      <c r="B161" s="168" t="s">
        <v>584</v>
      </c>
      <c r="C161" s="12" t="s">
        <v>63</v>
      </c>
      <c r="D161" s="29">
        <v>1.81250202806691</v>
      </c>
      <c r="E161" s="29">
        <v>0.96855882599986998</v>
      </c>
      <c r="F161" s="29">
        <v>1.9039701226452901</v>
      </c>
      <c r="G161" s="29">
        <v>1.2708720277931</v>
      </c>
      <c r="H161" s="29">
        <v>23.600927653266901</v>
      </c>
      <c r="I161" s="29">
        <v>0.92027163056657701</v>
      </c>
      <c r="J161" s="29">
        <v>4.8553687432586301</v>
      </c>
      <c r="K161" s="29">
        <v>9.4647499248154592</v>
      </c>
      <c r="L161" s="29">
        <v>29.408486594303401</v>
      </c>
      <c r="M161" s="29">
        <v>6.9181538501666298</v>
      </c>
    </row>
    <row r="162" spans="2:13" x14ac:dyDescent="0.3">
      <c r="B162" s="168"/>
      <c r="C162" s="12" t="s">
        <v>62</v>
      </c>
      <c r="D162" s="29">
        <v>0.235908733795447</v>
      </c>
      <c r="E162" s="29">
        <v>0.23094218920932499</v>
      </c>
      <c r="F162" s="29">
        <v>0.80944634528992299</v>
      </c>
      <c r="G162" s="29">
        <v>0.480413375720184</v>
      </c>
      <c r="H162" s="29">
        <v>3.0747729274733602</v>
      </c>
      <c r="I162" s="29">
        <v>0.53995344509484899</v>
      </c>
      <c r="J162" s="29">
        <v>0.42903373133598299</v>
      </c>
      <c r="K162" s="29">
        <v>4.5570544055862801</v>
      </c>
      <c r="L162" s="29">
        <v>3.9058474480232599</v>
      </c>
      <c r="M162" s="29">
        <v>2.23193490224455</v>
      </c>
    </row>
    <row r="163" spans="2:13" x14ac:dyDescent="0.3">
      <c r="B163" s="168"/>
      <c r="C163" s="12" t="s">
        <v>84</v>
      </c>
      <c r="D163" s="29">
        <v>0.34613602135814497</v>
      </c>
      <c r="E163" s="29">
        <v>0.13325283731832399</v>
      </c>
      <c r="F163" s="29">
        <v>0.127132219475424</v>
      </c>
      <c r="G163" s="29">
        <v>0.46121558276619301</v>
      </c>
      <c r="H163" s="29">
        <v>14.062913733003301</v>
      </c>
      <c r="I163" s="29">
        <v>0.22061208220987399</v>
      </c>
      <c r="J163" s="29">
        <v>0.91166337852271895</v>
      </c>
      <c r="K163" s="29">
        <v>0.67835569046309396</v>
      </c>
      <c r="L163" s="29">
        <v>2.0294956839002101</v>
      </c>
      <c r="M163" s="29">
        <v>1.13836823465354</v>
      </c>
    </row>
    <row r="164" spans="2:13" x14ac:dyDescent="0.3">
      <c r="B164" s="168"/>
      <c r="C164" s="12" t="s">
        <v>39</v>
      </c>
      <c r="D164" s="29">
        <v>1.1474442214440601</v>
      </c>
      <c r="E164" s="29">
        <v>1.5011545798549499</v>
      </c>
      <c r="F164" s="29">
        <v>1.77631318360982</v>
      </c>
      <c r="G164" s="29">
        <v>0.495041415834996</v>
      </c>
      <c r="H164" s="29">
        <v>5.3696625000295004</v>
      </c>
      <c r="I164" s="29">
        <v>1.95818047583705</v>
      </c>
      <c r="J164" s="29">
        <v>0.82166753449228103</v>
      </c>
      <c r="K164" s="29">
        <v>1.4316057586600099</v>
      </c>
      <c r="L164" s="29">
        <v>2.1709199672457098</v>
      </c>
      <c r="M164" s="29">
        <v>1.0162161085646899</v>
      </c>
    </row>
    <row r="165" spans="2:13" x14ac:dyDescent="0.3">
      <c r="B165" s="168" t="s">
        <v>585</v>
      </c>
      <c r="C165" s="12" t="s">
        <v>63</v>
      </c>
      <c r="D165" s="29">
        <v>0.62674437980203002</v>
      </c>
      <c r="E165" s="29">
        <v>0.18694474561011901</v>
      </c>
      <c r="F165" s="29">
        <v>0.55293009985463704</v>
      </c>
      <c r="G165" s="29">
        <v>0.36776418197664301</v>
      </c>
      <c r="H165" s="29">
        <v>4.5048010346722203</v>
      </c>
      <c r="I165" s="29">
        <v>0.30821992193678399</v>
      </c>
      <c r="J165" s="29">
        <v>1.2654016104588901</v>
      </c>
      <c r="K165" s="29">
        <v>3.2445084905635699</v>
      </c>
      <c r="L165" s="29">
        <v>2.3353005892780199</v>
      </c>
      <c r="M165" s="29">
        <v>2.2695526256233598</v>
      </c>
    </row>
    <row r="166" spans="2:13" x14ac:dyDescent="0.3">
      <c r="B166" s="168"/>
      <c r="C166" s="12" t="s">
        <v>62</v>
      </c>
      <c r="D166" s="29">
        <v>0.16120023029133901</v>
      </c>
      <c r="E166" s="29">
        <v>7.28581441230301E-2</v>
      </c>
      <c r="F166" s="29">
        <v>0.67301508772384999</v>
      </c>
      <c r="G166" s="29">
        <v>0.388639046299942</v>
      </c>
      <c r="H166" s="29">
        <v>1.36555543902466</v>
      </c>
      <c r="I166" s="29">
        <v>0.37906632162548898</v>
      </c>
      <c r="J166" s="29">
        <v>0.29074078842259299</v>
      </c>
      <c r="K166" s="29">
        <v>3.6928388234754799</v>
      </c>
      <c r="L166" s="29">
        <v>2.3431667870279802</v>
      </c>
      <c r="M166" s="29">
        <v>2.0352375531900799</v>
      </c>
    </row>
    <row r="167" spans="2:13" x14ac:dyDescent="0.3">
      <c r="B167" s="168"/>
      <c r="C167" s="12" t="s">
        <v>84</v>
      </c>
      <c r="D167" s="29">
        <v>0.16953285326554199</v>
      </c>
      <c r="E167" s="29">
        <v>3.4607886940112E-2</v>
      </c>
      <c r="F167" s="29">
        <v>8.7145758934021003E-2</v>
      </c>
      <c r="G167" s="29">
        <v>0.20746360465840699</v>
      </c>
      <c r="H167" s="29">
        <v>2.7702046216680198</v>
      </c>
      <c r="I167" s="29">
        <v>8.3413514081861304E-2</v>
      </c>
      <c r="J167" s="29">
        <v>0.27299908480843699</v>
      </c>
      <c r="K167" s="29">
        <v>0.70673981453330503</v>
      </c>
      <c r="L167" s="29">
        <v>0.54827921435605298</v>
      </c>
      <c r="M167" s="29">
        <v>0.59264120325408898</v>
      </c>
    </row>
    <row r="168" spans="2:13" x14ac:dyDescent="0.3">
      <c r="B168" s="168"/>
      <c r="C168" s="12" t="s">
        <v>39</v>
      </c>
      <c r="D168" s="29">
        <v>0.703117791287451</v>
      </c>
      <c r="E168" s="29">
        <v>0.31255656984479102</v>
      </c>
      <c r="F168" s="29">
        <v>0.76613030924394199</v>
      </c>
      <c r="G168" s="29">
        <v>0.30744592606640703</v>
      </c>
      <c r="H168" s="29">
        <v>2.4390209375428</v>
      </c>
      <c r="I168" s="29">
        <v>0.74713678675447304</v>
      </c>
      <c r="J168" s="29">
        <v>0.54892696004336605</v>
      </c>
      <c r="K168" s="29">
        <v>2.2118044562795198</v>
      </c>
      <c r="L168" s="29">
        <v>1.0615453441184901</v>
      </c>
      <c r="M168" s="29">
        <v>0.72730014116244301</v>
      </c>
    </row>
    <row r="169" spans="2:13" x14ac:dyDescent="0.3">
      <c r="B169" s="168" t="s">
        <v>586</v>
      </c>
      <c r="C169" s="12" t="s">
        <v>63</v>
      </c>
      <c r="D169" s="29">
        <v>15.024250833684899</v>
      </c>
      <c r="E169" s="29">
        <v>5.8110559769991399</v>
      </c>
      <c r="F169" s="29">
        <v>15.354808419088799</v>
      </c>
      <c r="G169" s="29">
        <v>8.1695556164295393</v>
      </c>
      <c r="H169" s="29">
        <v>49.988050207058699</v>
      </c>
      <c r="I169" s="29">
        <v>4.4118029395607898</v>
      </c>
      <c r="J169" s="29">
        <v>32.533274478088401</v>
      </c>
      <c r="K169" s="29">
        <v>47.563484952630802</v>
      </c>
      <c r="L169" s="29">
        <v>83.790412064512594</v>
      </c>
      <c r="M169" s="29">
        <v>25.066641690916299</v>
      </c>
    </row>
    <row r="170" spans="2:13" x14ac:dyDescent="0.3">
      <c r="B170" s="168"/>
      <c r="C170" s="12" t="s">
        <v>62</v>
      </c>
      <c r="D170" s="29">
        <v>0.89863605851735695</v>
      </c>
      <c r="E170" s="29">
        <v>1.30166528390892</v>
      </c>
      <c r="F170" s="29">
        <v>4.8257425661589401</v>
      </c>
      <c r="G170" s="29">
        <v>2.1712663288780001</v>
      </c>
      <c r="H170" s="29">
        <v>13.485909298687799</v>
      </c>
      <c r="I170" s="29">
        <v>1.38919761542906</v>
      </c>
      <c r="J170" s="29">
        <v>1.85398967492216</v>
      </c>
      <c r="K170" s="29">
        <v>16.982343679182399</v>
      </c>
      <c r="L170" s="29">
        <v>7.1783263236391797</v>
      </c>
      <c r="M170" s="29">
        <v>4.9595524400544102</v>
      </c>
    </row>
    <row r="171" spans="2:13" x14ac:dyDescent="0.3">
      <c r="B171" s="168"/>
      <c r="C171" s="12" t="s">
        <v>84</v>
      </c>
      <c r="D171" s="29">
        <v>2.6129105646753001</v>
      </c>
      <c r="E171" s="29">
        <v>0.96357514982768699</v>
      </c>
      <c r="F171" s="29">
        <v>1.5989707119601499</v>
      </c>
      <c r="G171" s="29">
        <v>2.6080694365778601</v>
      </c>
      <c r="H171" s="29">
        <v>45.583491278928697</v>
      </c>
      <c r="I171" s="29">
        <v>1.06760136303514</v>
      </c>
      <c r="J171" s="29">
        <v>4.3005954943017102</v>
      </c>
      <c r="K171" s="29">
        <v>6.8301089571857201</v>
      </c>
      <c r="L171" s="29">
        <v>9.2330968735059091</v>
      </c>
      <c r="M171" s="29">
        <v>6.9091374340689304</v>
      </c>
    </row>
    <row r="172" spans="2:13" x14ac:dyDescent="0.3">
      <c r="B172" s="168"/>
      <c r="C172" s="12" t="s">
        <v>39</v>
      </c>
      <c r="D172" s="29">
        <v>6.5236567871003697</v>
      </c>
      <c r="E172" s="29">
        <v>4.5877763640584703</v>
      </c>
      <c r="F172" s="29">
        <v>5.4218620755389901</v>
      </c>
      <c r="G172" s="29">
        <v>1.48765528273194</v>
      </c>
      <c r="H172" s="29">
        <v>24.5097376855615</v>
      </c>
      <c r="I172" s="29">
        <v>6.9574000091877704</v>
      </c>
      <c r="J172" s="29">
        <v>3.7451561323868301</v>
      </c>
      <c r="K172" s="29">
        <v>4.9673091076517801</v>
      </c>
      <c r="L172" s="29">
        <v>3.7891588726748999</v>
      </c>
      <c r="M172" s="29">
        <v>5.38074636687106</v>
      </c>
    </row>
    <row r="173" spans="2:13" x14ac:dyDescent="0.3">
      <c r="B173" s="168" t="s">
        <v>587</v>
      </c>
      <c r="C173" s="12" t="s">
        <v>63</v>
      </c>
      <c r="D173" s="29">
        <v>4.4021303021493603</v>
      </c>
      <c r="E173" s="29">
        <v>1.78258018017821</v>
      </c>
      <c r="F173" s="29">
        <v>2.8188323605241998</v>
      </c>
      <c r="G173" s="29">
        <v>1.8972538390045901</v>
      </c>
      <c r="H173" s="29">
        <v>18.377757906846099</v>
      </c>
      <c r="I173" s="29">
        <v>1.45902028940221</v>
      </c>
      <c r="J173" s="29">
        <v>8.2678775354360301</v>
      </c>
      <c r="K173" s="29">
        <v>11.871413675035299</v>
      </c>
      <c r="L173" s="29">
        <v>7.8496953227740898</v>
      </c>
      <c r="M173" s="29">
        <v>9.8146972211523593</v>
      </c>
    </row>
    <row r="174" spans="2:13" x14ac:dyDescent="0.3">
      <c r="B174" s="168"/>
      <c r="C174" s="12" t="s">
        <v>62</v>
      </c>
      <c r="D174" s="29">
        <v>0.60874799525729695</v>
      </c>
      <c r="E174" s="29">
        <v>1.14871099017483</v>
      </c>
      <c r="F174" s="29">
        <v>2.92437694296776</v>
      </c>
      <c r="G174" s="29">
        <v>1.4750684421464599</v>
      </c>
      <c r="H174" s="29">
        <v>8.3812179482856006</v>
      </c>
      <c r="I174" s="29">
        <v>1.2155308716622999</v>
      </c>
      <c r="J174" s="29">
        <v>1.5439985787983901</v>
      </c>
      <c r="K174" s="29">
        <v>8.4639712172753807</v>
      </c>
      <c r="L174" s="29">
        <v>4.7429157282891596</v>
      </c>
      <c r="M174" s="29">
        <v>5.19266601879026</v>
      </c>
    </row>
    <row r="175" spans="2:13" x14ac:dyDescent="0.3">
      <c r="B175" s="168"/>
      <c r="C175" s="12" t="s">
        <v>84</v>
      </c>
      <c r="D175" s="29">
        <v>1.3133211606428901</v>
      </c>
      <c r="E175" s="29">
        <v>0.510117898282344</v>
      </c>
      <c r="F175" s="29">
        <v>0.69952857626114495</v>
      </c>
      <c r="G175" s="29">
        <v>1.0421638160482301</v>
      </c>
      <c r="H175" s="29">
        <v>17.909199621367001</v>
      </c>
      <c r="I175" s="29">
        <v>0.55996467053352394</v>
      </c>
      <c r="J175" s="29">
        <v>1.99949297290495</v>
      </c>
      <c r="K175" s="29">
        <v>2.1049686906365701</v>
      </c>
      <c r="L175" s="29">
        <v>1.6594054895302801</v>
      </c>
      <c r="M175" s="29">
        <v>4.76486746541224</v>
      </c>
    </row>
    <row r="176" spans="2:13" x14ac:dyDescent="0.3">
      <c r="B176" s="168"/>
      <c r="C176" s="12" t="s">
        <v>39</v>
      </c>
      <c r="D176" s="29">
        <v>5.0531911759761101</v>
      </c>
      <c r="E176" s="29">
        <v>5.5518597078954901</v>
      </c>
      <c r="F176" s="29">
        <v>3.5062033714909102</v>
      </c>
      <c r="G176" s="29">
        <v>1.0183022384078999</v>
      </c>
      <c r="H176" s="29">
        <v>15.0551896022442</v>
      </c>
      <c r="I176" s="29">
        <v>4.6747363949167102</v>
      </c>
      <c r="J176" s="29">
        <v>3.1146281781449501</v>
      </c>
      <c r="K176" s="29">
        <v>6.9423930674209799</v>
      </c>
      <c r="L176" s="29">
        <v>12.2669850882062</v>
      </c>
      <c r="M176" s="29">
        <v>4.15324351144183</v>
      </c>
    </row>
    <row r="177" spans="2:13" x14ac:dyDescent="0.3">
      <c r="B177" s="168" t="s">
        <v>588</v>
      </c>
      <c r="C177" s="12" t="s">
        <v>63</v>
      </c>
      <c r="D177" s="29">
        <v>4.05409852636169</v>
      </c>
      <c r="E177" s="29">
        <v>1.3468848148602801</v>
      </c>
      <c r="F177" s="29">
        <v>2.5934787071277001</v>
      </c>
      <c r="G177" s="29">
        <v>2.1247850429508199</v>
      </c>
      <c r="H177" s="29">
        <v>3.9212994097910401</v>
      </c>
      <c r="I177" s="29">
        <v>1.4589808799920201</v>
      </c>
      <c r="J177" s="29">
        <v>10.372096794945101</v>
      </c>
      <c r="K177" s="29">
        <v>16.0844360815065</v>
      </c>
      <c r="L177" s="29">
        <v>9.5474613883755595</v>
      </c>
      <c r="M177" s="29">
        <v>5.7751337757362604</v>
      </c>
    </row>
    <row r="178" spans="2:13" x14ac:dyDescent="0.3">
      <c r="B178" s="168"/>
      <c r="C178" s="12" t="s">
        <v>62</v>
      </c>
      <c r="D178" s="29">
        <v>0.88706932386528403</v>
      </c>
      <c r="E178" s="29">
        <v>0.91423862277942103</v>
      </c>
      <c r="F178" s="29">
        <v>3.1450396171677601</v>
      </c>
      <c r="G178" s="29">
        <v>1.8213291898387201</v>
      </c>
      <c r="H178" s="29">
        <v>1.1017362173206</v>
      </c>
      <c r="I178" s="29">
        <v>2.11143106131119</v>
      </c>
      <c r="J178" s="29">
        <v>2.0942159416825898</v>
      </c>
      <c r="K178" s="29">
        <v>11.876744289202801</v>
      </c>
      <c r="L178" s="29">
        <v>6.0610636783934497</v>
      </c>
      <c r="M178" s="29">
        <v>3.2955992925066799</v>
      </c>
    </row>
    <row r="179" spans="2:13" x14ac:dyDescent="0.3">
      <c r="B179" s="168"/>
      <c r="C179" s="12" t="s">
        <v>84</v>
      </c>
      <c r="D179" s="29">
        <v>0.76540994441725596</v>
      </c>
      <c r="E179" s="29">
        <v>0.19448389431354901</v>
      </c>
      <c r="F179" s="29">
        <v>0.40551026410815499</v>
      </c>
      <c r="G179" s="29">
        <v>1.10020546337616</v>
      </c>
      <c r="H179" s="29">
        <v>1.88760593711304</v>
      </c>
      <c r="I179" s="29">
        <v>0.46416421297716298</v>
      </c>
      <c r="J179" s="29">
        <v>1.5346886847472301</v>
      </c>
      <c r="K179" s="29">
        <v>2.1847139689014901</v>
      </c>
      <c r="L179" s="29">
        <v>1.4248555001960901</v>
      </c>
      <c r="M179" s="29">
        <v>1.50294111321818</v>
      </c>
    </row>
    <row r="180" spans="2:13" x14ac:dyDescent="0.3">
      <c r="B180" s="168"/>
      <c r="C180" s="12" t="s">
        <v>39</v>
      </c>
      <c r="D180" s="29">
        <v>3.26144729161356</v>
      </c>
      <c r="E180" s="29">
        <v>2.8055701455955599</v>
      </c>
      <c r="F180" s="29">
        <v>3.54742580617263</v>
      </c>
      <c r="G180" s="29">
        <v>0.95460381333501598</v>
      </c>
      <c r="H180" s="29">
        <v>1.80085792249869</v>
      </c>
      <c r="I180" s="29">
        <v>3.4680513146368899</v>
      </c>
      <c r="J180" s="29">
        <v>2.8502115965415999</v>
      </c>
      <c r="K180" s="29">
        <v>3.61778545148871</v>
      </c>
      <c r="L180" s="29">
        <v>5.0181247120822796</v>
      </c>
      <c r="M180" s="29">
        <v>1.83780982889085</v>
      </c>
    </row>
    <row r="181" spans="2:13" x14ac:dyDescent="0.3">
      <c r="B181" s="168" t="s">
        <v>589</v>
      </c>
      <c r="C181" s="12" t="s">
        <v>63</v>
      </c>
      <c r="D181" s="29">
        <v>2.0888307036315301</v>
      </c>
      <c r="E181" s="29">
        <v>0.46208821080287699</v>
      </c>
      <c r="F181" s="29">
        <v>0.92022079733225404</v>
      </c>
      <c r="G181" s="29">
        <v>0.846451670352803</v>
      </c>
      <c r="H181" s="29">
        <v>1.64805589031808</v>
      </c>
      <c r="I181" s="29">
        <v>0.76774633509837298</v>
      </c>
      <c r="J181" s="29">
        <v>3.0977140241707999</v>
      </c>
      <c r="K181" s="29">
        <v>8.29883303123734</v>
      </c>
      <c r="L181" s="29">
        <v>2.4311815357529101</v>
      </c>
      <c r="M181" s="29">
        <v>1.1772855868455001</v>
      </c>
    </row>
    <row r="182" spans="2:13" x14ac:dyDescent="0.3">
      <c r="B182" s="168"/>
      <c r="C182" s="12" t="s">
        <v>62</v>
      </c>
      <c r="D182" s="29">
        <v>0.57825239496987901</v>
      </c>
      <c r="E182" s="29">
        <v>0.64778681334864097</v>
      </c>
      <c r="F182" s="29">
        <v>1.91238229181636</v>
      </c>
      <c r="G182" s="29">
        <v>1.2394217275194199</v>
      </c>
      <c r="H182" s="29">
        <v>0.53313867594336695</v>
      </c>
      <c r="I182" s="29">
        <v>1.43507172607212</v>
      </c>
      <c r="J182" s="29">
        <v>1.0506526254609101</v>
      </c>
      <c r="K182" s="29">
        <v>9.6752790491425706</v>
      </c>
      <c r="L182" s="29">
        <v>3.78146547213725</v>
      </c>
      <c r="M182" s="29">
        <v>1.6391386981066001</v>
      </c>
    </row>
    <row r="183" spans="2:13" x14ac:dyDescent="0.3">
      <c r="B183" s="168"/>
      <c r="C183" s="12" t="s">
        <v>84</v>
      </c>
      <c r="D183" s="29">
        <v>0.467348324432522</v>
      </c>
      <c r="E183" s="29">
        <v>0.12904474319342599</v>
      </c>
      <c r="F183" s="29">
        <v>0.17534579997767499</v>
      </c>
      <c r="G183" s="29">
        <v>0.66233912708478704</v>
      </c>
      <c r="H183" s="29">
        <v>1.6149910715023801</v>
      </c>
      <c r="I183" s="29">
        <v>0.29964561133787998</v>
      </c>
      <c r="J183" s="29">
        <v>0.70821563354506201</v>
      </c>
      <c r="K183" s="29">
        <v>1.6719811164115801</v>
      </c>
      <c r="L183" s="29">
        <v>0.59183637363015995</v>
      </c>
      <c r="M183" s="29">
        <v>0.370945998780772</v>
      </c>
    </row>
    <row r="184" spans="2:13" x14ac:dyDescent="0.3">
      <c r="B184" s="168"/>
      <c r="C184" s="12" t="s">
        <v>39</v>
      </c>
      <c r="D184" s="29">
        <v>2.3321729452617102</v>
      </c>
      <c r="E184" s="29">
        <v>2.1301583895936198</v>
      </c>
      <c r="F184" s="29">
        <v>1.5303905166952401</v>
      </c>
      <c r="G184" s="29">
        <v>0.50702264649461304</v>
      </c>
      <c r="H184" s="29">
        <v>0.79558825091839902</v>
      </c>
      <c r="I184" s="29">
        <v>2.6942536395149901</v>
      </c>
      <c r="J184" s="29">
        <v>1.6120129510283201</v>
      </c>
      <c r="K184" s="29">
        <v>5.9908696159498902</v>
      </c>
      <c r="L184" s="29">
        <v>2.8974753283197399</v>
      </c>
      <c r="M184" s="29">
        <v>0.59894770739593395</v>
      </c>
    </row>
    <row r="185" spans="2:13" x14ac:dyDescent="0.3">
      <c r="B185" s="168" t="s">
        <v>590</v>
      </c>
      <c r="C185" s="12" t="s">
        <v>63</v>
      </c>
      <c r="D185" s="29">
        <v>17.560060379148499</v>
      </c>
      <c r="E185" s="29">
        <v>18.879280877344101</v>
      </c>
      <c r="F185" s="29">
        <v>22.819450526836199</v>
      </c>
      <c r="G185" s="29">
        <v>21.790568844271</v>
      </c>
      <c r="H185" s="29">
        <v>69.494618262683701</v>
      </c>
      <c r="I185" s="29">
        <v>26.220597552439099</v>
      </c>
      <c r="J185" s="29">
        <v>86.140559386444394</v>
      </c>
      <c r="K185" s="29">
        <v>59.717667868246203</v>
      </c>
      <c r="L185" s="29">
        <v>138.44856196038299</v>
      </c>
      <c r="M185" s="29">
        <v>104.613475031165</v>
      </c>
    </row>
    <row r="186" spans="2:13" x14ac:dyDescent="0.3">
      <c r="B186" s="168"/>
      <c r="C186" s="12" t="s">
        <v>62</v>
      </c>
      <c r="D186" s="29">
        <v>5.7491504499935298</v>
      </c>
      <c r="E186" s="29">
        <v>9.1171025992533394</v>
      </c>
      <c r="F186" s="29">
        <v>18.532202988540799</v>
      </c>
      <c r="G186" s="29">
        <v>18.256878445248301</v>
      </c>
      <c r="H186" s="29">
        <v>24.944461567589901</v>
      </c>
      <c r="I186" s="29">
        <v>22.231511169099701</v>
      </c>
      <c r="J186" s="29">
        <v>15.9495860300499</v>
      </c>
      <c r="K186" s="29">
        <v>39.341526671625701</v>
      </c>
      <c r="L186" s="29">
        <v>33.942911300546697</v>
      </c>
      <c r="M186" s="29">
        <v>41.855575093611499</v>
      </c>
    </row>
    <row r="187" spans="2:13" x14ac:dyDescent="0.3">
      <c r="B187" s="168"/>
      <c r="C187" s="12" t="s">
        <v>84</v>
      </c>
      <c r="D187" s="29">
        <v>3.8809522921032098</v>
      </c>
      <c r="E187" s="29">
        <v>7.3920831428838598</v>
      </c>
      <c r="F187" s="29">
        <v>4.6988505171702304</v>
      </c>
      <c r="G187" s="29">
        <v>14.5803540857315</v>
      </c>
      <c r="H187" s="29">
        <v>33.722486147342202</v>
      </c>
      <c r="I187" s="29">
        <v>12.1770363990414</v>
      </c>
      <c r="J187" s="29">
        <v>28.4309997790102</v>
      </c>
      <c r="K187" s="29">
        <v>8.5031036319689797</v>
      </c>
      <c r="L187" s="29">
        <v>22.519526076649399</v>
      </c>
      <c r="M187" s="29">
        <v>14.357474838093101</v>
      </c>
    </row>
    <row r="188" spans="2:13" x14ac:dyDescent="0.3">
      <c r="B188" s="168"/>
      <c r="C188" s="12" t="s">
        <v>39</v>
      </c>
      <c r="D188" s="29">
        <v>15.7377886063147</v>
      </c>
      <c r="E188" s="29">
        <v>36.333303958156399</v>
      </c>
      <c r="F188" s="29">
        <v>41.353427155217602</v>
      </c>
      <c r="G188" s="29">
        <v>12.303777391078199</v>
      </c>
      <c r="H188" s="29">
        <v>42.2600329585878</v>
      </c>
      <c r="I188" s="29">
        <v>42.702883370581397</v>
      </c>
      <c r="J188" s="29">
        <v>21.4507176710332</v>
      </c>
      <c r="K188" s="29">
        <v>25.791366016469301</v>
      </c>
      <c r="L188" s="29">
        <v>26.0701241560654</v>
      </c>
      <c r="M188" s="29">
        <v>21.269354867090399</v>
      </c>
    </row>
    <row r="189" spans="2:13" x14ac:dyDescent="0.3">
      <c r="B189" s="168" t="s">
        <v>591</v>
      </c>
      <c r="C189" s="12" t="s">
        <v>63</v>
      </c>
      <c r="D189" s="29">
        <v>212.61711568358501</v>
      </c>
      <c r="E189" s="29">
        <v>205.33084708110999</v>
      </c>
      <c r="F189" s="29">
        <v>242.014693815041</v>
      </c>
      <c r="G189" s="29">
        <v>243.43480597403999</v>
      </c>
      <c r="H189" s="29">
        <v>212.56395315064</v>
      </c>
      <c r="I189" s="29">
        <v>158.876669654929</v>
      </c>
      <c r="J189" s="29">
        <v>957.75617995813195</v>
      </c>
      <c r="K189" s="29">
        <v>401.22287655861697</v>
      </c>
      <c r="L189" s="29">
        <v>572.15630898974302</v>
      </c>
      <c r="M189" s="29">
        <v>538.28080617556805</v>
      </c>
    </row>
    <row r="190" spans="2:13" x14ac:dyDescent="0.3">
      <c r="B190" s="168"/>
      <c r="C190" s="12" t="s">
        <v>62</v>
      </c>
      <c r="D190" s="29">
        <v>18.461890350542902</v>
      </c>
      <c r="E190" s="29">
        <v>125.24003080713899</v>
      </c>
      <c r="F190" s="29">
        <v>111.117195086683</v>
      </c>
      <c r="G190" s="29">
        <v>97.116937210993996</v>
      </c>
      <c r="H190" s="29">
        <v>117.879833614044</v>
      </c>
      <c r="I190" s="29">
        <v>65.484656841067107</v>
      </c>
      <c r="J190" s="29">
        <v>121.545410658902</v>
      </c>
      <c r="K190" s="29">
        <v>185.57389904316099</v>
      </c>
      <c r="L190" s="29">
        <v>94.4717459882621</v>
      </c>
      <c r="M190" s="29">
        <v>147.685376965769</v>
      </c>
    </row>
    <row r="191" spans="2:13" x14ac:dyDescent="0.3">
      <c r="B191" s="168"/>
      <c r="C191" s="12" t="s">
        <v>84</v>
      </c>
      <c r="D191" s="29">
        <v>53.714356571315399</v>
      </c>
      <c r="E191" s="29">
        <v>102.94268835360501</v>
      </c>
      <c r="F191" s="29">
        <v>76.249222069295001</v>
      </c>
      <c r="G191" s="29">
        <v>102.768164615857</v>
      </c>
      <c r="H191" s="29">
        <v>165.057488786221</v>
      </c>
      <c r="I191" s="29">
        <v>87.628640029138396</v>
      </c>
      <c r="J191" s="29">
        <v>199.150035089553</v>
      </c>
      <c r="K191" s="29">
        <v>77.802477544060494</v>
      </c>
      <c r="L191" s="29">
        <v>120.133391436593</v>
      </c>
      <c r="M191" s="29">
        <v>110.396602428812</v>
      </c>
    </row>
    <row r="192" spans="2:13" x14ac:dyDescent="0.3">
      <c r="B192" s="168"/>
      <c r="C192" s="12" t="s">
        <v>39</v>
      </c>
      <c r="D192" s="29">
        <v>104.29959784901401</v>
      </c>
      <c r="E192" s="29">
        <v>288.01673588151601</v>
      </c>
      <c r="F192" s="29">
        <v>135.65776294650701</v>
      </c>
      <c r="G192" s="29">
        <v>49.6498446866064</v>
      </c>
      <c r="H192" s="29">
        <v>208.35341772492501</v>
      </c>
      <c r="I192" s="29">
        <v>251.059682291971</v>
      </c>
      <c r="J192" s="29">
        <v>162.184724049664</v>
      </c>
      <c r="K192" s="29">
        <v>111.10409663796599</v>
      </c>
      <c r="L192" s="29">
        <v>208.57812536153199</v>
      </c>
      <c r="M192" s="29">
        <v>171.04359076623399</v>
      </c>
    </row>
    <row r="193" spans="2:13" x14ac:dyDescent="0.3">
      <c r="B193" s="168" t="s">
        <v>592</v>
      </c>
      <c r="C193" s="12" t="s">
        <v>63</v>
      </c>
      <c r="D193" s="29">
        <v>171.926518546484</v>
      </c>
      <c r="E193" s="29">
        <v>103.57743414546201</v>
      </c>
      <c r="F193" s="29">
        <v>82.967377019448605</v>
      </c>
      <c r="G193" s="29">
        <v>110.58489269178099</v>
      </c>
      <c r="H193" s="29">
        <v>56.462754805813098</v>
      </c>
      <c r="I193" s="29">
        <v>80.353856440946004</v>
      </c>
      <c r="J193" s="29">
        <v>631.97876386707696</v>
      </c>
      <c r="K193" s="29">
        <v>454.22959868300302</v>
      </c>
      <c r="L193" s="29">
        <v>274.32190952084301</v>
      </c>
      <c r="M193" s="29">
        <v>220.46859885166299</v>
      </c>
    </row>
    <row r="194" spans="2:13" x14ac:dyDescent="0.3">
      <c r="B194" s="168"/>
      <c r="C194" s="12" t="s">
        <v>62</v>
      </c>
      <c r="D194" s="29">
        <v>51.914057627000197</v>
      </c>
      <c r="E194" s="29">
        <v>197.169234069776</v>
      </c>
      <c r="F194" s="29">
        <v>255.886442674737</v>
      </c>
      <c r="G194" s="29">
        <v>179.97096913275101</v>
      </c>
      <c r="H194" s="29">
        <v>60.248335707066303</v>
      </c>
      <c r="I194" s="29">
        <v>104.30037812047701</v>
      </c>
      <c r="J194" s="29">
        <v>251.78392512837101</v>
      </c>
      <c r="K194" s="29">
        <v>291.23208711076899</v>
      </c>
      <c r="L194" s="29">
        <v>262.21183405073702</v>
      </c>
      <c r="M194" s="29">
        <v>213.80049024720401</v>
      </c>
    </row>
    <row r="195" spans="2:13" x14ac:dyDescent="0.3">
      <c r="B195" s="168"/>
      <c r="C195" s="12" t="s">
        <v>84</v>
      </c>
      <c r="D195" s="29">
        <v>39.296724522270203</v>
      </c>
      <c r="E195" s="29">
        <v>31.896036713851</v>
      </c>
      <c r="F195" s="29">
        <v>22.785509613997998</v>
      </c>
      <c r="G195" s="29">
        <v>64.762084459775096</v>
      </c>
      <c r="H195" s="29">
        <v>24.1902534097248</v>
      </c>
      <c r="I195" s="29">
        <v>43.560373199462603</v>
      </c>
      <c r="J195" s="29">
        <v>131.01349386140899</v>
      </c>
      <c r="K195" s="29">
        <v>82.835103646584699</v>
      </c>
      <c r="L195" s="29">
        <v>52.2189636771135</v>
      </c>
      <c r="M195" s="29">
        <v>39.2934718724253</v>
      </c>
    </row>
    <row r="196" spans="2:13" x14ac:dyDescent="0.3">
      <c r="B196" s="168"/>
      <c r="C196" s="12" t="s">
        <v>39</v>
      </c>
      <c r="D196" s="29">
        <v>139.83983529439499</v>
      </c>
      <c r="E196" s="29">
        <v>253.72859179612601</v>
      </c>
      <c r="F196" s="29">
        <v>134.01255676411901</v>
      </c>
      <c r="G196" s="29">
        <v>54.783177135198599</v>
      </c>
      <c r="H196" s="29">
        <v>76.348370780109306</v>
      </c>
      <c r="I196" s="29">
        <v>170.958051155253</v>
      </c>
      <c r="J196" s="29">
        <v>220.28228364339401</v>
      </c>
      <c r="K196" s="29">
        <v>190.107384587301</v>
      </c>
      <c r="L196" s="29">
        <v>302.07661847477402</v>
      </c>
      <c r="M196" s="29">
        <v>86.541017261450094</v>
      </c>
    </row>
    <row r="197" spans="2:13" x14ac:dyDescent="0.3">
      <c r="B197" s="168" t="s">
        <v>593</v>
      </c>
      <c r="C197" s="12" t="s">
        <v>63</v>
      </c>
      <c r="D197" s="29">
        <v>130375.963331865</v>
      </c>
      <c r="E197" s="29">
        <v>39212.451109997499</v>
      </c>
      <c r="F197" s="29">
        <v>241019.92857592399</v>
      </c>
      <c r="G197" s="29">
        <v>43470.2280432837</v>
      </c>
      <c r="H197" s="29">
        <v>1304123.20291938</v>
      </c>
      <c r="I197" s="29">
        <v>29481.0700111761</v>
      </c>
      <c r="J197" s="29">
        <v>124441.51159251601</v>
      </c>
      <c r="K197" s="29">
        <v>290728.58734331903</v>
      </c>
      <c r="L197" s="29">
        <v>163869.051577784</v>
      </c>
      <c r="M197" s="29">
        <v>223870.333488756</v>
      </c>
    </row>
    <row r="198" spans="2:13" x14ac:dyDescent="0.3">
      <c r="B198" s="168"/>
      <c r="C198" s="12" t="s">
        <v>62</v>
      </c>
      <c r="D198" s="29">
        <v>7757.8199628389502</v>
      </c>
      <c r="E198" s="29">
        <v>8545.8439000369308</v>
      </c>
      <c r="F198" s="29">
        <v>153494.78459702199</v>
      </c>
      <c r="G198" s="29">
        <v>15294.6844948157</v>
      </c>
      <c r="H198" s="29">
        <v>291089.90709301102</v>
      </c>
      <c r="I198" s="29">
        <v>10233.3269522751</v>
      </c>
      <c r="J198" s="29">
        <v>9396.0580584679301</v>
      </c>
      <c r="K198" s="29">
        <v>83109.9324502745</v>
      </c>
      <c r="L198" s="29">
        <v>11969.484844488299</v>
      </c>
      <c r="M198" s="29">
        <v>28129.243067854099</v>
      </c>
    </row>
    <row r="199" spans="2:13" x14ac:dyDescent="0.3">
      <c r="B199" s="168"/>
      <c r="C199" s="12" t="s">
        <v>84</v>
      </c>
      <c r="D199" s="29">
        <v>24868.9588857858</v>
      </c>
      <c r="E199" s="29">
        <v>5140.8968523590702</v>
      </c>
      <c r="F199" s="29">
        <v>20973.2415733253</v>
      </c>
      <c r="G199" s="29">
        <v>10568.4400456969</v>
      </c>
      <c r="H199" s="29">
        <v>248277.911333664</v>
      </c>
      <c r="I199" s="29">
        <v>6709.1501208706904</v>
      </c>
      <c r="J199" s="29">
        <v>14568.228746790999</v>
      </c>
      <c r="K199" s="29">
        <v>63783.027123862703</v>
      </c>
      <c r="L199" s="29">
        <v>8325.9215803322295</v>
      </c>
      <c r="M199" s="29">
        <v>11807.771512248901</v>
      </c>
    </row>
    <row r="200" spans="2:13" x14ac:dyDescent="0.3">
      <c r="B200" s="168"/>
      <c r="C200" s="12" t="s">
        <v>39</v>
      </c>
      <c r="D200" s="29">
        <v>70726.417461482401</v>
      </c>
      <c r="E200" s="29">
        <v>28869.428357361601</v>
      </c>
      <c r="F200" s="29">
        <v>201406.27717731701</v>
      </c>
      <c r="G200" s="29">
        <v>8171.2334732142299</v>
      </c>
      <c r="H200" s="29">
        <v>487353.37770318199</v>
      </c>
      <c r="I200" s="29">
        <v>94315.924963373502</v>
      </c>
      <c r="J200" s="29">
        <v>15853.9056660633</v>
      </c>
      <c r="K200" s="29">
        <v>196365.06798131799</v>
      </c>
      <c r="L200" s="29">
        <v>256.04232026273201</v>
      </c>
      <c r="M200" s="29">
        <v>35577.180501091898</v>
      </c>
    </row>
    <row r="201" spans="2:13" x14ac:dyDescent="0.3">
      <c r="B201" s="168" t="s">
        <v>594</v>
      </c>
      <c r="C201" s="12" t="s">
        <v>63</v>
      </c>
      <c r="D201" s="29">
        <v>76790.809171822504</v>
      </c>
      <c r="E201" s="29">
        <v>22759.499815740801</v>
      </c>
      <c r="F201" s="29">
        <v>152490.12150813101</v>
      </c>
      <c r="G201" s="29">
        <v>27979.120248902898</v>
      </c>
      <c r="H201" s="29">
        <v>547186.062184148</v>
      </c>
      <c r="I201" s="29">
        <v>19691.135159273501</v>
      </c>
      <c r="J201" s="29">
        <v>68332.211129739895</v>
      </c>
      <c r="K201" s="29">
        <v>137710.039314822</v>
      </c>
      <c r="L201" s="29">
        <v>112397.76925117</v>
      </c>
      <c r="M201" s="29">
        <v>122982.53698879101</v>
      </c>
    </row>
    <row r="202" spans="2:13" x14ac:dyDescent="0.3">
      <c r="B202" s="168"/>
      <c r="C202" s="12" t="s">
        <v>62</v>
      </c>
      <c r="D202" s="29">
        <v>4987.23262369649</v>
      </c>
      <c r="E202" s="29">
        <v>6154.7411491460598</v>
      </c>
      <c r="F202" s="29">
        <v>107256.804643792</v>
      </c>
      <c r="G202" s="29">
        <v>10303.0764823064</v>
      </c>
      <c r="H202" s="29">
        <v>132469.795354798</v>
      </c>
      <c r="I202" s="29">
        <v>7778.2720794876504</v>
      </c>
      <c r="J202" s="29">
        <v>6305.3102113018404</v>
      </c>
      <c r="K202" s="29">
        <v>54441.135681996697</v>
      </c>
      <c r="L202" s="29">
        <v>8082.4748551828898</v>
      </c>
      <c r="M202" s="29">
        <v>19839.947741804401</v>
      </c>
    </row>
    <row r="203" spans="2:13" x14ac:dyDescent="0.3">
      <c r="B203" s="168"/>
      <c r="C203" s="12" t="s">
        <v>84</v>
      </c>
      <c r="D203" s="29">
        <v>15242.515373194299</v>
      </c>
      <c r="E203" s="29">
        <v>3874.8373336767399</v>
      </c>
      <c r="F203" s="29">
        <v>15096.0178720779</v>
      </c>
      <c r="G203" s="29">
        <v>7268.9840261161498</v>
      </c>
      <c r="H203" s="29">
        <v>123400.56441107699</v>
      </c>
      <c r="I203" s="29">
        <v>5002.44939336073</v>
      </c>
      <c r="J203" s="29">
        <v>9469.3592841576701</v>
      </c>
      <c r="K203" s="29">
        <v>29083.767386750402</v>
      </c>
      <c r="L203" s="29">
        <v>5749.0649635809596</v>
      </c>
      <c r="M203" s="29">
        <v>8671.7831523014102</v>
      </c>
    </row>
    <row r="204" spans="2:13" x14ac:dyDescent="0.3">
      <c r="B204" s="168"/>
      <c r="C204" s="12" t="s">
        <v>39</v>
      </c>
      <c r="D204" s="29">
        <v>44771.674753393498</v>
      </c>
      <c r="E204" s="29">
        <v>20898.3061335887</v>
      </c>
      <c r="F204" s="29">
        <v>135651.95162589499</v>
      </c>
      <c r="G204" s="29">
        <v>5534.70162565993</v>
      </c>
      <c r="H204" s="29">
        <v>224987.99152791701</v>
      </c>
      <c r="I204" s="29">
        <v>79891.985804227195</v>
      </c>
      <c r="J204" s="29">
        <v>10286.4555899894</v>
      </c>
      <c r="K204" s="29">
        <v>110408.80493171301</v>
      </c>
      <c r="L204" s="29">
        <v>166.40763361113599</v>
      </c>
      <c r="M204" s="29">
        <v>23816.809984051</v>
      </c>
    </row>
    <row r="205" spans="2:13" x14ac:dyDescent="0.3">
      <c r="B205" s="168" t="s">
        <v>595</v>
      </c>
      <c r="C205" s="12" t="s">
        <v>63</v>
      </c>
      <c r="D205" s="29">
        <v>506792200.86970001</v>
      </c>
      <c r="E205" s="29">
        <v>176507178.621912</v>
      </c>
      <c r="F205" s="29">
        <v>427126552.993581</v>
      </c>
      <c r="G205" s="29">
        <v>183967064.539498</v>
      </c>
      <c r="H205" s="29">
        <v>1893487801.37819</v>
      </c>
      <c r="I205" s="29">
        <v>136332978.62081099</v>
      </c>
      <c r="J205" s="29">
        <v>515212180.32117403</v>
      </c>
      <c r="K205" s="29">
        <v>872093437.813712</v>
      </c>
      <c r="L205" s="29">
        <v>682476541.44043696</v>
      </c>
      <c r="M205" s="29">
        <v>717259111.53560603</v>
      </c>
    </row>
    <row r="206" spans="2:13" x14ac:dyDescent="0.3">
      <c r="B206" s="168"/>
      <c r="C206" s="12" t="s">
        <v>62</v>
      </c>
      <c r="D206" s="29">
        <v>25857910.482318301</v>
      </c>
      <c r="E206" s="29">
        <v>62246063.873634003</v>
      </c>
      <c r="F206" s="29">
        <v>186877649.73249701</v>
      </c>
      <c r="G206" s="29">
        <v>75895808.568053007</v>
      </c>
      <c r="H206" s="29">
        <v>374696193.277215</v>
      </c>
      <c r="I206" s="29">
        <v>62254055.516204499</v>
      </c>
      <c r="J206" s="29">
        <v>50108073.680723898</v>
      </c>
      <c r="K206" s="29">
        <v>425330678.978715</v>
      </c>
      <c r="L206" s="29">
        <v>43560939.7976484</v>
      </c>
      <c r="M206" s="29">
        <v>112094719.130071</v>
      </c>
    </row>
    <row r="207" spans="2:13" x14ac:dyDescent="0.3">
      <c r="B207" s="168"/>
      <c r="C207" s="12" t="s">
        <v>84</v>
      </c>
      <c r="D207" s="29">
        <v>88108205.581189498</v>
      </c>
      <c r="E207" s="29">
        <v>28551437.183100902</v>
      </c>
      <c r="F207" s="29">
        <v>27993209.610968798</v>
      </c>
      <c r="G207" s="29">
        <v>52286076.214662299</v>
      </c>
      <c r="H207" s="29">
        <v>284493756.11477101</v>
      </c>
      <c r="I207" s="29">
        <v>40057617.5255282</v>
      </c>
      <c r="J207" s="29">
        <v>54414694.241306998</v>
      </c>
      <c r="K207" s="29">
        <v>118885860.571822</v>
      </c>
      <c r="L207" s="29">
        <v>32272621.4442853</v>
      </c>
      <c r="M207" s="29">
        <v>44494436.5706155</v>
      </c>
    </row>
    <row r="208" spans="2:13" x14ac:dyDescent="0.3">
      <c r="B208" s="168"/>
      <c r="C208" s="12" t="s">
        <v>39</v>
      </c>
      <c r="D208" s="29">
        <v>239498189.027872</v>
      </c>
      <c r="E208" s="29">
        <v>193448296.864683</v>
      </c>
      <c r="F208" s="29">
        <v>222415734.941232</v>
      </c>
      <c r="G208" s="29">
        <v>40284466.864649601</v>
      </c>
      <c r="H208" s="29">
        <v>562019384.70639098</v>
      </c>
      <c r="I208" s="29">
        <v>484581351.06260502</v>
      </c>
      <c r="J208" s="29">
        <v>79618125.0750691</v>
      </c>
      <c r="K208" s="29">
        <v>157933019.512508</v>
      </c>
      <c r="L208" s="29">
        <v>1083255.93684491</v>
      </c>
      <c r="M208" s="29">
        <v>157476045.70269501</v>
      </c>
    </row>
    <row r="209" spans="2:13" x14ac:dyDescent="0.3">
      <c r="B209" s="168" t="s">
        <v>596</v>
      </c>
      <c r="C209" s="12" t="s">
        <v>63</v>
      </c>
      <c r="D209" s="29">
        <v>2448.7356736383699</v>
      </c>
      <c r="E209" s="29">
        <v>485.92201681173901</v>
      </c>
      <c r="F209" s="29">
        <v>116.80797194700401</v>
      </c>
      <c r="G209" s="29">
        <v>134.54817054441099</v>
      </c>
      <c r="H209" s="29">
        <v>302.52415171950298</v>
      </c>
      <c r="I209" s="29">
        <v>1377.8541138717901</v>
      </c>
      <c r="J209" s="29">
        <v>412.49738215835401</v>
      </c>
      <c r="K209" s="29">
        <v>571.51740676811596</v>
      </c>
      <c r="L209" s="29">
        <v>1543.64755972947</v>
      </c>
      <c r="M209" s="29">
        <v>431.72890251016901</v>
      </c>
    </row>
    <row r="210" spans="2:13" x14ac:dyDescent="0.3">
      <c r="B210" s="168"/>
      <c r="C210" s="12" t="s">
        <v>62</v>
      </c>
      <c r="D210" s="29">
        <v>39.366090925226104</v>
      </c>
      <c r="E210" s="29">
        <v>21.611437110570499</v>
      </c>
      <c r="F210" s="29">
        <v>93.865013421485301</v>
      </c>
      <c r="G210" s="29">
        <v>29.7272605812066</v>
      </c>
      <c r="H210" s="29">
        <v>145.33169639511999</v>
      </c>
      <c r="I210" s="29">
        <v>69.320831228792002</v>
      </c>
      <c r="J210" s="29">
        <v>16.7367867765775</v>
      </c>
      <c r="K210" s="29">
        <v>75.882472915366094</v>
      </c>
      <c r="L210" s="29">
        <v>154.10743817294599</v>
      </c>
      <c r="M210" s="29">
        <v>44.566228550665898</v>
      </c>
    </row>
    <row r="211" spans="2:13" x14ac:dyDescent="0.3">
      <c r="B211" s="168"/>
      <c r="C211" s="12" t="s">
        <v>84</v>
      </c>
      <c r="D211" s="29">
        <v>132.87166350400801</v>
      </c>
      <c r="E211" s="29">
        <v>10.2918806879324</v>
      </c>
      <c r="F211" s="29">
        <v>4.7193680760566501</v>
      </c>
      <c r="G211" s="29">
        <v>17.345756754011699</v>
      </c>
      <c r="H211" s="29">
        <v>55.456405344433598</v>
      </c>
      <c r="I211" s="29">
        <v>41.160466559254402</v>
      </c>
      <c r="J211" s="29">
        <v>13.496490708151899</v>
      </c>
      <c r="K211" s="29">
        <v>34.941542220543901</v>
      </c>
      <c r="L211" s="29">
        <v>35.435506266922502</v>
      </c>
      <c r="M211" s="29">
        <v>11.145317066835499</v>
      </c>
    </row>
    <row r="212" spans="2:13" x14ac:dyDescent="0.3">
      <c r="B212" s="168"/>
      <c r="C212" s="12" t="s">
        <v>39</v>
      </c>
      <c r="D212" s="29">
        <v>303.54857190053701</v>
      </c>
      <c r="E212" s="29">
        <v>84.048536911596202</v>
      </c>
      <c r="F212" s="29">
        <v>68.515178363800899</v>
      </c>
      <c r="G212" s="29">
        <v>14.453928646393001</v>
      </c>
      <c r="H212" s="29">
        <v>255.37744170226799</v>
      </c>
      <c r="I212" s="29">
        <v>399.16292696078301</v>
      </c>
      <c r="J212" s="29">
        <v>22.9093314540963</v>
      </c>
      <c r="K212" s="29">
        <v>75.5176200335641</v>
      </c>
      <c r="L212" s="29">
        <v>0.40067413838573201</v>
      </c>
      <c r="M212" s="29">
        <v>68.05108949545</v>
      </c>
    </row>
  </sheetData>
  <mergeCells count="41">
    <mergeCell ref="B129:B132"/>
    <mergeCell ref="B53:B56"/>
    <mergeCell ref="B49:B52"/>
    <mergeCell ref="B93:B96"/>
    <mergeCell ref="B97:B100"/>
    <mergeCell ref="B101:B104"/>
    <mergeCell ref="B121:B124"/>
    <mergeCell ref="B117:B120"/>
    <mergeCell ref="B113:B116"/>
    <mergeCell ref="B109:B112"/>
    <mergeCell ref="B105:B108"/>
    <mergeCell ref="B6:B7"/>
    <mergeCell ref="B89:B92"/>
    <mergeCell ref="B81:B88"/>
    <mergeCell ref="B77:B80"/>
    <mergeCell ref="B73:B76"/>
    <mergeCell ref="B69:B72"/>
    <mergeCell ref="B65:B68"/>
    <mergeCell ref="B61:B64"/>
    <mergeCell ref="B57:B60"/>
    <mergeCell ref="B209:B212"/>
    <mergeCell ref="B205:B208"/>
    <mergeCell ref="B201:B204"/>
    <mergeCell ref="B197:B200"/>
    <mergeCell ref="B193:B196"/>
    <mergeCell ref="B189:B192"/>
    <mergeCell ref="B185:B188"/>
    <mergeCell ref="B181:B184"/>
    <mergeCell ref="B177:B180"/>
    <mergeCell ref="B125:B128"/>
    <mergeCell ref="B149:B152"/>
    <mergeCell ref="B145:B148"/>
    <mergeCell ref="B141:B144"/>
    <mergeCell ref="B137:B140"/>
    <mergeCell ref="B133:B136"/>
    <mergeCell ref="B173:B176"/>
    <mergeCell ref="B169:B172"/>
    <mergeCell ref="B165:B168"/>
    <mergeCell ref="B161:B164"/>
    <mergeCell ref="B157:B160"/>
    <mergeCell ref="B153:B15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60DF-CC0B-4265-AA70-C3679C9CCD58}">
  <dimension ref="C2:N40"/>
  <sheetViews>
    <sheetView zoomScale="70" zoomScaleNormal="70" workbookViewId="0">
      <selection activeCell="F16" sqref="F16"/>
    </sheetView>
  </sheetViews>
  <sheetFormatPr baseColWidth="10" defaultRowHeight="14.4" x14ac:dyDescent="0.3"/>
  <cols>
    <col min="4" max="4" width="22.33203125" customWidth="1"/>
    <col min="5" max="5" width="17.88671875" bestFit="1" customWidth="1"/>
    <col min="6" max="6" width="19.88671875" bestFit="1" customWidth="1"/>
    <col min="7" max="7" width="18.109375" customWidth="1"/>
    <col min="8" max="8" width="15.5546875" customWidth="1"/>
    <col min="9" max="9" width="10.44140625" customWidth="1"/>
    <col min="10" max="11" width="11.6640625" bestFit="1" customWidth="1"/>
    <col min="12" max="12" width="17.5546875" bestFit="1" customWidth="1"/>
    <col min="13" max="13" width="13.6640625" bestFit="1" customWidth="1"/>
    <col min="14" max="14" width="18.88671875" bestFit="1" customWidth="1"/>
    <col min="18" max="18" width="18.109375" bestFit="1" customWidth="1"/>
  </cols>
  <sheetData>
    <row r="2" spans="3:14" ht="15.6" x14ac:dyDescent="0.3">
      <c r="C2" s="72" t="s">
        <v>501</v>
      </c>
    </row>
    <row r="3" spans="3:14" x14ac:dyDescent="0.3">
      <c r="C3" s="171" t="s">
        <v>502</v>
      </c>
      <c r="D3" s="171"/>
      <c r="E3" s="171"/>
    </row>
    <row r="5" spans="3:14" x14ac:dyDescent="0.3">
      <c r="C5" s="1" t="s">
        <v>503</v>
      </c>
    </row>
    <row r="6" spans="3:14" s="11" customFormat="1" ht="72" x14ac:dyDescent="0.3">
      <c r="C6" s="33"/>
      <c r="D6" s="50" t="s">
        <v>518</v>
      </c>
      <c r="E6" s="50" t="s">
        <v>519</v>
      </c>
      <c r="F6" s="50" t="s">
        <v>520</v>
      </c>
      <c r="G6" s="50" t="s">
        <v>521</v>
      </c>
      <c r="H6" s="50" t="s">
        <v>522</v>
      </c>
      <c r="I6" s="50" t="s">
        <v>523</v>
      </c>
      <c r="J6" s="50" t="s">
        <v>524</v>
      </c>
      <c r="K6" s="50" t="s">
        <v>525</v>
      </c>
      <c r="L6" s="50" t="s">
        <v>526</v>
      </c>
      <c r="M6" s="50" t="s">
        <v>527</v>
      </c>
      <c r="N6" s="50" t="s">
        <v>528</v>
      </c>
    </row>
    <row r="7" spans="3:14" x14ac:dyDescent="0.3">
      <c r="C7" s="12" t="s">
        <v>504</v>
      </c>
      <c r="D7" s="29">
        <v>1682.8662238181801</v>
      </c>
      <c r="E7" s="29">
        <v>56074.0605918683</v>
      </c>
      <c r="F7" s="29">
        <v>18.5045902569676</v>
      </c>
      <c r="G7" s="29">
        <v>17.123975160445902</v>
      </c>
      <c r="H7" s="29">
        <v>19497.219942913602</v>
      </c>
      <c r="I7" s="29">
        <v>25.651595903114899</v>
      </c>
      <c r="J7" s="29">
        <v>3796.2217043487099</v>
      </c>
      <c r="K7" s="29">
        <v>2399.5873419526101</v>
      </c>
      <c r="L7" s="120">
        <v>860256505.96108103</v>
      </c>
      <c r="M7" s="120">
        <v>233729.15964197199</v>
      </c>
      <c r="N7" s="29">
        <v>11699732874.9158</v>
      </c>
    </row>
    <row r="8" spans="3:14" x14ac:dyDescent="0.3">
      <c r="C8" s="12" t="s">
        <v>505</v>
      </c>
      <c r="D8" s="29">
        <v>1894.4426976627799</v>
      </c>
      <c r="E8" s="29">
        <v>263781.685771066</v>
      </c>
      <c r="F8" s="29">
        <v>75.394721000333007</v>
      </c>
      <c r="G8" s="29">
        <v>145.080813186076</v>
      </c>
      <c r="H8" s="29">
        <v>32920.117554149299</v>
      </c>
      <c r="I8" s="29">
        <v>45.451856062449203</v>
      </c>
      <c r="J8" s="120">
        <v>1699.1274694272099</v>
      </c>
      <c r="K8" s="29">
        <v>10779.044254873799</v>
      </c>
      <c r="L8" s="29">
        <v>3114697135.4765701</v>
      </c>
      <c r="M8" s="29">
        <v>2330844.3990492299</v>
      </c>
      <c r="N8" s="29">
        <v>84221295301.551102</v>
      </c>
    </row>
    <row r="9" spans="3:14" x14ac:dyDescent="0.3">
      <c r="C9" s="12" t="s">
        <v>506</v>
      </c>
      <c r="D9" s="120">
        <v>2289.8150308315298</v>
      </c>
      <c r="E9" s="29">
        <v>58076.201951166098</v>
      </c>
      <c r="F9" s="29">
        <v>16.566501912822002</v>
      </c>
      <c r="G9" s="120">
        <v>89.852438157865706</v>
      </c>
      <c r="H9" s="120">
        <v>15104.1166421176</v>
      </c>
      <c r="I9" s="120">
        <v>13.0273354300367</v>
      </c>
      <c r="J9" s="29">
        <v>541.52791785624697</v>
      </c>
      <c r="K9" s="120">
        <v>3368.3984946329902</v>
      </c>
      <c r="L9" s="29">
        <v>864413147.27828002</v>
      </c>
      <c r="M9" s="29">
        <v>616894.23192358995</v>
      </c>
      <c r="N9" s="120">
        <v>46352353321.396797</v>
      </c>
    </row>
    <row r="10" spans="3:14" x14ac:dyDescent="0.3">
      <c r="C10" s="12" t="s">
        <v>507</v>
      </c>
      <c r="D10" s="29">
        <v>3003.3755315539902</v>
      </c>
      <c r="E10" s="29">
        <v>206066.501380273</v>
      </c>
      <c r="F10" s="29">
        <v>42.509252273420401</v>
      </c>
      <c r="G10" s="29">
        <v>145.87468284828</v>
      </c>
      <c r="H10" s="29">
        <v>9023.9252118104505</v>
      </c>
      <c r="I10" s="29">
        <v>6.2312870679401602</v>
      </c>
      <c r="J10" s="29">
        <v>1926.08709323523</v>
      </c>
      <c r="K10" s="29">
        <v>3990.6997443691798</v>
      </c>
      <c r="L10" s="29">
        <v>759393358.61921597</v>
      </c>
      <c r="M10" s="29">
        <v>184420.50032286701</v>
      </c>
      <c r="N10" s="29">
        <v>56075875873.361603</v>
      </c>
    </row>
    <row r="11" spans="3:14" x14ac:dyDescent="0.3">
      <c r="C11" s="12" t="s">
        <v>508</v>
      </c>
      <c r="D11" s="29">
        <v>3930.04340885176</v>
      </c>
      <c r="E11" s="120">
        <v>90074.623128448497</v>
      </c>
      <c r="F11" s="120">
        <v>23.7726609432227</v>
      </c>
      <c r="G11" s="29">
        <v>21.584583798495299</v>
      </c>
      <c r="H11" s="29">
        <v>11494.7692939923</v>
      </c>
      <c r="I11" s="29">
        <v>8.8771536781601608</v>
      </c>
      <c r="J11" s="29">
        <v>760.03899706233403</v>
      </c>
      <c r="K11" s="29">
        <v>1736.5328970778</v>
      </c>
      <c r="L11" s="29">
        <v>699353073.31827402</v>
      </c>
      <c r="M11" s="29">
        <v>164259.70406383899</v>
      </c>
      <c r="N11" s="29">
        <v>8085873452.79461</v>
      </c>
    </row>
    <row r="14" spans="3:14" x14ac:dyDescent="0.3">
      <c r="C14" s="1" t="s">
        <v>509</v>
      </c>
    </row>
    <row r="15" spans="3:14" s="11" customFormat="1" ht="72" x14ac:dyDescent="0.3">
      <c r="C15" s="33"/>
      <c r="D15" s="50" t="s">
        <v>518</v>
      </c>
      <c r="E15" s="50" t="s">
        <v>519</v>
      </c>
      <c r="F15" s="50" t="s">
        <v>520</v>
      </c>
      <c r="G15" s="50" t="s">
        <v>521</v>
      </c>
      <c r="H15" s="50" t="s">
        <v>522</v>
      </c>
      <c r="I15" s="50" t="s">
        <v>523</v>
      </c>
      <c r="J15" s="50" t="s">
        <v>524</v>
      </c>
      <c r="K15" s="50" t="s">
        <v>525</v>
      </c>
      <c r="L15" s="50" t="s">
        <v>526</v>
      </c>
      <c r="M15" s="50" t="s">
        <v>527</v>
      </c>
      <c r="N15" s="50" t="s">
        <v>528</v>
      </c>
    </row>
    <row r="16" spans="3:14" x14ac:dyDescent="0.3">
      <c r="C16" s="12" t="s">
        <v>504</v>
      </c>
      <c r="D16" s="73">
        <f>D7/D$9</f>
        <v>0.73493544288905266</v>
      </c>
      <c r="E16" s="73">
        <f>E7/E$11</f>
        <v>0.62252895037823686</v>
      </c>
      <c r="F16" s="73">
        <f t="shared" ref="F16:F19" si="0">F7/F$11</f>
        <v>0.77839793791544554</v>
      </c>
      <c r="G16" s="73">
        <f t="shared" ref="G16:I17" si="1">G7/G$9</f>
        <v>0.19057885919979195</v>
      </c>
      <c r="H16" s="73">
        <f t="shared" si="1"/>
        <v>1.2908546990789187</v>
      </c>
      <c r="I16" s="73">
        <f t="shared" si="1"/>
        <v>1.9690592938883615</v>
      </c>
      <c r="J16" s="73">
        <f t="shared" ref="J16:J20" si="2">J7/J$8</f>
        <v>2.2342183106653253</v>
      </c>
      <c r="K16" s="73">
        <f t="shared" ref="K16:K17" si="3">K7/K$9</f>
        <v>0.71238226289911144</v>
      </c>
      <c r="L16" s="74">
        <f>L7/L$7</f>
        <v>1</v>
      </c>
      <c r="M16" s="74">
        <f>M7/M$7</f>
        <v>1</v>
      </c>
      <c r="N16" s="73">
        <f t="shared" ref="N16:N17" si="4">N7/N$9</f>
        <v>0.25240860574634655</v>
      </c>
    </row>
    <row r="17" spans="3:14" x14ac:dyDescent="0.3">
      <c r="C17" s="12" t="s">
        <v>505</v>
      </c>
      <c r="D17" s="73">
        <f>D8/D$9</f>
        <v>0.82733437948253252</v>
      </c>
      <c r="E17" s="73">
        <f>E8/E$11</f>
        <v>2.9284794830049661</v>
      </c>
      <c r="F17" s="73">
        <f t="shared" si="0"/>
        <v>3.1714885086024474</v>
      </c>
      <c r="G17" s="73">
        <f t="shared" si="1"/>
        <v>1.6146563872999988</v>
      </c>
      <c r="H17" s="73">
        <f t="shared" si="1"/>
        <v>2.1795460359695613</v>
      </c>
      <c r="I17" s="73">
        <f t="shared" si="1"/>
        <v>3.4889602948007576</v>
      </c>
      <c r="J17" s="74">
        <f>J8/J$8</f>
        <v>1</v>
      </c>
      <c r="K17" s="73">
        <f t="shared" si="3"/>
        <v>3.2000501936004602</v>
      </c>
      <c r="L17" s="73">
        <f t="shared" ref="L17:M20" si="5">L8/L$7</f>
        <v>3.6206609469309639</v>
      </c>
      <c r="M17" s="73">
        <f>M8/M$7</f>
        <v>9.9724159476705179</v>
      </c>
      <c r="N17" s="73">
        <f t="shared" si="4"/>
        <v>1.8169799215496045</v>
      </c>
    </row>
    <row r="18" spans="3:14" x14ac:dyDescent="0.3">
      <c r="C18" s="12" t="s">
        <v>506</v>
      </c>
      <c r="D18" s="74">
        <f>D9/D$9</f>
        <v>1</v>
      </c>
      <c r="E18" s="73">
        <f>E9/E$11</f>
        <v>0.6447565355710464</v>
      </c>
      <c r="F18" s="73">
        <f t="shared" si="0"/>
        <v>0.69687200572071051</v>
      </c>
      <c r="G18" s="74">
        <f>G9/G$9</f>
        <v>1</v>
      </c>
      <c r="H18" s="74">
        <f>H9/H$9</f>
        <v>1</v>
      </c>
      <c r="I18" s="74">
        <f>I9/I$9</f>
        <v>1</v>
      </c>
      <c r="J18" s="73">
        <f t="shared" si="2"/>
        <v>0.31870941268391156</v>
      </c>
      <c r="K18" s="74">
        <f>K9/K$9</f>
        <v>1</v>
      </c>
      <c r="L18" s="73">
        <f t="shared" si="5"/>
        <v>1.0048318626925759</v>
      </c>
      <c r="M18" s="73">
        <f t="shared" si="5"/>
        <v>2.6393550247155853</v>
      </c>
      <c r="N18" s="74">
        <f>N9/N$9</f>
        <v>1</v>
      </c>
    </row>
    <row r="19" spans="3:14" x14ac:dyDescent="0.3">
      <c r="C19" s="12" t="s">
        <v>507</v>
      </c>
      <c r="D19" s="73">
        <f>D10/D$9</f>
        <v>1.3116236425713985</v>
      </c>
      <c r="E19" s="73">
        <f>E10/E$11</f>
        <v>2.2877309304577094</v>
      </c>
      <c r="F19" s="73">
        <f t="shared" si="0"/>
        <v>1.7881570925083705</v>
      </c>
      <c r="G19" s="73">
        <f t="shared" ref="G19:I20" si="6">G10/G$9</f>
        <v>1.6234916474051193</v>
      </c>
      <c r="H19" s="73">
        <f t="shared" si="6"/>
        <v>0.59744806171897347</v>
      </c>
      <c r="I19" s="73">
        <f t="shared" si="6"/>
        <v>0.47832399045877683</v>
      </c>
      <c r="J19" s="73">
        <f t="shared" si="2"/>
        <v>1.1335742184690416</v>
      </c>
      <c r="K19" s="73">
        <f t="shared" ref="K19:K20" si="7">K10/K$9</f>
        <v>1.1847469207481622</v>
      </c>
      <c r="L19" s="73">
        <f t="shared" si="5"/>
        <v>0.88275224117116036</v>
      </c>
      <c r="M19" s="73">
        <f t="shared" si="5"/>
        <v>0.78903505495576021</v>
      </c>
      <c r="N19" s="73">
        <f t="shared" ref="N19:N20" si="8">N10/N$9</f>
        <v>1.2097740860004256</v>
      </c>
    </row>
    <row r="20" spans="3:14" x14ac:dyDescent="0.3">
      <c r="C20" s="12" t="s">
        <v>508</v>
      </c>
      <c r="D20" s="73">
        <f>D11/D$9</f>
        <v>1.7163147922147202</v>
      </c>
      <c r="E20" s="74">
        <f>E11/E$11</f>
        <v>1</v>
      </c>
      <c r="F20" s="74">
        <f>F11/F$11</f>
        <v>1</v>
      </c>
      <c r="G20" s="73">
        <f t="shared" si="6"/>
        <v>0.24022257204164446</v>
      </c>
      <c r="H20" s="73">
        <f t="shared" si="6"/>
        <v>0.76103552206021174</v>
      </c>
      <c r="I20" s="73">
        <f t="shared" si="6"/>
        <v>0.68142512533241439</v>
      </c>
      <c r="J20" s="73">
        <f t="shared" si="2"/>
        <v>0.44731134699302433</v>
      </c>
      <c r="K20" s="73">
        <f t="shared" si="7"/>
        <v>0.51553665632041168</v>
      </c>
      <c r="L20" s="73">
        <f t="shared" si="5"/>
        <v>0.81295877272901851</v>
      </c>
      <c r="M20" s="73">
        <f t="shared" si="5"/>
        <v>0.70277796880566035</v>
      </c>
      <c r="N20" s="73">
        <f t="shared" si="8"/>
        <v>0.17444364467816728</v>
      </c>
    </row>
    <row r="24" spans="3:14" x14ac:dyDescent="0.3">
      <c r="C24" s="1" t="s">
        <v>510</v>
      </c>
    </row>
    <row r="25" spans="3:14" s="11" customFormat="1" ht="72" x14ac:dyDescent="0.3">
      <c r="C25" s="33"/>
      <c r="D25" s="50" t="s">
        <v>518</v>
      </c>
      <c r="E25" s="50" t="s">
        <v>519</v>
      </c>
      <c r="F25" s="50" t="s">
        <v>520</v>
      </c>
      <c r="G25" s="50" t="s">
        <v>521</v>
      </c>
      <c r="H25" s="50" t="s">
        <v>522</v>
      </c>
      <c r="I25" s="50" t="s">
        <v>523</v>
      </c>
      <c r="J25" s="50" t="s">
        <v>524</v>
      </c>
      <c r="K25" s="50" t="s">
        <v>525</v>
      </c>
      <c r="L25" s="50" t="s">
        <v>526</v>
      </c>
      <c r="M25" s="50" t="s">
        <v>527</v>
      </c>
      <c r="N25" s="50" t="s">
        <v>528</v>
      </c>
    </row>
    <row r="26" spans="3:14" x14ac:dyDescent="0.3">
      <c r="C26" s="12" t="s">
        <v>511</v>
      </c>
      <c r="D26" s="29">
        <v>1470.9642104581999</v>
      </c>
      <c r="E26" s="29">
        <v>33104.348842293097</v>
      </c>
      <c r="F26" s="29">
        <v>9.9593362660602196</v>
      </c>
      <c r="G26" s="29">
        <v>15.1735473572866</v>
      </c>
      <c r="H26" s="29">
        <v>7005.0303330011402</v>
      </c>
      <c r="I26" s="29">
        <v>4.5755029030581396</v>
      </c>
      <c r="J26" s="29">
        <v>326.65991427804499</v>
      </c>
      <c r="K26" s="120">
        <v>1555.69003004044</v>
      </c>
      <c r="L26" s="29">
        <v>352433416.18686301</v>
      </c>
      <c r="M26" s="29">
        <v>77504.586057010703</v>
      </c>
      <c r="N26" s="29">
        <v>5752626289.2797604</v>
      </c>
    </row>
    <row r="27" spans="3:14" x14ac:dyDescent="0.3">
      <c r="C27" s="12" t="s">
        <v>512</v>
      </c>
      <c r="D27" s="29">
        <v>1540.56235742326</v>
      </c>
      <c r="E27" s="120">
        <v>39591.453112775402</v>
      </c>
      <c r="F27" s="120">
        <v>14.623806082936699</v>
      </c>
      <c r="G27" s="120">
        <v>25.225172083293099</v>
      </c>
      <c r="H27" s="29">
        <v>17395.409899713301</v>
      </c>
      <c r="I27" s="29">
        <v>3.3231258944003699</v>
      </c>
      <c r="J27" s="29">
        <v>2016.9384996613601</v>
      </c>
      <c r="K27" s="29">
        <v>1389.48922454751</v>
      </c>
      <c r="L27" s="120">
        <v>723226002.72514904</v>
      </c>
      <c r="M27" s="120">
        <v>140739.47204769499</v>
      </c>
      <c r="N27" s="120">
        <v>7429299686.5187302</v>
      </c>
    </row>
    <row r="28" spans="3:14" x14ac:dyDescent="0.3">
      <c r="C28" s="12" t="s">
        <v>513</v>
      </c>
      <c r="D28" s="120">
        <v>2206.1987092515501</v>
      </c>
      <c r="E28" s="29">
        <v>99368.758769048</v>
      </c>
      <c r="F28" s="29">
        <v>33.336523731155502</v>
      </c>
      <c r="G28" s="29">
        <v>51.276042506615802</v>
      </c>
      <c r="H28" s="29">
        <v>17976.122018463298</v>
      </c>
      <c r="I28" s="29">
        <v>13.5298301442658</v>
      </c>
      <c r="J28" s="120">
        <v>1169.8650499169701</v>
      </c>
      <c r="K28" s="29">
        <v>4408.33185010334</v>
      </c>
      <c r="L28" s="29">
        <v>1031324312.93898</v>
      </c>
      <c r="M28" s="29">
        <v>299384.52856995101</v>
      </c>
      <c r="N28" s="29">
        <v>17653217482.603699</v>
      </c>
    </row>
    <row r="29" spans="3:14" x14ac:dyDescent="0.3">
      <c r="C29" s="12" t="s">
        <v>514</v>
      </c>
      <c r="D29" s="29">
        <v>2220.46029658929</v>
      </c>
      <c r="E29" s="29">
        <v>33728.472964713103</v>
      </c>
      <c r="F29" s="29">
        <v>12.969314279987501</v>
      </c>
      <c r="G29" s="29">
        <v>6.82469432055011</v>
      </c>
      <c r="H29" s="29">
        <v>5979.58321184344</v>
      </c>
      <c r="I29" s="120">
        <v>7.0373163729958996</v>
      </c>
      <c r="J29" s="29">
        <v>733.40775985972505</v>
      </c>
      <c r="K29" s="29">
        <v>1499.9996710043499</v>
      </c>
      <c r="L29" s="29">
        <v>460752976.54333001</v>
      </c>
      <c r="M29" s="29">
        <v>81768.620219755205</v>
      </c>
      <c r="N29" s="29">
        <v>3864882719.99862</v>
      </c>
    </row>
    <row r="30" spans="3:14" x14ac:dyDescent="0.3">
      <c r="C30" s="12" t="s">
        <v>515</v>
      </c>
      <c r="D30" s="29">
        <v>2709.1249597576998</v>
      </c>
      <c r="E30" s="29">
        <v>191114.29331523701</v>
      </c>
      <c r="F30" s="29">
        <v>64.875601047961496</v>
      </c>
      <c r="G30" s="29">
        <v>237.701378110202</v>
      </c>
      <c r="H30" s="120">
        <v>12336.3663254739</v>
      </c>
      <c r="I30" s="29">
        <v>12.948832391346899</v>
      </c>
      <c r="J30" s="29">
        <v>1856.1695919473</v>
      </c>
      <c r="K30" s="29">
        <v>6504.0949219693402</v>
      </c>
      <c r="L30" s="29">
        <v>1574242996.87675</v>
      </c>
      <c r="M30" s="29">
        <v>633986.61489877501</v>
      </c>
      <c r="N30" s="29">
        <v>89211879733.633408</v>
      </c>
    </row>
    <row r="34" spans="3:14" x14ac:dyDescent="0.3">
      <c r="C34" s="1" t="s">
        <v>516</v>
      </c>
    </row>
    <row r="35" spans="3:14" s="11" customFormat="1" ht="72" x14ac:dyDescent="0.3">
      <c r="C35" s="50"/>
      <c r="D35" s="50" t="s">
        <v>518</v>
      </c>
      <c r="E35" s="50" t="s">
        <v>519</v>
      </c>
      <c r="F35" s="50" t="s">
        <v>520</v>
      </c>
      <c r="G35" s="50" t="s">
        <v>521</v>
      </c>
      <c r="H35" s="50" t="s">
        <v>522</v>
      </c>
      <c r="I35" s="50" t="s">
        <v>523</v>
      </c>
      <c r="J35" s="50" t="s">
        <v>524</v>
      </c>
      <c r="K35" s="50" t="s">
        <v>525</v>
      </c>
      <c r="L35" s="50" t="s">
        <v>526</v>
      </c>
      <c r="M35" s="50" t="s">
        <v>527</v>
      </c>
      <c r="N35" s="50" t="s">
        <v>528</v>
      </c>
    </row>
    <row r="36" spans="3:14" x14ac:dyDescent="0.3">
      <c r="C36" s="12" t="s">
        <v>511</v>
      </c>
      <c r="D36" s="73">
        <f>D26/D$28</f>
        <v>0.6667414881034095</v>
      </c>
      <c r="E36" s="73">
        <f t="shared" ref="E36:G37" si="9">E26/E$27</f>
        <v>0.83614887152527773</v>
      </c>
      <c r="F36" s="73">
        <f t="shared" si="9"/>
        <v>0.68103585411194278</v>
      </c>
      <c r="G36" s="73">
        <f t="shared" si="9"/>
        <v>0.60152403746479099</v>
      </c>
      <c r="H36" s="73">
        <f t="shared" ref="H36:H39" si="10">H26/H$30</f>
        <v>0.56783579120345573</v>
      </c>
      <c r="I36" s="73">
        <f t="shared" ref="I36:I38" si="11">I26/I$29</f>
        <v>0.6501772352619517</v>
      </c>
      <c r="J36" s="73">
        <f t="shared" ref="J36:J37" si="12">J26/J$28</f>
        <v>0.27922871471476929</v>
      </c>
      <c r="K36" s="74">
        <f>K26/K$26</f>
        <v>1</v>
      </c>
      <c r="L36" s="73">
        <f t="shared" ref="L36:N37" si="13">L26/L$27</f>
        <v>0.48730744588673192</v>
      </c>
      <c r="M36" s="73">
        <f t="shared" si="13"/>
        <v>0.55069544406664594</v>
      </c>
      <c r="N36" s="73">
        <f t="shared" si="13"/>
        <v>0.77431609061598694</v>
      </c>
    </row>
    <row r="37" spans="3:14" x14ac:dyDescent="0.3">
      <c r="C37" s="12" t="s">
        <v>512</v>
      </c>
      <c r="D37" s="73">
        <f>D27/D$28</f>
        <v>0.69828812380453875</v>
      </c>
      <c r="E37" s="74">
        <f t="shared" si="9"/>
        <v>1</v>
      </c>
      <c r="F37" s="74">
        <f t="shared" si="9"/>
        <v>1</v>
      </c>
      <c r="G37" s="74">
        <f t="shared" si="9"/>
        <v>1</v>
      </c>
      <c r="H37" s="73">
        <f t="shared" si="10"/>
        <v>1.410091873146857</v>
      </c>
      <c r="I37" s="73">
        <f t="shared" si="11"/>
        <v>0.47221493510681278</v>
      </c>
      <c r="J37" s="73">
        <f t="shared" si="12"/>
        <v>1.7240779180508985</v>
      </c>
      <c r="K37" s="73">
        <f t="shared" ref="K37:K40" si="14">K27/K$26</f>
        <v>0.89316586062545533</v>
      </c>
      <c r="L37" s="74">
        <f t="shared" si="13"/>
        <v>1</v>
      </c>
      <c r="M37" s="74">
        <f t="shared" si="13"/>
        <v>1</v>
      </c>
      <c r="N37" s="74">
        <f t="shared" si="13"/>
        <v>1</v>
      </c>
    </row>
    <row r="38" spans="3:14" x14ac:dyDescent="0.3">
      <c r="C38" s="12" t="s">
        <v>513</v>
      </c>
      <c r="D38" s="74">
        <f>D28/D$28</f>
        <v>1</v>
      </c>
      <c r="E38" s="73">
        <f>E28/E$27</f>
        <v>2.509853793090095</v>
      </c>
      <c r="F38" s="73">
        <f t="shared" ref="F38:G40" si="15">F28/F$27</f>
        <v>2.279606522549086</v>
      </c>
      <c r="G38" s="73">
        <f t="shared" si="15"/>
        <v>2.0327331102956667</v>
      </c>
      <c r="H38" s="73">
        <f t="shared" si="10"/>
        <v>1.4571650633739386</v>
      </c>
      <c r="I38" s="73">
        <f t="shared" si="11"/>
        <v>1.9225837559589398</v>
      </c>
      <c r="J38" s="74">
        <f>J28/J$28</f>
        <v>1</v>
      </c>
      <c r="K38" s="73">
        <f t="shared" si="14"/>
        <v>2.8336826520568148</v>
      </c>
      <c r="L38" s="73">
        <f t="shared" ref="L38:N40" si="16">L28/L$27</f>
        <v>1.4260055764766508</v>
      </c>
      <c r="M38" s="73">
        <f t="shared" si="16"/>
        <v>2.1272250365447798</v>
      </c>
      <c r="N38" s="73">
        <f t="shared" si="16"/>
        <v>2.3761617147626142</v>
      </c>
    </row>
    <row r="39" spans="3:14" x14ac:dyDescent="0.3">
      <c r="C39" s="12" t="s">
        <v>514</v>
      </c>
      <c r="D39" s="73">
        <f>D29/D$28</f>
        <v>1.0064643258460513</v>
      </c>
      <c r="E39" s="73">
        <f>E29/E$27</f>
        <v>0.85191298406346117</v>
      </c>
      <c r="F39" s="73">
        <f t="shared" si="15"/>
        <v>0.8868631193845159</v>
      </c>
      <c r="G39" s="73">
        <f t="shared" si="15"/>
        <v>0.27055095196239226</v>
      </c>
      <c r="H39" s="73">
        <f t="shared" si="10"/>
        <v>0.48471187171995195</v>
      </c>
      <c r="I39" s="74">
        <f>I29/I$29</f>
        <v>1</v>
      </c>
      <c r="J39" s="73">
        <f t="shared" ref="J39:J40" si="17">J29/J$28</f>
        <v>0.62691654897441196</v>
      </c>
      <c r="K39" s="73">
        <f t="shared" si="14"/>
        <v>0.96420214955376271</v>
      </c>
      <c r="L39" s="73">
        <f t="shared" si="16"/>
        <v>0.63708021394030567</v>
      </c>
      <c r="M39" s="73">
        <f t="shared" si="16"/>
        <v>0.58099280201964065</v>
      </c>
      <c r="N39" s="73">
        <f t="shared" si="16"/>
        <v>0.52022167405790198</v>
      </c>
    </row>
    <row r="40" spans="3:14" x14ac:dyDescent="0.3">
      <c r="C40" s="12" t="s">
        <v>515</v>
      </c>
      <c r="D40" s="73">
        <f>D30/D$28</f>
        <v>1.2279605406336072</v>
      </c>
      <c r="E40" s="73">
        <f>E30/E$27</f>
        <v>4.8271603664268667</v>
      </c>
      <c r="F40" s="73">
        <f t="shared" si="15"/>
        <v>4.4363006921747568</v>
      </c>
      <c r="G40" s="73">
        <f t="shared" si="15"/>
        <v>9.4231816268811173</v>
      </c>
      <c r="H40" s="74">
        <f>H30/H$30</f>
        <v>1</v>
      </c>
      <c r="I40" s="73">
        <f>I30/I$29</f>
        <v>1.840024194597119</v>
      </c>
      <c r="J40" s="73">
        <f t="shared" si="17"/>
        <v>1.5866527443306726</v>
      </c>
      <c r="K40" s="73">
        <f t="shared" si="14"/>
        <v>4.1808424534290207</v>
      </c>
      <c r="L40" s="73">
        <f t="shared" si="16"/>
        <v>2.1766957921105292</v>
      </c>
      <c r="M40" s="73">
        <f t="shared" si="16"/>
        <v>4.5046823444379855</v>
      </c>
      <c r="N40" s="73">
        <f t="shared" si="16"/>
        <v>12.008114290438174</v>
      </c>
    </row>
  </sheetData>
  <mergeCells count="1">
    <mergeCell ref="C3:E3"/>
  </mergeCells>
  <conditionalFormatting sqref="D36:N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{C680D09F-38E9-452C-8CA9-9C7E2ED6E662}</x14:id>
        </ext>
      </extLst>
    </cfRule>
  </conditionalFormatting>
  <conditionalFormatting sqref="D16:N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{CD0A9D9F-C58C-4717-A051-E49882B1E895}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80D09F-38E9-452C-8CA9-9C7E2ED6E6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D36:N40</xm:sqref>
        </x14:conditionalFormatting>
        <x14:conditionalFormatting xmlns:xm="http://schemas.microsoft.com/office/excel/2006/main">
          <x14:cfRule type="dataBar" id="{CD0A9D9F-C58C-4717-A051-E49882B1E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D16:N20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0. description SI</vt:lpstr>
      <vt:lpstr>1. expenditure as in Preuß</vt:lpstr>
      <vt:lpstr>2. y and deflated values</vt:lpstr>
      <vt:lpstr>3. Inidcator framework</vt:lpstr>
      <vt:lpstr>4. Cost alloca. London det</vt:lpstr>
      <vt:lpstr>5. developed + developing &amp; ROW</vt:lpstr>
      <vt:lpstr>6. all indicator results</vt:lpstr>
      <vt:lpstr>7. Best and worst performing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Frederike Arp</dc:creator>
  <cp:lastModifiedBy>Frederike Arp</cp:lastModifiedBy>
  <dcterms:created xsi:type="dcterms:W3CDTF">2023-02-28T08:30:54Z</dcterms:created>
  <dcterms:modified xsi:type="dcterms:W3CDTF">2023-07-08T21:25:58Z</dcterms:modified>
</cp:coreProperties>
</file>