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E15708B9-DF38-4A1D-8F42-B0996A40605C}"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26" i="1" l="1"/>
  <c r="K425" i="1"/>
  <c r="K424" i="1"/>
  <c r="G408" i="1"/>
  <c r="G415" i="1"/>
  <c r="K421" i="1" s="1"/>
  <c r="K422" i="1" l="1"/>
  <c r="K423" i="1"/>
  <c r="K427" i="1" s="1"/>
  <c r="F417" i="1"/>
  <c r="F419" i="1"/>
  <c r="F418" i="1"/>
  <c r="AK281" i="1"/>
  <c r="CL281" i="1" l="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Z198" i="1" l="1"/>
  <c r="Y197" i="1"/>
  <c r="Z197" i="1" s="1"/>
  <c r="Z200" i="1" s="1"/>
  <c r="J197" i="1"/>
  <c r="K198" i="1"/>
  <c r="E196" i="1" s="1"/>
  <c r="K197" i="1"/>
  <c r="T196" i="1" l="1"/>
  <c r="T197" i="1"/>
  <c r="E197" i="1"/>
  <c r="L32" i="1"/>
  <c r="L33" i="1"/>
  <c r="L34" i="1"/>
  <c r="L31" i="1"/>
  <c r="K32" i="1"/>
  <c r="K33" i="1"/>
  <c r="M33" i="1" s="1"/>
  <c r="K34" i="1"/>
  <c r="H31" i="1"/>
  <c r="K31" i="1" s="1"/>
  <c r="M34" i="1" l="1"/>
  <c r="M31" i="1"/>
  <c r="M32" i="1"/>
</calcChain>
</file>

<file path=xl/sharedStrings.xml><?xml version="1.0" encoding="utf-8"?>
<sst xmlns="http://schemas.openxmlformats.org/spreadsheetml/2006/main" count="363" uniqueCount="286">
  <si>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</si>
  <si>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</si>
  <si>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</si>
  <si>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</si>
  <si>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</si>
  <si>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</si>
  <si>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</si>
  <si>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</si>
  <si>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</si>
  <si>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</si>
  <si>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</si>
  <si>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</si>
  <si>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</si>
  <si>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</si>
  <si>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</si>
  <si>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</si>
  <si>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</si>
  <si>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</si>
  <si>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</si>
  <si>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</si>
  <si>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</si>
  <si>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</si>
  <si>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</si>
  <si>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</si>
  <si>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</si>
  <si>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</si>
  <si>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</si>
  <si>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</si>
  <si>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</si>
  <si>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</si>
  <si>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</si>
  <si>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</si>
  <si>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</si>
  <si>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</si>
  <si>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</si>
  <si>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</si>
  <si>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</si>
  <si>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</si>
  <si>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</si>
  <si>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</si>
  <si>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</si>
  <si>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</si>
  <si>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</si>
  <si>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</si>
  <si>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</si>
  <si>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</si>
  <si>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</si>
  <si>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</si>
  <si>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</si>
  <si>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</si>
  <si>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</si>
  <si>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</si>
  <si>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</si>
  <si>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</si>
  <si>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</si>
  <si>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</si>
  <si>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</si>
  <si>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</si>
  <si>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</si>
  <si>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</si>
  <si>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</si>
  <si>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</si>
  <si>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</si>
  <si>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</si>
  <si>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</si>
  <si>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</si>
  <si>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</si>
  <si>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</si>
  <si>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</si>
  <si>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</si>
  <si>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</si>
  <si>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</si>
  <si>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</si>
  <si>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</si>
  <si>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</si>
  <si>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</si>
  <si>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</si>
  <si>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</si>
  <si>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</si>
  <si>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</si>
  <si>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</si>
  <si>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</si>
  <si>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</si>
  <si>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</si>
  <si>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</si>
  <si>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</si>
  <si>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</si>
  <si>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</si>
  <si>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</si>
  <si>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</si>
  <si>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</si>
  <si>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</si>
  <si>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</si>
  <si>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</si>
  <si>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</si>
  <si>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</si>
  <si>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</si>
  <si>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</si>
  <si>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</si>
  <si>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</si>
  <si>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</si>
  <si>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</si>
  <si>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</si>
  <si>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</si>
  <si>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</si>
  <si>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</si>
  <si>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</si>
  <si>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</si>
  <si>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</si>
  <si>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</si>
  <si>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</si>
  <si>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</si>
  <si>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</si>
  <si>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</si>
  <si>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</si>
  <si>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</si>
  <si>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</si>
  <si>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</si>
  <si>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</si>
  <si>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</si>
  <si>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</si>
  <si>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</si>
  <si>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</si>
  <si>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</si>
  <si>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</si>
  <si>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</si>
  <si>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</si>
  <si>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</si>
  <si>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</si>
  <si>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</si>
  <si>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</si>
  <si>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</si>
  <si>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</si>
  <si>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</si>
  <si>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</si>
  <si>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</si>
  <si>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</si>
  <si>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</si>
  <si>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</si>
  <si>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</si>
  <si>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</si>
  <si>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</si>
  <si>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</si>
  <si>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</si>
  <si>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</si>
  <si>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</si>
  <si>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</si>
  <si>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</si>
  <si>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</si>
  <si>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</si>
  <si>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</si>
  <si>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</si>
  <si>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</si>
  <si>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</si>
  <si>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</si>
  <si>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</si>
  <si>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</si>
  <si>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</si>
  <si>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</si>
  <si>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</si>
  <si>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</si>
  <si>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</si>
  <si>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</si>
  <si>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</si>
  <si>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</si>
  <si>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</si>
  <si>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</si>
  <si>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</si>
  <si>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</si>
  <si>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</si>
  <si>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</si>
  <si>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</si>
  <si>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</si>
  <si>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</si>
  <si>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</si>
  <si>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</si>
  <si>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</si>
  <si>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</si>
  <si>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</si>
  <si>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</si>
  <si>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</si>
  <si>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</si>
  <si>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</si>
  <si>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</si>
  <si>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</si>
  <si>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</si>
  <si>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</si>
  <si>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</si>
  <si>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</si>
  <si>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</si>
  <si>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</si>
  <si>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</si>
  <si>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</si>
  <si>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</si>
  <si>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</si>
  <si>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</si>
  <si>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</si>
  <si>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</si>
  <si>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</si>
  <si>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</si>
  <si>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yaw</t>
  </si>
  <si>
    <t>pitch</t>
  </si>
  <si>
    <t>yr</t>
  </si>
  <si>
    <t>roll</t>
  </si>
  <si>
    <t>py</t>
  </si>
  <si>
    <t>2 (right)</t>
  </si>
  <si>
    <t>5 (left)</t>
  </si>
  <si>
    <t>in degrees</t>
  </si>
  <si>
    <t>illustration 1 (user view -front-)</t>
  </si>
  <si>
    <t>illustration 2 (from front right)</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</si>
  <si>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</si>
  <si>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</si>
  <si>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</si>
  <si>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</si>
  <si>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</si>
  <si>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</si>
  <si>
    <t>Illustrations on the right show the mobile phone in various positions in a 8 shape figure described by a user (there is a x -blue-, y -red- and z, -black- basis for reference.
Complaint: these positions are too difficult to achieve by describing the 8 shape with one hand. Position 5 could be the same than position 2. Position 6 could be position 1.
The positions are all achieved from an initial state of the phone oriented front to back with the z axis (black) vertical (horizontal phone, with yaw, pitch and roll at 0).</t>
  </si>
  <si>
    <t>Here, attitude angles describe the position of a mobile device.</t>
  </si>
  <si>
    <t>10. Summary</t>
  </si>
  <si>
    <t>Tip 1: A rotating device can be used to point the north direction because it is submitted to the spin of the Earth</t>
  </si>
  <si>
    <t>Tip 2: The rotating device can have a state described with attitude angles</t>
  </si>
  <si>
    <t xml:space="preserve">The 8 shape figure describes a sequence of locations of a user right hand in the user's front view, handling a mobile phone. </t>
  </si>
  <si>
    <t>Tip 3: The rotating device submitted to an external torque becomes subject to the torque caused by the gravity.</t>
  </si>
  <si>
    <t>Tip 4: A mobile device can have a position described with attitude angles, and can use a rotating device like a gyroscope or a gyrocompass to point the north direction, itself in a position described by attitude angles</t>
  </si>
  <si>
    <t>11. Gyroscope on Android</t>
  </si>
  <si>
    <t>https://developer.android.com/develop/sensors-and-location/sensors/sensors_motion#sensors-motion-gyro</t>
  </si>
  <si>
    <r>
      <t xml:space="preserve">This ref, cell above, gives the information how to use the sensors on a smartphone mobile (android, see </t>
    </r>
    <r>
      <rPr>
        <b/>
        <sz val="11"/>
        <color rgb="FF0000FF"/>
        <rFont val="Calibri"/>
        <family val="2"/>
        <scheme val="minor"/>
      </rPr>
      <t>https://en.wikipedia.org/wiki/Mobile_operating_system</t>
    </r>
    <r>
      <rPr>
        <sz val="11"/>
        <color theme="1"/>
        <rFont val="Calibri"/>
        <family val="2"/>
        <scheme val="minor"/>
      </rPr>
      <t xml:space="preserve"> for more mobiles Operating Systems)</t>
    </r>
  </si>
  <si>
    <t>For iOS, the sensorkit is available to developers. See https://developer.apple.com/documentation/CoreMotion for gyro sensors.</t>
  </si>
  <si>
    <t>TYPE_GYROSCOPE</t>
  </si>
  <si>
    <t>SensorEvent.values[0]</t>
  </si>
  <si>
    <t>Rate of rotation around the x axis.</t>
  </si>
  <si>
    <t>SensorEvent.values[1]</t>
  </si>
  <si>
    <t>Rate of rotation around the y axis.</t>
  </si>
  <si>
    <t>SensorEvent.values[2]</t>
  </si>
  <si>
    <t>Rate of rotation around the z axis.</t>
  </si>
  <si>
    <t>TYPE_GYROSCOPE_UNCALIBRATED</t>
  </si>
  <si>
    <t>Rate of rotation (without drift compensation) around the x axis.</t>
  </si>
  <si>
    <t>Rate of rotation (without drift compensation) around the y axis.</t>
  </si>
  <si>
    <t>Rate of rotation (without drift compensation) around the z axis.</t>
  </si>
  <si>
    <t>SensorEvent.values[3]</t>
  </si>
  <si>
    <t>Estimated drift around the x axis.</t>
  </si>
  <si>
    <t>SensorEvent.values[4]</t>
  </si>
  <si>
    <t>Estimated drift around the y axis.</t>
  </si>
  <si>
    <t>SensorEvent.values[5]</t>
  </si>
  <si>
    <t>Estimated drift around the z axis.</t>
  </si>
  <si>
    <t>The sensors data are provided by using the following parameters:</t>
  </si>
  <si>
    <t>Example (android):</t>
  </si>
  <si>
    <r>
      <t>Code sample in</t>
    </r>
    <r>
      <rPr>
        <b/>
        <sz val="11"/>
        <color theme="1"/>
        <rFont val="Calibri"/>
        <family val="2"/>
        <scheme val="minor"/>
      </rPr>
      <t xml:space="preserve"> https://en.wikipedia.org/wiki/Kotlin_(programming_language)</t>
    </r>
  </si>
  <si>
    <t>Code sample java</t>
  </si>
  <si>
    <t>a. the rotation sample has components [event.values[0], event.values[1], event.values[2]]</t>
  </si>
  <si>
    <t>or, perhaps, [SensorEvent.values[0], SensorEvent.values[1], SensorEvent.values[2]]</t>
  </si>
  <si>
    <t>in rad/s</t>
  </si>
  <si>
    <t>That makes sense with thetaOverTwo = omegaMagnitude * dT / 2.0 to compute a value of rotation angle theta/2 in rad or (deg), with omegaMagnitude in rad/s (hence, omegaMagnitude = sqrt(axisX * axisX + axisY * axisY + axisZ * axisZ) in rad/s)</t>
  </si>
  <si>
    <t>Example:</t>
  </si>
  <si>
    <t>event.values[1]</t>
  </si>
  <si>
    <t>event.values[2]</t>
  </si>
  <si>
    <t>event.values[0]</t>
  </si>
  <si>
    <t>deltaRotationVector = FloatArray(4)</t>
  </si>
  <si>
    <t>timestamp=0</t>
  </si>
  <si>
    <t>omegaMagnitude: Float = sqrt(axisX * axisX + axisY * axisY + axisZ * axisZ)</t>
  </si>
  <si>
    <t>NS2S: convection factor from nano seconds to seconds</t>
  </si>
  <si>
    <t>NS2S=1e-9</t>
  </si>
  <si>
    <t>b. timestamp or event.timestamp are in nano sec</t>
  </si>
  <si>
    <t xml:space="preserve"> (event.timestamp - timestamp) * NS2S</t>
  </si>
  <si>
    <t>dT calculation in sec =</t>
  </si>
  <si>
    <t>axisX: Float = event.values[0]</t>
  </si>
  <si>
    <t>axisY: Float = event.values[1]</t>
  </si>
  <si>
    <t>axisZ: Float = event.values[2]</t>
  </si>
  <si>
    <t>omegaMagnitude</t>
  </si>
  <si>
    <t>axisX /= omegaMagnitude</t>
  </si>
  <si>
    <t>axisY /= omegaMagnitude</t>
  </si>
  <si>
    <t>axisZ /= omegaMagnitude</t>
  </si>
  <si>
    <t>True if epsilon=1e-3 for instance</t>
  </si>
  <si>
    <t>thetaOverTwo: Float = omegaMagnitude * dT / 2.0f</t>
  </si>
  <si>
    <t>sinThetaOverTwo: Float = sin(thetaOverTwo)</t>
  </si>
  <si>
    <t>cosThetaOverTwo: Float = cos(thetaOverTwo)</t>
  </si>
  <si>
    <t>deltaRotationVector[0] = sinThetaOverTwo * axisX</t>
  </si>
  <si>
    <t>deltaRotationVector[1] = sinThetaOverTwo * axisY</t>
  </si>
  <si>
    <t>deltaRotationVector[2] = sinThetaOverTwo * axisZ</t>
  </si>
  <si>
    <t>deltaRotationVector[3] = cosThetaOverTwo</t>
  </si>
  <si>
    <t>rad</t>
  </si>
  <si>
    <t>s</t>
  </si>
  <si>
    <t>sin</t>
  </si>
  <si>
    <t>cos</t>
  </si>
  <si>
    <t>Numerical application for the sample above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</si>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</sst>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0000"/>
  </numFmts>
  <fonts count="11"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
      <b/>
      <sz val="11"/>
      <color rgb="FF0000FF"/>
      <name val="Calibri"/>
      <family val="2"/>
      <scheme val="minor"/>
    </font>
    <font>
      <sz val="11"/>
      <color rgb="FF000000"/>
      <name val="Courier New"/>
      <family val="3"/>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xf>
    <xf numFmtId="0" fontId="0" fillId="0" borderId="0" xfId="0" applyAlignment="1"/>
    <xf numFmtId="0" fontId="0" fillId="0" borderId="4" xfId="0" applyBorder="1" applyAlignment="1">
      <alignment horizontal="center"/>
    </xf>
    <xf numFmtId="0" fontId="0" fillId="0" borderId="0" xfId="0" applyAlignment="1">
      <alignment horizontal="left" wrapText="1"/>
    </xf>
    <xf numFmtId="0" fontId="0" fillId="0" borderId="0" xfId="0" applyAlignment="1">
      <alignment horizontal="center" vertical="center" wrapText="1"/>
    </xf>
    <xf numFmtId="0" fontId="0" fillId="0" borderId="5" xfId="0" applyBorder="1" applyAlignment="1">
      <alignment horizontal="center"/>
    </xf>
    <xf numFmtId="0" fontId="0" fillId="0" borderId="0" xfId="0" applyAlignment="1">
      <alignment horizontal="left" vertical="top" wrapText="1"/>
    </xf>
    <xf numFmtId="0" fontId="10" fillId="0" borderId="0" xfId="0" applyFont="1"/>
    <xf numFmtId="0" fontId="10" fillId="0" borderId="0" xfId="0" applyFont="1" applyAlignment="1">
      <alignment horizontal="left"/>
    </xf>
    <xf numFmtId="171"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321</xdr:row>
      <xdr:rowOff>81948</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321</xdr:row>
      <xdr:rowOff>81948</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twoCellAnchor>
    <xdr:from>
      <xdr:col>0</xdr:col>
      <xdr:colOff>0</xdr:colOff>
      <xdr:row>349</xdr:row>
      <xdr:rowOff>30254</xdr:rowOff>
    </xdr:from>
    <xdr:to>
      <xdr:col>16</xdr:col>
      <xdr:colOff>100854</xdr:colOff>
      <xdr:row>388</xdr:row>
      <xdr:rowOff>44823</xdr:rowOff>
    </xdr:to>
    <xdr:sp macro="" textlink="">
      <xdr:nvSpPr>
        <xdr:cNvPr id="26" name="TextBox 25">
          <a:extLst>
            <a:ext uri="{FF2B5EF4-FFF2-40B4-BE49-F238E27FC236}">
              <a16:creationId xmlns:a16="http://schemas.microsoft.com/office/drawing/2014/main" id="{9CB09A56-05E8-4621-9311-269775BD5DF3}"/>
            </a:ext>
          </a:extLst>
        </xdr:cNvPr>
        <xdr:cNvSpPr txBox="1"/>
      </xdr:nvSpPr>
      <xdr:spPr>
        <a:xfrm>
          <a:off x="0" y="75782019"/>
          <a:ext cx="13637560" cy="7444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Create a constant to convert nanoseconds to seconds.</a:t>
          </a:r>
        </a:p>
        <a:p>
          <a:r>
            <a:rPr lang="en-US" sz="1100">
              <a:latin typeface="Courier New" panose="02070309020205020404" pitchFamily="49" charset="0"/>
              <a:cs typeface="Courier New" panose="02070309020205020404" pitchFamily="49" charset="0"/>
            </a:rPr>
            <a:t>private val NS2S = 1.0f / 1000000000.0f</a:t>
          </a:r>
        </a:p>
        <a:p>
          <a:r>
            <a:rPr lang="en-US" sz="1100">
              <a:latin typeface="Courier New" panose="02070309020205020404" pitchFamily="49" charset="0"/>
              <a:cs typeface="Courier New" panose="02070309020205020404" pitchFamily="49" charset="0"/>
            </a:rPr>
            <a:t>private val deltaRotationVector = FloatArray(4) { 0f }</a:t>
          </a:r>
        </a:p>
        <a:p>
          <a:r>
            <a:rPr lang="en-US" sz="1100">
              <a:latin typeface="Courier New" panose="02070309020205020404" pitchFamily="49" charset="0"/>
              <a:cs typeface="Courier New" panose="02070309020205020404" pitchFamily="49" charset="0"/>
            </a:rPr>
            <a:t>private var timestamp: Float = 0f</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override fun onSensorChanged(event: SensorEvent?) {</a:t>
          </a:r>
        </a:p>
        <a:p>
          <a:r>
            <a:rPr lang="en-US" sz="1100">
              <a:latin typeface="Courier New" panose="02070309020205020404" pitchFamily="49" charset="0"/>
              <a:cs typeface="Courier New" panose="02070309020205020404" pitchFamily="49" charset="0"/>
            </a:rPr>
            <a:t>    // This timestep's delta rotation to be multiplied by the current rotation</a:t>
          </a:r>
        </a:p>
        <a:p>
          <a:r>
            <a:rPr lang="en-US" sz="1100">
              <a:latin typeface="Courier New" panose="02070309020205020404" pitchFamily="49" charset="0"/>
              <a:cs typeface="Courier New" panose="02070309020205020404" pitchFamily="49" charset="0"/>
            </a:rPr>
            <a:t>    // after computing it from the gyro sample data.</a:t>
          </a:r>
        </a:p>
        <a:p>
          <a:r>
            <a:rPr lang="en-US" sz="1100">
              <a:latin typeface="Courier New" panose="02070309020205020404" pitchFamily="49" charset="0"/>
              <a:cs typeface="Courier New" panose="02070309020205020404" pitchFamily="49" charset="0"/>
            </a:rPr>
            <a:t>    if (timestamp != 0f &amp;&amp; event != null) {</a:t>
          </a:r>
        </a:p>
        <a:p>
          <a:r>
            <a:rPr lang="en-US" sz="1100">
              <a:latin typeface="Courier New" panose="02070309020205020404" pitchFamily="49" charset="0"/>
              <a:cs typeface="Courier New" panose="02070309020205020404" pitchFamily="49" charset="0"/>
            </a:rPr>
            <a:t>        val dT = (event.timestamp - timestamp) * NS2S</a:t>
          </a:r>
        </a:p>
        <a:p>
          <a:r>
            <a:rPr lang="en-US" sz="1100">
              <a:latin typeface="Courier New" panose="02070309020205020404" pitchFamily="49" charset="0"/>
              <a:cs typeface="Courier New" panose="02070309020205020404" pitchFamily="49" charset="0"/>
            </a:rPr>
            <a:t>        // Axis of the rotation sample, not normalized yet.</a:t>
          </a:r>
        </a:p>
        <a:p>
          <a:r>
            <a:rPr lang="en-US" sz="1100">
              <a:latin typeface="Courier New" panose="02070309020205020404" pitchFamily="49" charset="0"/>
              <a:cs typeface="Courier New" panose="02070309020205020404" pitchFamily="49" charset="0"/>
            </a:rPr>
            <a:t>        var axisX: Float = event.values[0]</a:t>
          </a:r>
        </a:p>
        <a:p>
          <a:r>
            <a:rPr lang="en-US" sz="1100">
              <a:latin typeface="Courier New" panose="02070309020205020404" pitchFamily="49" charset="0"/>
              <a:cs typeface="Courier New" panose="02070309020205020404" pitchFamily="49" charset="0"/>
            </a:rPr>
            <a:t>        var axisY: Float = event.values[1]</a:t>
          </a:r>
        </a:p>
        <a:p>
          <a:r>
            <a:rPr lang="en-US" sz="1100">
              <a:latin typeface="Courier New" panose="02070309020205020404" pitchFamily="49" charset="0"/>
              <a:cs typeface="Courier New" panose="02070309020205020404" pitchFamily="49" charset="0"/>
            </a:rPr>
            <a:t>        var axisZ: Float = event.values[2]</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Calculate the angular speed of the sample</a:t>
          </a:r>
        </a:p>
        <a:p>
          <a:r>
            <a:rPr lang="en-US" sz="1100">
              <a:latin typeface="Courier New" panose="02070309020205020404" pitchFamily="49" charset="0"/>
              <a:cs typeface="Courier New" panose="02070309020205020404" pitchFamily="49" charset="0"/>
            </a:rPr>
            <a:t>        val omegaMagnitude: Float = sqrt(axisX * axisX + axisY * axisY + axisZ * axisZ)</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Normalize the rotation vector if it's big enough to get the axis</a:t>
          </a:r>
        </a:p>
        <a:p>
          <a:r>
            <a:rPr lang="en-US" sz="1100">
              <a:latin typeface="Courier New" panose="02070309020205020404" pitchFamily="49" charset="0"/>
              <a:cs typeface="Courier New" panose="02070309020205020404" pitchFamily="49" charset="0"/>
            </a:rPr>
            <a:t>        // (that is, EPSILON should represent your maximum allowable margin of error)</a:t>
          </a:r>
        </a:p>
        <a:p>
          <a:r>
            <a:rPr lang="en-US" sz="1100">
              <a:latin typeface="Courier New" panose="02070309020205020404" pitchFamily="49" charset="0"/>
              <a:cs typeface="Courier New" panose="02070309020205020404" pitchFamily="49" charset="0"/>
            </a:rPr>
            <a:t>        if (omegaMagnitude &gt; EPSILON) {</a:t>
          </a:r>
        </a:p>
        <a:p>
          <a:r>
            <a:rPr lang="en-US" sz="1100">
              <a:latin typeface="Courier New" panose="02070309020205020404" pitchFamily="49" charset="0"/>
              <a:cs typeface="Courier New" panose="02070309020205020404" pitchFamily="49" charset="0"/>
            </a:rPr>
            <a:t>            axisX /= omegaMagnitude</a:t>
          </a:r>
        </a:p>
        <a:p>
          <a:r>
            <a:rPr lang="en-US" sz="1100">
              <a:latin typeface="Courier New" panose="02070309020205020404" pitchFamily="49" charset="0"/>
              <a:cs typeface="Courier New" panose="02070309020205020404" pitchFamily="49" charset="0"/>
            </a:rPr>
            <a:t>            axisY /= omegaMagnitude</a:t>
          </a:r>
        </a:p>
        <a:p>
          <a:r>
            <a:rPr lang="en-US" sz="1100">
              <a:latin typeface="Courier New" panose="02070309020205020404" pitchFamily="49" charset="0"/>
              <a:cs typeface="Courier New" panose="02070309020205020404" pitchFamily="49" charset="0"/>
            </a:rPr>
            <a:t>            axisZ /= omegaMagnitude</a:t>
          </a:r>
        </a:p>
        <a:p>
          <a:r>
            <a:rPr lang="en-US" sz="1100">
              <a:latin typeface="Courier New" panose="02070309020205020404" pitchFamily="49" charset="0"/>
              <a:cs typeface="Courier New" panose="02070309020205020404" pitchFamily="49" charset="0"/>
            </a:rPr>
            <a:t>        }</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Integrate around this axis with the angular speed by the timestep</a:t>
          </a:r>
        </a:p>
        <a:p>
          <a:r>
            <a:rPr lang="en-US" sz="1100">
              <a:latin typeface="Courier New" panose="02070309020205020404" pitchFamily="49" charset="0"/>
              <a:cs typeface="Courier New" panose="02070309020205020404" pitchFamily="49" charset="0"/>
            </a:rPr>
            <a:t>        // in order to get a delta rotation from this sample over the timestep</a:t>
          </a:r>
        </a:p>
        <a:p>
          <a:r>
            <a:rPr lang="en-US" sz="1100">
              <a:latin typeface="Courier New" panose="02070309020205020404" pitchFamily="49" charset="0"/>
              <a:cs typeface="Courier New" panose="02070309020205020404" pitchFamily="49" charset="0"/>
            </a:rPr>
            <a:t>        // We will convert this axis-angle representation of the delta rotation</a:t>
          </a:r>
        </a:p>
        <a:p>
          <a:r>
            <a:rPr lang="en-US" sz="1100">
              <a:latin typeface="Courier New" panose="02070309020205020404" pitchFamily="49" charset="0"/>
              <a:cs typeface="Courier New" panose="02070309020205020404" pitchFamily="49" charset="0"/>
            </a:rPr>
            <a:t>        // into a quaternion before turning it into the rotation matrix.</a:t>
          </a:r>
        </a:p>
        <a:p>
          <a:r>
            <a:rPr lang="en-US" sz="1100">
              <a:latin typeface="Courier New" panose="02070309020205020404" pitchFamily="49" charset="0"/>
              <a:cs typeface="Courier New" panose="02070309020205020404" pitchFamily="49" charset="0"/>
            </a:rPr>
            <a:t>        val thetaOverTwo: Float = omegaMagnitude * dT / 2.0f</a:t>
          </a:r>
        </a:p>
        <a:p>
          <a:r>
            <a:rPr lang="en-US" sz="1100">
              <a:latin typeface="Courier New" panose="02070309020205020404" pitchFamily="49" charset="0"/>
              <a:cs typeface="Courier New" panose="02070309020205020404" pitchFamily="49" charset="0"/>
            </a:rPr>
            <a:t>        val sinThetaOverTwo: Float = sin(thetaOverTwo)</a:t>
          </a:r>
        </a:p>
        <a:p>
          <a:r>
            <a:rPr lang="en-US" sz="1100">
              <a:latin typeface="Courier New" panose="02070309020205020404" pitchFamily="49" charset="0"/>
              <a:cs typeface="Courier New" panose="02070309020205020404" pitchFamily="49" charset="0"/>
            </a:rPr>
            <a:t>        val cosThetaOverTwo: Float = cos(thetaOverTwo)</a:t>
          </a:r>
        </a:p>
        <a:p>
          <a:r>
            <a:rPr lang="en-US" sz="1100">
              <a:latin typeface="Courier New" panose="02070309020205020404" pitchFamily="49" charset="0"/>
              <a:cs typeface="Courier New" panose="02070309020205020404" pitchFamily="49" charset="0"/>
            </a:rPr>
            <a:t>        deltaRotationVector[0] = sinThetaOverTwo * axisX</a:t>
          </a:r>
        </a:p>
        <a:p>
          <a:r>
            <a:rPr lang="en-US" sz="1100">
              <a:latin typeface="Courier New" panose="02070309020205020404" pitchFamily="49" charset="0"/>
              <a:cs typeface="Courier New" panose="02070309020205020404" pitchFamily="49" charset="0"/>
            </a:rPr>
            <a:t>        deltaRotationVector[1] = sinThetaOverTwo * axisY</a:t>
          </a:r>
        </a:p>
        <a:p>
          <a:r>
            <a:rPr lang="en-US" sz="1100">
              <a:latin typeface="Courier New" panose="02070309020205020404" pitchFamily="49" charset="0"/>
              <a:cs typeface="Courier New" panose="02070309020205020404" pitchFamily="49" charset="0"/>
            </a:rPr>
            <a:t>        deltaRotationVector[2] = sinThetaOverTwo * axisZ</a:t>
          </a:r>
        </a:p>
        <a:p>
          <a:r>
            <a:rPr lang="en-US" sz="1100">
              <a:latin typeface="Courier New" panose="02070309020205020404" pitchFamily="49" charset="0"/>
              <a:cs typeface="Courier New" panose="02070309020205020404" pitchFamily="49" charset="0"/>
            </a:rPr>
            <a:t>        deltaRotationVector[3] = cosThetaOverTwo</a:t>
          </a:r>
        </a:p>
        <a:p>
          <a:r>
            <a:rPr lang="en-US" sz="1100">
              <a:latin typeface="Courier New" panose="02070309020205020404" pitchFamily="49" charset="0"/>
              <a:cs typeface="Courier New" panose="02070309020205020404" pitchFamily="49" charset="0"/>
            </a:rPr>
            <a:t>    }</a:t>
          </a:r>
        </a:p>
        <a:p>
          <a:r>
            <a:rPr lang="en-US" sz="1100">
              <a:latin typeface="Courier New" panose="02070309020205020404" pitchFamily="49" charset="0"/>
              <a:cs typeface="Courier New" panose="02070309020205020404" pitchFamily="49" charset="0"/>
            </a:rPr>
            <a:t>    timestamp = event?.timestamp?.toFloat() ?: 0f</a:t>
          </a:r>
        </a:p>
        <a:p>
          <a:r>
            <a:rPr lang="en-US" sz="1100">
              <a:latin typeface="Courier New" panose="02070309020205020404" pitchFamily="49" charset="0"/>
              <a:cs typeface="Courier New" panose="02070309020205020404" pitchFamily="49" charset="0"/>
            </a:rPr>
            <a:t>    val deltaRotationMatrix = FloatArray(9) { 0f }</a:t>
          </a:r>
        </a:p>
        <a:p>
          <a:r>
            <a:rPr lang="en-US" sz="1100">
              <a:latin typeface="Courier New" panose="02070309020205020404" pitchFamily="49" charset="0"/>
              <a:cs typeface="Courier New" panose="02070309020205020404" pitchFamily="49" charset="0"/>
            </a:rPr>
            <a:t>    SensorManager.getRotationMatrixFromVector(deltaRotationMatrix, deltaRotationVector);</a:t>
          </a:r>
        </a:p>
        <a:p>
          <a:r>
            <a:rPr lang="en-US" sz="1100">
              <a:latin typeface="Courier New" panose="02070309020205020404" pitchFamily="49" charset="0"/>
              <a:cs typeface="Courier New" panose="02070309020205020404" pitchFamily="49" charset="0"/>
            </a:rPr>
            <a:t>    // User code should concatenate the delta rotation we computed with the current rotation</a:t>
          </a:r>
        </a:p>
        <a:p>
          <a:r>
            <a:rPr lang="en-US" sz="1100">
              <a:latin typeface="Courier New" panose="02070309020205020404" pitchFamily="49" charset="0"/>
              <a:cs typeface="Courier New" panose="02070309020205020404" pitchFamily="49" charset="0"/>
            </a:rPr>
            <a:t>    // in order to get the updated rotation.</a:t>
          </a:r>
        </a:p>
        <a:p>
          <a:r>
            <a:rPr lang="en-US" sz="1100">
              <a:latin typeface="Courier New" panose="02070309020205020404" pitchFamily="49" charset="0"/>
              <a:cs typeface="Courier New" panose="02070309020205020404" pitchFamily="49" charset="0"/>
            </a:rPr>
            <a:t>    // rotationCurrent = rotationCurrent * deltaRotationMatrix;</a:t>
          </a:r>
        </a:p>
        <a:p>
          <a:r>
            <a:rPr lang="en-US" sz="1100">
              <a:latin typeface="Courier New" panose="02070309020205020404" pitchFamily="49" charset="0"/>
              <a:cs typeface="Courier New" panose="02070309020205020404" pitchFamily="49" charset="0"/>
            </a:rPr>
            <a:t>}</a:t>
          </a:r>
        </a:p>
        <a:p>
          <a:endParaRPr lang="en-US" sz="1100">
            <a:latin typeface="Courier New" panose="02070309020205020404" pitchFamily="49" charset="0"/>
            <a:cs typeface="Courier New" panose="02070309020205020404" pitchFamily="49" charset="0"/>
          </a:endParaRPr>
        </a:p>
        <a:p>
          <a:endParaRPr lang="en-US" sz="1100">
            <a:latin typeface="Courier New" panose="02070309020205020404" pitchFamily="49" charset="0"/>
            <a:cs typeface="Courier New" panose="02070309020205020404" pitchFamily="49" charset="0"/>
          </a:endParaRPr>
        </a:p>
      </xdr:txBody>
    </xdr:sp>
    <xdr:clientData/>
  </xdr:twoCellAnchor>
  <xdr:oneCellAnchor>
    <xdr:from>
      <xdr:col>16</xdr:col>
      <xdr:colOff>593911</xdr:colOff>
      <xdr:row>349</xdr:row>
      <xdr:rowOff>44824</xdr:rowOff>
    </xdr:from>
    <xdr:ext cx="10735235" cy="7285649"/>
    <xdr:sp macro="" textlink="">
      <xdr:nvSpPr>
        <xdr:cNvPr id="41" name="TextBox 40">
          <a:extLst>
            <a:ext uri="{FF2B5EF4-FFF2-40B4-BE49-F238E27FC236}">
              <a16:creationId xmlns:a16="http://schemas.microsoft.com/office/drawing/2014/main" id="{FE057A4C-B667-412D-92A6-724FE47B505E}"/>
            </a:ext>
          </a:extLst>
        </xdr:cNvPr>
        <xdr:cNvSpPr txBox="1"/>
      </xdr:nvSpPr>
      <xdr:spPr>
        <a:xfrm>
          <a:off x="14735735" y="75796589"/>
          <a:ext cx="10735235" cy="7285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Courier New" panose="02070309020205020404" pitchFamily="49" charset="0"/>
              <a:ea typeface="+mn-ea"/>
              <a:cs typeface="Courier New" panose="02070309020205020404" pitchFamily="49" charset="0"/>
            </a:rPr>
            <a:t>// Create a constant to convert nanoseconds to seconds.</a:t>
          </a:r>
        </a:p>
        <a:p>
          <a:pPr marL="0" indent="0"/>
          <a:r>
            <a:rPr lang="en-US" sz="1100">
              <a:solidFill>
                <a:schemeClr val="dk1"/>
              </a:solidFill>
              <a:latin typeface="Courier New" panose="02070309020205020404" pitchFamily="49" charset="0"/>
              <a:ea typeface="+mn-ea"/>
              <a:cs typeface="Courier New" panose="02070309020205020404" pitchFamily="49" charset="0"/>
            </a:rPr>
            <a:t>private static final float NS2S = 1.0f / 1000000000.0f;</a:t>
          </a:r>
        </a:p>
        <a:p>
          <a:pPr marL="0" indent="0"/>
          <a:r>
            <a:rPr lang="en-US" sz="1100">
              <a:solidFill>
                <a:schemeClr val="dk1"/>
              </a:solidFill>
              <a:latin typeface="Courier New" panose="02070309020205020404" pitchFamily="49" charset="0"/>
              <a:ea typeface="+mn-ea"/>
              <a:cs typeface="Courier New" panose="02070309020205020404" pitchFamily="49" charset="0"/>
            </a:rPr>
            <a:t>private final float[] deltaRotationVector = new float[4]();</a:t>
          </a:r>
        </a:p>
        <a:p>
          <a:pPr marL="0" indent="0"/>
          <a:r>
            <a:rPr lang="en-US" sz="1100">
              <a:solidFill>
                <a:schemeClr val="dk1"/>
              </a:solidFill>
              <a:latin typeface="Courier New" panose="02070309020205020404" pitchFamily="49" charset="0"/>
              <a:ea typeface="+mn-ea"/>
              <a:cs typeface="Courier New" panose="02070309020205020404" pitchFamily="49" charset="0"/>
            </a:rPr>
            <a:t>private float timestamp;</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public void onSensorChanged(SensorEvent event) {</a:t>
          </a:r>
        </a:p>
        <a:p>
          <a:pPr marL="0" indent="0"/>
          <a:r>
            <a:rPr lang="en-US" sz="1100">
              <a:solidFill>
                <a:schemeClr val="dk1"/>
              </a:solidFill>
              <a:latin typeface="Courier New" panose="02070309020205020404" pitchFamily="49" charset="0"/>
              <a:ea typeface="+mn-ea"/>
              <a:cs typeface="Courier New" panose="02070309020205020404" pitchFamily="49" charset="0"/>
            </a:rPr>
            <a:t>    // This timestep's delta rotation to be multiplied by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after computing it from the gyro sample data.</a:t>
          </a:r>
        </a:p>
        <a:p>
          <a:pPr marL="0" indent="0"/>
          <a:r>
            <a:rPr lang="en-US" sz="1100">
              <a:solidFill>
                <a:schemeClr val="dk1"/>
              </a:solidFill>
              <a:latin typeface="Courier New" panose="02070309020205020404" pitchFamily="49" charset="0"/>
              <a:ea typeface="+mn-ea"/>
              <a:cs typeface="Courier New" panose="02070309020205020404" pitchFamily="49" charset="0"/>
            </a:rPr>
            <a:t>    if (timestamp != 0) {</a:t>
          </a:r>
        </a:p>
        <a:p>
          <a:pPr marL="0" indent="0"/>
          <a:r>
            <a:rPr lang="en-US" sz="1100">
              <a:solidFill>
                <a:schemeClr val="dk1"/>
              </a:solidFill>
              <a:latin typeface="Courier New" panose="02070309020205020404" pitchFamily="49" charset="0"/>
              <a:ea typeface="+mn-ea"/>
              <a:cs typeface="Courier New" panose="02070309020205020404" pitchFamily="49" charset="0"/>
            </a:rPr>
            <a:t>      final float dT = (event.timestamp - timestamp) * NS2S;</a:t>
          </a:r>
        </a:p>
        <a:p>
          <a:pPr marL="0" indent="0"/>
          <a:r>
            <a:rPr lang="en-US" sz="1100">
              <a:solidFill>
                <a:schemeClr val="dk1"/>
              </a:solidFill>
              <a:latin typeface="Courier New" panose="02070309020205020404" pitchFamily="49" charset="0"/>
              <a:ea typeface="+mn-ea"/>
              <a:cs typeface="Courier New" panose="02070309020205020404" pitchFamily="49" charset="0"/>
            </a:rPr>
            <a:t>      // Axis of the rotation sample, not normalized yet.</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axisX = event.values[0];</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axisY = event.values[1];</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axisZ = event.values[2];</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Calculate the angular speed of the sample</a:t>
          </a:r>
        </a:p>
        <a:p>
          <a:pPr marL="0" indent="0"/>
          <a:r>
            <a:rPr lang="en-US" sz="1100">
              <a:solidFill>
                <a:schemeClr val="dk1"/>
              </a:solidFill>
              <a:latin typeface="Courier New" panose="02070309020205020404" pitchFamily="49" charset="0"/>
              <a:ea typeface="+mn-ea"/>
              <a:cs typeface="Courier New" panose="02070309020205020404" pitchFamily="49" charset="0"/>
            </a:rPr>
            <a:t>      float omegaMagnitude = sqrt(axisX*axisX + axisY*axisY + axisZ*axisZ);</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Normalize the rotation vector if it's big enough to get the axis</a:t>
          </a:r>
        </a:p>
        <a:p>
          <a:pPr marL="0" indent="0"/>
          <a:r>
            <a:rPr lang="en-US" sz="1100">
              <a:solidFill>
                <a:schemeClr val="dk1"/>
              </a:solidFill>
              <a:latin typeface="Courier New" panose="02070309020205020404" pitchFamily="49" charset="0"/>
              <a:ea typeface="+mn-ea"/>
              <a:cs typeface="Courier New" panose="02070309020205020404" pitchFamily="49" charset="0"/>
            </a:rPr>
            <a:t>      // (that is, EPSILON should represent your maximum allowable margin of error)</a:t>
          </a:r>
        </a:p>
        <a:p>
          <a:pPr marL="0" indent="0"/>
          <a:r>
            <a:rPr lang="en-US" sz="1100">
              <a:solidFill>
                <a:schemeClr val="dk1"/>
              </a:solidFill>
              <a:latin typeface="Courier New" panose="02070309020205020404" pitchFamily="49" charset="0"/>
              <a:ea typeface="+mn-ea"/>
              <a:cs typeface="Courier New" panose="02070309020205020404" pitchFamily="49" charset="0"/>
            </a:rPr>
            <a:t>      if (omegaMagnitude &gt; EPSILON) {</a:t>
          </a:r>
        </a:p>
        <a:p>
          <a:pPr marL="0" indent="0"/>
          <a:r>
            <a:rPr lang="en-US" sz="1100">
              <a:solidFill>
                <a:schemeClr val="dk1"/>
              </a:solidFill>
              <a:latin typeface="Courier New" panose="02070309020205020404" pitchFamily="49" charset="0"/>
              <a:ea typeface="+mn-ea"/>
              <a:cs typeface="Courier New" panose="02070309020205020404" pitchFamily="49" charset="0"/>
            </a:rPr>
            <a:t>        axisX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axisY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axisZ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Integrate around this axis with the angular speed by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a delta rotation from this sample over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We will convert this axis-angle representation of the delta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into a quaternion before turning it into the rotation matrix.</a:t>
          </a:r>
        </a:p>
        <a:p>
          <a:pPr marL="0" indent="0"/>
          <a:r>
            <a:rPr lang="en-US" sz="1100">
              <a:solidFill>
                <a:schemeClr val="dk1"/>
              </a:solidFill>
              <a:latin typeface="Courier New" panose="02070309020205020404" pitchFamily="49" charset="0"/>
              <a:ea typeface="+mn-ea"/>
              <a:cs typeface="Courier New" panose="02070309020205020404" pitchFamily="49" charset="0"/>
            </a:rPr>
            <a:t>      float thetaOverTwo = omegaMagnitude * dT / 2.0f;</a:t>
          </a:r>
        </a:p>
        <a:p>
          <a:pPr marL="0" indent="0"/>
          <a:r>
            <a:rPr lang="en-US" sz="1100">
              <a:solidFill>
                <a:schemeClr val="dk1"/>
              </a:solidFill>
              <a:latin typeface="Courier New" panose="02070309020205020404" pitchFamily="49" charset="0"/>
              <a:ea typeface="+mn-ea"/>
              <a:cs typeface="Courier New" panose="02070309020205020404" pitchFamily="49" charset="0"/>
            </a:rPr>
            <a:t>      float sinThetaOverTwo = sin(thetaOverTwo);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float cosThetaOverTwo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deltaRotationVector[0] = sinThetaOverTwo * axisX;</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deltaRotationVector[1] = sinThetaOverTwo * axisY;</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deltaRotationVector[2] = sinThetaOverTwo * axisZ;</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deltaRotationVector[3]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r>
            <a:rPr lang="en-US" sz="1100">
              <a:solidFill>
                <a:schemeClr val="dk1"/>
              </a:solidFill>
              <a:latin typeface="Courier New" panose="02070309020205020404" pitchFamily="49" charset="0"/>
              <a:ea typeface="+mn-ea"/>
              <a:cs typeface="Courier New" panose="02070309020205020404" pitchFamily="49" charset="0"/>
            </a:rPr>
            <a:t>    timestamp = event.timestamp;</a:t>
          </a:r>
        </a:p>
        <a:p>
          <a:pPr marL="0" indent="0"/>
          <a:r>
            <a:rPr lang="en-US" sz="1100">
              <a:solidFill>
                <a:schemeClr val="dk1"/>
              </a:solidFill>
              <a:latin typeface="Courier New" panose="02070309020205020404" pitchFamily="49" charset="0"/>
              <a:ea typeface="+mn-ea"/>
              <a:cs typeface="Courier New" panose="02070309020205020404" pitchFamily="49" charset="0"/>
            </a:rPr>
            <a:t>    float[] deltaRotationMatrix = new float[9];</a:t>
          </a:r>
        </a:p>
        <a:p>
          <a:pPr marL="0" indent="0"/>
          <a:r>
            <a:rPr lang="en-US" sz="1100">
              <a:solidFill>
                <a:schemeClr val="dk1"/>
              </a:solidFill>
              <a:latin typeface="Courier New" panose="02070309020205020404" pitchFamily="49" charset="0"/>
              <a:ea typeface="+mn-ea"/>
              <a:cs typeface="Courier New" panose="02070309020205020404" pitchFamily="49" charset="0"/>
            </a:rPr>
            <a:t>    SensorManager.getRotationMatrixFromVector(deltaRotationMatrix, deltaRotationVector);</a:t>
          </a:r>
        </a:p>
        <a:p>
          <a:pPr marL="0" indent="0"/>
          <a:r>
            <a:rPr lang="en-US" sz="1100">
              <a:solidFill>
                <a:schemeClr val="dk1"/>
              </a:solidFill>
              <a:latin typeface="Courier New" panose="02070309020205020404" pitchFamily="49" charset="0"/>
              <a:ea typeface="+mn-ea"/>
              <a:cs typeface="Courier New" panose="02070309020205020404" pitchFamily="49" charset="0"/>
            </a:rPr>
            <a:t>    // User code should concatenate the delta rotation we computed with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the updated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rotationCurrent = rotationCurrent * deltaRotationMatrix;</a:t>
          </a:r>
        </a:p>
        <a:p>
          <a:pPr marL="0" indent="0"/>
          <a:r>
            <a:rPr lang="en-US" sz="1100">
              <a:solidFill>
                <a:schemeClr val="dk1"/>
              </a:solidFill>
              <a:latin typeface="Courier New" panose="02070309020205020404" pitchFamily="49" charset="0"/>
              <a:ea typeface="+mn-ea"/>
              <a:cs typeface="Courier New" panose="02070309020205020404" pitchFamily="49" charset="0"/>
            </a:rPr>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hyperlink" Target="https://www.usni.org/magazines/proceedings/1933/january/principles-gyrocompass"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hyperlink" Target="https://www.oxts.com/blog/going-round-circles-earth-rotation-inertial-navigation/" TargetMode="External"/><Relationship Id="rId2" Type="http://schemas.openxmlformats.org/officeDocument/2006/relationships/hyperlink" Target="https://www.youtube.com/watch?v=ty9QSiVC2g0" TargetMode="External"/><Relationship Id="rId16" Type="http://schemas.openxmlformats.org/officeDocument/2006/relationships/drawing" Target="../drawings/drawing1.xm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5" Type="http://schemas.openxmlformats.org/officeDocument/2006/relationships/printerSettings" Target="../printerSettings/printerSettings1.bin"/><Relationship Id="rId10" Type="http://schemas.openxmlformats.org/officeDocument/2006/relationships/hyperlink" Target="https://github.com/Frederic-jyrg/ouitoo/blob/main/info-plotting/gyro/mobile-attitude.glb" TargetMode="External"/><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 Id="rId14" Type="http://schemas.openxmlformats.org/officeDocument/2006/relationships/hyperlink" Target="https://developer.android.com/develop/sensors-and-location/sensors/sensors_mo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427"/>
  <sheetViews>
    <sheetView tabSelected="1" topLeftCell="A395" zoomScale="85" zoomScaleNormal="85" workbookViewId="0">
      <selection activeCell="K427" sqref="K427"/>
    </sheetView>
  </sheetViews>
  <sheetFormatPr defaultRowHeight="15" x14ac:dyDescent="0.2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v>1</v>
      </c>
      <c r="B1" s="1" t="s">
        <v>0</v>
      </c>
    </row>
    <row r="2" spans="1:11" x14ac:dyDescent="0.25">
      <c r="A2">
        <v>2</v>
      </c>
      <c r="B2" s="1" t="s">
        <v>9</v>
      </c>
    </row>
    <row r="3" spans="1:11" x14ac:dyDescent="0.25">
      <c r="A3">
        <v>3</v>
      </c>
      <c r="B3" s="1" t="s">
        <v>10</v>
      </c>
    </row>
    <row r="4" spans="1:11" x14ac:dyDescent="0.25">
      <c r="A4">
        <v>4</v>
      </c>
      <c r="B4" s="1" t="s">
        <v>11</v>
      </c>
    </row>
    <row r="5" spans="1:11" x14ac:dyDescent="0.25">
      <c r="A5">
        <v>5</v>
      </c>
      <c r="B5" s="1" t="s">
        <v>14</v>
      </c>
    </row>
    <row r="6" spans="1:11" x14ac:dyDescent="0.25">
      <c r="A6">
        <v>6</v>
      </c>
      <c r="B6" s="1" t="s">
        <v>15</v>
      </c>
    </row>
    <row r="7" spans="1:11" x14ac:dyDescent="0.25">
      <c r="A7">
        <v>7</v>
      </c>
      <c r="B7" s="1" t="s">
        <v>16</v>
      </c>
    </row>
    <row r="8" spans="1:11" x14ac:dyDescent="0.25">
      <c r="A8">
        <v>8</v>
      </c>
      <c r="B8" s="1" t="s">
        <v>17</v>
      </c>
    </row>
    <row r="9" spans="1:11" x14ac:dyDescent="0.25">
      <c r="A9">
        <v>9</v>
      </c>
      <c r="B9" s="1" t="s">
        <v>195</v>
      </c>
    </row>
    <row r="11" spans="1:11" x14ac:dyDescent="0.25">
      <c r="A11" t="s">
        <v>1</v>
      </c>
    </row>
    <row r="14" spans="1:11" x14ac:dyDescent="0.25">
      <c r="A14" t="s">
        <v>3</v>
      </c>
      <c r="B14" t="s">
        <v>2</v>
      </c>
      <c r="D14" t="s">
        <v>6</v>
      </c>
    </row>
    <row r="15" spans="1:11" x14ac:dyDescent="0.25">
      <c r="F15" s="2" t="s">
        <v>129</v>
      </c>
      <c r="I15" s="2" t="s">
        <v>131</v>
      </c>
      <c r="J15" t="s">
        <v>130</v>
      </c>
      <c r="K15" t="s">
        <v>132</v>
      </c>
    </row>
    <row r="16" spans="1:11" x14ac:dyDescent="0.25">
      <c r="A16" t="s">
        <v>123</v>
      </c>
      <c r="B16" t="s">
        <v>122</v>
      </c>
      <c r="D16" t="s">
        <v>6</v>
      </c>
      <c r="F16" t="s">
        <v>133</v>
      </c>
      <c r="I16" t="s">
        <v>134</v>
      </c>
    </row>
    <row r="17" spans="1:13" x14ac:dyDescent="0.25">
      <c r="A17" t="s">
        <v>4</v>
      </c>
      <c r="D17" t="s">
        <v>5</v>
      </c>
    </row>
    <row r="18" spans="1:13" x14ac:dyDescent="0.25">
      <c r="A18" t="s">
        <v>7</v>
      </c>
      <c r="D18" t="s">
        <v>8</v>
      </c>
    </row>
    <row r="19" spans="1:13" x14ac:dyDescent="0.25">
      <c r="A19" t="s">
        <v>12</v>
      </c>
      <c r="B19" t="s">
        <v>125</v>
      </c>
      <c r="D19" t="s">
        <v>13</v>
      </c>
    </row>
    <row r="20" spans="1:13" x14ac:dyDescent="0.25">
      <c r="A20" t="s">
        <v>121</v>
      </c>
      <c r="D20" t="s">
        <v>124</v>
      </c>
    </row>
    <row r="24" spans="1:13" x14ac:dyDescent="0.25">
      <c r="A24" t="s">
        <v>18</v>
      </c>
    </row>
    <row r="25" spans="1:13" x14ac:dyDescent="0.25">
      <c r="A25" t="s">
        <v>19</v>
      </c>
    </row>
    <row r="26" spans="1:13" ht="60.75" customHeight="1" x14ac:dyDescent="0.25">
      <c r="A26" s="28" t="s">
        <v>22</v>
      </c>
      <c r="B26" s="28"/>
      <c r="C26" s="28"/>
      <c r="D26" s="28"/>
      <c r="E26" s="28"/>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28" t="s">
        <v>31</v>
      </c>
      <c r="B39" s="28"/>
      <c r="C39" s="28"/>
      <c r="D39" s="28"/>
      <c r="E39" s="28"/>
      <c r="J39" t="s">
        <v>36</v>
      </c>
    </row>
    <row r="40" spans="1:15" x14ac:dyDescent="0.25">
      <c r="A40" t="s">
        <v>32</v>
      </c>
    </row>
    <row r="41" spans="1:15" x14ac:dyDescent="0.25">
      <c r="A41" t="s">
        <v>33</v>
      </c>
    </row>
    <row r="42" spans="1:15" ht="152.25" customHeight="1" x14ac:dyDescent="0.25">
      <c r="A42" s="28" t="s">
        <v>34</v>
      </c>
      <c r="B42" s="28"/>
      <c r="C42" s="28"/>
      <c r="D42" s="28"/>
      <c r="E42" s="28"/>
      <c r="N42" s="29" t="s">
        <v>40</v>
      </c>
      <c r="O42" s="29"/>
    </row>
    <row r="43" spans="1:15" ht="45" customHeight="1" x14ac:dyDescent="0.25">
      <c r="A43" s="28" t="s">
        <v>35</v>
      </c>
      <c r="B43" s="28"/>
      <c r="C43" s="28"/>
      <c r="D43" s="28"/>
      <c r="E43" s="28"/>
    </row>
    <row r="44" spans="1:15" x14ac:dyDescent="0.25">
      <c r="A44" t="s">
        <v>38</v>
      </c>
    </row>
    <row r="46" spans="1:15" x14ac:dyDescent="0.25">
      <c r="A46" s="3" t="s">
        <v>39</v>
      </c>
    </row>
    <row r="47" spans="1:15" ht="32.25" customHeight="1" x14ac:dyDescent="0.25">
      <c r="A47" s="28" t="s">
        <v>41</v>
      </c>
      <c r="B47" s="28"/>
      <c r="C47" s="28"/>
      <c r="D47" s="28"/>
      <c r="E47" s="28"/>
    </row>
    <row r="48" spans="1:15" x14ac:dyDescent="0.25">
      <c r="M48" s="28" t="s">
        <v>37</v>
      </c>
      <c r="N48" s="28"/>
      <c r="O48" s="28"/>
    </row>
    <row r="49" spans="3:15" ht="15" customHeight="1" x14ac:dyDescent="0.25">
      <c r="C49" s="28" t="s">
        <v>42</v>
      </c>
      <c r="D49" s="28"/>
      <c r="E49" s="28"/>
      <c r="M49" s="28"/>
      <c r="N49" s="28"/>
      <c r="O49" s="28"/>
    </row>
    <row r="50" spans="3:15" x14ac:dyDescent="0.25">
      <c r="C50" s="28"/>
      <c r="D50" s="28"/>
      <c r="E50" s="28"/>
      <c r="M50" s="28"/>
      <c r="N50" s="28"/>
      <c r="O50" s="28"/>
    </row>
    <row r="51" spans="3:15" x14ac:dyDescent="0.25">
      <c r="C51" s="28"/>
      <c r="D51" s="28"/>
      <c r="E51" s="28"/>
      <c r="M51" s="28"/>
      <c r="N51" s="28"/>
      <c r="O51" s="28"/>
    </row>
    <row r="52" spans="3:15" x14ac:dyDescent="0.25">
      <c r="C52" s="28"/>
      <c r="D52" s="28"/>
      <c r="E52" s="28"/>
    </row>
    <row r="53" spans="3:15" x14ac:dyDescent="0.25">
      <c r="C53" s="28"/>
      <c r="D53" s="28"/>
      <c r="E53" s="28"/>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28" t="s">
        <v>44</v>
      </c>
      <c r="B73" s="28"/>
      <c r="C73" s="28"/>
      <c r="D73" s="28"/>
      <c r="E73" s="28"/>
    </row>
    <row r="75" spans="1:5" x14ac:dyDescent="0.25">
      <c r="A75" s="6" t="s">
        <v>45</v>
      </c>
    </row>
    <row r="77" spans="1:5" ht="57.75" customHeight="1" x14ac:dyDescent="0.25">
      <c r="A77" s="28" t="s">
        <v>46</v>
      </c>
      <c r="B77" s="28"/>
      <c r="C77" s="28"/>
      <c r="D77" s="28"/>
      <c r="E77" s="28"/>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28" t="s">
        <v>89</v>
      </c>
      <c r="B104" s="28"/>
      <c r="C104" s="28"/>
      <c r="D104" s="28"/>
      <c r="E104" s="28"/>
    </row>
    <row r="105" spans="1:35" ht="45" customHeight="1" x14ac:dyDescent="0.25">
      <c r="A105" s="28" t="s">
        <v>96</v>
      </c>
      <c r="B105" s="28"/>
      <c r="C105" s="28"/>
      <c r="D105" s="28"/>
      <c r="E105" s="28"/>
    </row>
    <row r="106" spans="1:35" ht="30.75" customHeight="1" x14ac:dyDescent="0.25">
      <c r="A106" s="28" t="s">
        <v>95</v>
      </c>
      <c r="B106" s="28"/>
      <c r="C106" s="28"/>
      <c r="D106" s="28"/>
      <c r="E106" s="28"/>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196</v>
      </c>
      <c r="E118" s="1" t="s">
        <v>98</v>
      </c>
    </row>
    <row r="120" spans="1:14" x14ac:dyDescent="0.25">
      <c r="B120" t="s">
        <v>99</v>
      </c>
    </row>
    <row r="121" spans="1:14" x14ac:dyDescent="0.25">
      <c r="B121" t="s">
        <v>111</v>
      </c>
    </row>
    <row r="122" spans="1:14" x14ac:dyDescent="0.25">
      <c r="B122" t="s">
        <v>100</v>
      </c>
    </row>
    <row r="124" spans="1:14" x14ac:dyDescent="0.25">
      <c r="B124" t="s">
        <v>197</v>
      </c>
    </row>
    <row r="126" spans="1:14" x14ac:dyDescent="0.25">
      <c r="B126" t="s">
        <v>198</v>
      </c>
    </row>
    <row r="138" spans="1:15" x14ac:dyDescent="0.25">
      <c r="A138" s="6" t="s">
        <v>101</v>
      </c>
    </row>
    <row r="139" spans="1:15" x14ac:dyDescent="0.25">
      <c r="A139" t="s">
        <v>102</v>
      </c>
    </row>
    <row r="140" spans="1:15" x14ac:dyDescent="0.25">
      <c r="A140" s="1" t="s">
        <v>103</v>
      </c>
    </row>
    <row r="141" spans="1:15" x14ac:dyDescent="0.25">
      <c r="A141" t="s">
        <v>107</v>
      </c>
      <c r="E141" s="1" t="s">
        <v>126</v>
      </c>
      <c r="O141" t="s">
        <v>110</v>
      </c>
    </row>
    <row r="142" spans="1:15" x14ac:dyDescent="0.25">
      <c r="A142" t="s">
        <v>104</v>
      </c>
      <c r="O142" t="s">
        <v>109</v>
      </c>
    </row>
    <row r="143" spans="1:15" x14ac:dyDescent="0.25">
      <c r="A143" t="s">
        <v>108</v>
      </c>
    </row>
    <row r="177" spans="1:35" x14ac:dyDescent="0.25">
      <c r="A177" t="s">
        <v>105</v>
      </c>
    </row>
    <row r="178" spans="1:35" x14ac:dyDescent="0.25">
      <c r="A178" t="s">
        <v>106</v>
      </c>
    </row>
    <row r="180" spans="1:35" x14ac:dyDescent="0.25">
      <c r="A180" s="6" t="s">
        <v>112</v>
      </c>
    </row>
    <row r="181" spans="1:35" x14ac:dyDescent="0.25">
      <c r="A181" t="s">
        <v>113</v>
      </c>
      <c r="AB181" t="s">
        <v>123</v>
      </c>
    </row>
    <row r="182" spans="1:35" x14ac:dyDescent="0.25">
      <c r="A182" t="s">
        <v>120</v>
      </c>
      <c r="AB182" t="s">
        <v>6</v>
      </c>
      <c r="AC182" t="s">
        <v>122</v>
      </c>
    </row>
    <row r="183" spans="1:35" x14ac:dyDescent="0.25">
      <c r="A183" t="s">
        <v>114</v>
      </c>
    </row>
    <row r="184" spans="1:35" x14ac:dyDescent="0.25">
      <c r="A184" t="s">
        <v>119</v>
      </c>
      <c r="AB184" s="8" t="s">
        <v>172</v>
      </c>
      <c r="AC184" s="11" t="s">
        <v>174</v>
      </c>
      <c r="AE184" s="24" t="s">
        <v>173</v>
      </c>
      <c r="AF184" s="11">
        <v>0</v>
      </c>
      <c r="AH184" s="8" t="s">
        <v>122</v>
      </c>
      <c r="AI184" s="11">
        <v>0</v>
      </c>
    </row>
    <row r="185" spans="1:35" x14ac:dyDescent="0.25">
      <c r="A185" t="s">
        <v>116</v>
      </c>
      <c r="AB185" s="8" t="s">
        <v>170</v>
      </c>
      <c r="AC185" s="11">
        <v>0</v>
      </c>
      <c r="AE185" s="8" t="s">
        <v>171</v>
      </c>
      <c r="AF185" s="11">
        <v>0</v>
      </c>
      <c r="AH185" s="8"/>
      <c r="AI185" s="12" t="s">
        <v>176</v>
      </c>
    </row>
    <row r="186" spans="1:35" x14ac:dyDescent="0.25">
      <c r="A186" t="s">
        <v>115</v>
      </c>
      <c r="AB186" s="8"/>
      <c r="AC186" s="11" t="s">
        <v>175</v>
      </c>
      <c r="AE186" s="8"/>
      <c r="AF186" s="12" t="s">
        <v>179</v>
      </c>
      <c r="AH186" s="8"/>
      <c r="AI186" s="11">
        <v>0</v>
      </c>
    </row>
    <row r="187" spans="1:35" x14ac:dyDescent="0.25">
      <c r="B187" t="s">
        <v>118</v>
      </c>
    </row>
    <row r="188" spans="1:35" x14ac:dyDescent="0.25">
      <c r="B188" s="1" t="s">
        <v>117</v>
      </c>
      <c r="AB188" t="s">
        <v>177</v>
      </c>
      <c r="AC188" s="8"/>
      <c r="AD188" s="11">
        <v>0</v>
      </c>
      <c r="AF188" s="18" t="s">
        <v>180</v>
      </c>
    </row>
    <row r="189" spans="1:35" x14ac:dyDescent="0.25">
      <c r="AC189" s="8"/>
      <c r="AD189" s="11" t="s">
        <v>178</v>
      </c>
      <c r="AF189" t="s">
        <v>181</v>
      </c>
    </row>
    <row r="190" spans="1:35" ht="18" x14ac:dyDescent="0.35">
      <c r="B190" s="22" t="s">
        <v>142</v>
      </c>
      <c r="Q190" s="22" t="s">
        <v>161</v>
      </c>
      <c r="AC190" s="8"/>
      <c r="AD190" s="11">
        <v>0</v>
      </c>
      <c r="AF190" t="s">
        <v>182</v>
      </c>
    </row>
    <row r="191" spans="1:35" ht="18" x14ac:dyDescent="0.35">
      <c r="B191" t="s">
        <v>143</v>
      </c>
      <c r="J191" t="s">
        <v>152</v>
      </c>
      <c r="AF191" t="s">
        <v>183</v>
      </c>
    </row>
    <row r="192" spans="1:35" x14ac:dyDescent="0.25">
      <c r="B192" t="s">
        <v>144</v>
      </c>
      <c r="F192" s="2" t="s">
        <v>147</v>
      </c>
      <c r="J192" t="s">
        <v>144</v>
      </c>
      <c r="N192" s="2" t="s">
        <v>153</v>
      </c>
    </row>
    <row r="193" spans="1:28" x14ac:dyDescent="0.25">
      <c r="B193" t="s">
        <v>145</v>
      </c>
      <c r="F193" s="2" t="s">
        <v>146</v>
      </c>
      <c r="J193" t="s">
        <v>145</v>
      </c>
      <c r="N193" s="2" t="s">
        <v>154</v>
      </c>
      <c r="AB193" t="s">
        <v>184</v>
      </c>
    </row>
    <row r="194" spans="1:28" x14ac:dyDescent="0.25">
      <c r="B194" t="s">
        <v>148</v>
      </c>
      <c r="Q194" t="s">
        <v>148</v>
      </c>
      <c r="X194" t="s">
        <v>166</v>
      </c>
      <c r="Y194" t="s">
        <v>167</v>
      </c>
      <c r="Z194">
        <v>0.05</v>
      </c>
      <c r="AB194" s="1" t="s">
        <v>185</v>
      </c>
    </row>
    <row r="195" spans="1:28" ht="18" x14ac:dyDescent="0.35">
      <c r="B195" t="s">
        <v>149</v>
      </c>
      <c r="D195" t="s">
        <v>150</v>
      </c>
      <c r="E195" s="2" t="s">
        <v>151</v>
      </c>
      <c r="I195" t="s">
        <v>157</v>
      </c>
      <c r="J195" t="s">
        <v>5</v>
      </c>
      <c r="K195" s="23">
        <v>3.7500000000000001E-4</v>
      </c>
      <c r="Q195" t="s">
        <v>149</v>
      </c>
      <c r="S195" t="s">
        <v>150</v>
      </c>
      <c r="T195" s="2" t="s">
        <v>169</v>
      </c>
      <c r="X195" t="s">
        <v>164</v>
      </c>
      <c r="Y195" t="s">
        <v>165</v>
      </c>
      <c r="Z195">
        <v>3</v>
      </c>
    </row>
    <row r="196" spans="1:28" ht="18" x14ac:dyDescent="0.35">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x14ac:dyDescent="0.35">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x14ac:dyDescent="0.25">
      <c r="I198" t="s">
        <v>160</v>
      </c>
      <c r="J198">
        <v>10</v>
      </c>
      <c r="K198">
        <f>J198*2*PI()</f>
        <v>62.831853071795862</v>
      </c>
      <c r="X198" t="s">
        <v>160</v>
      </c>
      <c r="Y198">
        <v>20</v>
      </c>
      <c r="Z198">
        <f>Y198*2*PI()</f>
        <v>125.66370614359172</v>
      </c>
    </row>
    <row r="199" spans="1:28" x14ac:dyDescent="0.25">
      <c r="I199" t="s">
        <v>162</v>
      </c>
      <c r="X199" t="s">
        <v>163</v>
      </c>
    </row>
    <row r="200" spans="1:28" x14ac:dyDescent="0.25">
      <c r="X200" t="s">
        <v>2</v>
      </c>
      <c r="Y200" t="s">
        <v>6</v>
      </c>
      <c r="Z200">
        <f>Z195*Z194*Z197</f>
        <v>2.6047226650039553E-2</v>
      </c>
    </row>
    <row r="201" spans="1:28" ht="77.25" customHeight="1" x14ac:dyDescent="0.25">
      <c r="A201" s="31" t="s">
        <v>127</v>
      </c>
      <c r="B201" s="31"/>
      <c r="C201" s="31"/>
      <c r="D201" s="31"/>
      <c r="E201" s="31"/>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136</v>
      </c>
    </row>
    <row r="221" spans="1:16" ht="96" customHeight="1" x14ac:dyDescent="0.25">
      <c r="A221" s="28" t="s">
        <v>135</v>
      </c>
      <c r="B221" s="28"/>
      <c r="C221" s="28"/>
      <c r="D221" s="28"/>
      <c r="E221" s="28"/>
    </row>
    <row r="222" spans="1:16" x14ac:dyDescent="0.25">
      <c r="N222" t="s">
        <v>137</v>
      </c>
    </row>
    <row r="223" spans="1:16" x14ac:dyDescent="0.25">
      <c r="O223" t="s">
        <v>141</v>
      </c>
      <c r="P223" s="1" t="s">
        <v>138</v>
      </c>
    </row>
    <row r="224" spans="1:16" x14ac:dyDescent="0.25">
      <c r="O224" t="s">
        <v>140</v>
      </c>
      <c r="P224" s="1" t="s">
        <v>139</v>
      </c>
    </row>
    <row r="246" spans="1:5" ht="48.75" customHeight="1" x14ac:dyDescent="0.25">
      <c r="A246" s="31" t="s">
        <v>128</v>
      </c>
      <c r="B246" s="31"/>
      <c r="C246" s="31"/>
      <c r="D246" s="31"/>
      <c r="E246" s="31"/>
    </row>
    <row r="275" spans="1:91" x14ac:dyDescent="0.25">
      <c r="A275" s="6" t="s">
        <v>186</v>
      </c>
    </row>
    <row r="276" spans="1:91" x14ac:dyDescent="0.25">
      <c r="A276" t="s">
        <v>187</v>
      </c>
    </row>
    <row r="277" spans="1:91" ht="31.5" customHeight="1" x14ac:dyDescent="0.25">
      <c r="A277" s="28" t="s">
        <v>221</v>
      </c>
      <c r="B277" s="28"/>
      <c r="C277" s="28"/>
      <c r="D277" s="28"/>
      <c r="E277" s="28"/>
      <c r="F277" s="28"/>
      <c r="G277" s="5"/>
      <c r="H277" s="26" t="s">
        <v>190</v>
      </c>
      <c r="I277" s="26"/>
      <c r="J277" s="26"/>
      <c r="K277" s="26"/>
      <c r="L277" s="26"/>
      <c r="M277" s="26"/>
      <c r="N277" s="26"/>
      <c r="O277" s="26"/>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x14ac:dyDescent="0.25">
      <c r="H278" s="26" t="s">
        <v>191</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x14ac:dyDescent="0.25">
      <c r="I279" s="4"/>
      <c r="J279" s="4"/>
      <c r="K279" s="4"/>
      <c r="L279" s="4"/>
      <c r="M279" s="4"/>
      <c r="N279" s="4"/>
      <c r="O279" s="4"/>
      <c r="P279" s="4"/>
      <c r="Q279" s="2" t="s">
        <v>192</v>
      </c>
      <c r="R279">
        <f t="shared" ref="R279:AW279" si="3">$CM$279*R278</f>
        <v>2</v>
      </c>
      <c r="S279">
        <f t="shared" si="3"/>
        <v>2</v>
      </c>
      <c r="T279">
        <f t="shared" si="3"/>
        <v>2</v>
      </c>
      <c r="U279">
        <f t="shared" si="3"/>
        <v>2</v>
      </c>
      <c r="V279">
        <f t="shared" si="3"/>
        <v>2</v>
      </c>
      <c r="W279">
        <f t="shared" si="3"/>
        <v>2</v>
      </c>
      <c r="X279">
        <f t="shared" si="3"/>
        <v>2</v>
      </c>
      <c r="Y279">
        <f t="shared" si="3"/>
        <v>2</v>
      </c>
      <c r="Z279">
        <f t="shared" si="3"/>
        <v>2</v>
      </c>
      <c r="AA279">
        <f t="shared" si="3"/>
        <v>2</v>
      </c>
      <c r="AB279">
        <f t="shared" si="3"/>
        <v>2</v>
      </c>
      <c r="AC279">
        <f t="shared" si="3"/>
        <v>2</v>
      </c>
      <c r="AD279">
        <f t="shared" si="3"/>
        <v>2</v>
      </c>
      <c r="AE279">
        <f t="shared" si="3"/>
        <v>2</v>
      </c>
      <c r="AF279">
        <f t="shared" si="3"/>
        <v>2</v>
      </c>
      <c r="AG279">
        <f t="shared" si="3"/>
        <v>2</v>
      </c>
      <c r="AH279">
        <f t="shared" si="3"/>
        <v>2</v>
      </c>
      <c r="AI279">
        <f t="shared" si="3"/>
        <v>2</v>
      </c>
      <c r="AJ279">
        <f t="shared" si="3"/>
        <v>2</v>
      </c>
      <c r="AK279">
        <f t="shared" si="3"/>
        <v>2</v>
      </c>
      <c r="AL279">
        <f t="shared" si="3"/>
        <v>2</v>
      </c>
      <c r="AM279">
        <f t="shared" si="3"/>
        <v>2</v>
      </c>
      <c r="AN279">
        <f t="shared" si="3"/>
        <v>2</v>
      </c>
      <c r="AO279">
        <f t="shared" si="3"/>
        <v>2</v>
      </c>
      <c r="AP279">
        <f t="shared" si="3"/>
        <v>2</v>
      </c>
      <c r="AQ279">
        <f t="shared" si="3"/>
        <v>2</v>
      </c>
      <c r="AR279">
        <f t="shared" si="3"/>
        <v>2</v>
      </c>
      <c r="AS279">
        <f t="shared" si="3"/>
        <v>2</v>
      </c>
      <c r="AT279">
        <f t="shared" si="3"/>
        <v>2</v>
      </c>
      <c r="AU279">
        <f t="shared" si="3"/>
        <v>2</v>
      </c>
      <c r="AV279">
        <f t="shared" si="3"/>
        <v>2</v>
      </c>
      <c r="AW279">
        <f t="shared" si="3"/>
        <v>2</v>
      </c>
      <c r="AX279">
        <f t="shared" ref="AX279:CC279" si="4">$CM$279*AX278</f>
        <v>2</v>
      </c>
      <c r="AY279">
        <f t="shared" si="4"/>
        <v>2</v>
      </c>
      <c r="AZ279">
        <f t="shared" si="4"/>
        <v>2</v>
      </c>
      <c r="BA279">
        <f t="shared" si="4"/>
        <v>2</v>
      </c>
      <c r="BB279">
        <f t="shared" si="4"/>
        <v>2</v>
      </c>
      <c r="BC279">
        <f t="shared" si="4"/>
        <v>2</v>
      </c>
      <c r="BD279">
        <f t="shared" si="4"/>
        <v>2</v>
      </c>
      <c r="BE279">
        <f t="shared" si="4"/>
        <v>2</v>
      </c>
      <c r="BF279">
        <f t="shared" si="4"/>
        <v>2</v>
      </c>
      <c r="BG279">
        <f t="shared" si="4"/>
        <v>2</v>
      </c>
      <c r="BH279">
        <f t="shared" si="4"/>
        <v>2</v>
      </c>
      <c r="BI279">
        <f t="shared" si="4"/>
        <v>2</v>
      </c>
      <c r="BJ279">
        <f t="shared" si="4"/>
        <v>2</v>
      </c>
      <c r="BK279">
        <f t="shared" si="4"/>
        <v>2</v>
      </c>
      <c r="BL279">
        <f t="shared" si="4"/>
        <v>2</v>
      </c>
      <c r="BM279">
        <f t="shared" si="4"/>
        <v>2</v>
      </c>
      <c r="BN279">
        <f t="shared" si="4"/>
        <v>2</v>
      </c>
      <c r="BO279">
        <f t="shared" si="4"/>
        <v>2</v>
      </c>
      <c r="BP279">
        <f t="shared" si="4"/>
        <v>2</v>
      </c>
      <c r="BQ279">
        <f t="shared" si="4"/>
        <v>2</v>
      </c>
      <c r="BR279">
        <f t="shared" si="4"/>
        <v>2</v>
      </c>
      <c r="BS279">
        <f t="shared" si="4"/>
        <v>2</v>
      </c>
      <c r="BT279">
        <f t="shared" si="4"/>
        <v>2</v>
      </c>
      <c r="BU279">
        <f t="shared" si="4"/>
        <v>2</v>
      </c>
      <c r="BV279">
        <f t="shared" si="4"/>
        <v>2</v>
      </c>
      <c r="BW279">
        <f t="shared" si="4"/>
        <v>2</v>
      </c>
      <c r="BX279">
        <f t="shared" si="4"/>
        <v>2</v>
      </c>
      <c r="BY279">
        <f t="shared" si="4"/>
        <v>2</v>
      </c>
      <c r="BZ279">
        <f t="shared" si="4"/>
        <v>2</v>
      </c>
      <c r="CA279">
        <f t="shared" si="4"/>
        <v>2</v>
      </c>
      <c r="CB279">
        <f t="shared" si="4"/>
        <v>2</v>
      </c>
      <c r="CC279">
        <f t="shared" si="4"/>
        <v>2</v>
      </c>
      <c r="CD279">
        <f t="shared" ref="CD279:CL279" si="5">$CM$279*CD278</f>
        <v>2</v>
      </c>
      <c r="CE279">
        <f t="shared" si="5"/>
        <v>2</v>
      </c>
      <c r="CF279">
        <f t="shared" si="5"/>
        <v>2</v>
      </c>
      <c r="CG279">
        <f t="shared" si="5"/>
        <v>2</v>
      </c>
      <c r="CH279">
        <f t="shared" si="5"/>
        <v>2</v>
      </c>
      <c r="CI279">
        <f t="shared" si="5"/>
        <v>2</v>
      </c>
      <c r="CJ279">
        <f t="shared" si="5"/>
        <v>2</v>
      </c>
      <c r="CK279">
        <f t="shared" si="5"/>
        <v>2</v>
      </c>
      <c r="CL279">
        <f t="shared" si="5"/>
        <v>2</v>
      </c>
      <c r="CM279">
        <v>2</v>
      </c>
    </row>
    <row r="281" spans="1:91" x14ac:dyDescent="0.25">
      <c r="H281" s="25" t="s">
        <v>193</v>
      </c>
      <c r="R281">
        <f t="shared" ref="R281:AW281" si="6">COS(R277*PI()/180)</f>
        <v>1</v>
      </c>
      <c r="S281">
        <f t="shared" si="6"/>
        <v>0.99619469809174555</v>
      </c>
      <c r="T281">
        <f t="shared" si="6"/>
        <v>0.98480775301220802</v>
      </c>
      <c r="U281">
        <f t="shared" si="6"/>
        <v>0.96592582628906831</v>
      </c>
      <c r="V281">
        <f t="shared" si="6"/>
        <v>0.93969262078590843</v>
      </c>
      <c r="W281">
        <f t="shared" si="6"/>
        <v>0.90630778703664994</v>
      </c>
      <c r="X281">
        <f t="shared" si="6"/>
        <v>0.86602540378443871</v>
      </c>
      <c r="Y281">
        <f t="shared" si="6"/>
        <v>0.8191520442889918</v>
      </c>
      <c r="Z281">
        <f t="shared" si="6"/>
        <v>0.76604444311897801</v>
      </c>
      <c r="AA281">
        <f t="shared" si="6"/>
        <v>0.70710678118654757</v>
      </c>
      <c r="AB281">
        <f t="shared" si="6"/>
        <v>0.64278760968653936</v>
      </c>
      <c r="AC281">
        <f t="shared" si="6"/>
        <v>0.57357643635104616</v>
      </c>
      <c r="AD281">
        <f t="shared" si="6"/>
        <v>0.50000000000000011</v>
      </c>
      <c r="AE281">
        <f t="shared" si="6"/>
        <v>0.42261826174069944</v>
      </c>
      <c r="AF281">
        <f t="shared" si="6"/>
        <v>0.34202014332566882</v>
      </c>
      <c r="AG281">
        <f t="shared" si="6"/>
        <v>0.25881904510252074</v>
      </c>
      <c r="AH281">
        <f t="shared" si="6"/>
        <v>0.17364817766693041</v>
      </c>
      <c r="AI281">
        <f t="shared" si="6"/>
        <v>8.7155742747658138E-2</v>
      </c>
      <c r="AJ281">
        <f t="shared" si="6"/>
        <v>6.1257422745431001E-17</v>
      </c>
      <c r="AK281">
        <f t="shared" si="6"/>
        <v>-8.7155742747658235E-2</v>
      </c>
      <c r="AL281">
        <f t="shared" si="6"/>
        <v>-0.1736481776669303</v>
      </c>
      <c r="AM281">
        <f t="shared" si="6"/>
        <v>-0.25881904510252085</v>
      </c>
      <c r="AN281">
        <f t="shared" si="6"/>
        <v>-0.34202014332566871</v>
      </c>
      <c r="AO281">
        <f t="shared" si="6"/>
        <v>-0.42261826174069933</v>
      </c>
      <c r="AP281">
        <f t="shared" si="6"/>
        <v>-0.49999999999999978</v>
      </c>
      <c r="AQ281">
        <f t="shared" si="6"/>
        <v>-0.57357643635104583</v>
      </c>
      <c r="AR281">
        <f t="shared" si="6"/>
        <v>-0.64278760968653936</v>
      </c>
      <c r="AS281">
        <f t="shared" si="6"/>
        <v>-0.70710678118654746</v>
      </c>
      <c r="AT281">
        <f t="shared" si="6"/>
        <v>-0.7660444431189779</v>
      </c>
      <c r="AU281">
        <f t="shared" si="6"/>
        <v>-0.81915204428899158</v>
      </c>
      <c r="AV281">
        <f t="shared" si="6"/>
        <v>-0.86602540378443871</v>
      </c>
      <c r="AW281">
        <f t="shared" si="6"/>
        <v>-0.90630778703664994</v>
      </c>
      <c r="AX281">
        <f t="shared" ref="AX281:CC281" si="7">COS(AX277*PI()/180)</f>
        <v>-0.93969262078590832</v>
      </c>
      <c r="AY281">
        <f t="shared" si="7"/>
        <v>-0.9659258262890682</v>
      </c>
      <c r="AZ281">
        <f t="shared" si="7"/>
        <v>-0.98480775301220802</v>
      </c>
      <c r="BA281">
        <f t="shared" si="7"/>
        <v>-0.99619469809174555</v>
      </c>
      <c r="BB281">
        <f t="shared" si="7"/>
        <v>-1</v>
      </c>
      <c r="BC281">
        <f t="shared" si="7"/>
        <v>-0.99619469809174555</v>
      </c>
      <c r="BD281">
        <f t="shared" si="7"/>
        <v>-0.98480775301220802</v>
      </c>
      <c r="BE281">
        <f t="shared" si="7"/>
        <v>-0.96592582628906842</v>
      </c>
      <c r="BF281">
        <f t="shared" si="7"/>
        <v>-0.93969262078590843</v>
      </c>
      <c r="BG281">
        <f t="shared" si="7"/>
        <v>-0.90630778703665005</v>
      </c>
      <c r="BH281">
        <f t="shared" si="7"/>
        <v>-0.8660254037844386</v>
      </c>
      <c r="BI281">
        <f t="shared" si="7"/>
        <v>-0.81915204428899202</v>
      </c>
      <c r="BJ281">
        <f t="shared" si="7"/>
        <v>-0.76604444311897801</v>
      </c>
      <c r="BK281">
        <f t="shared" si="7"/>
        <v>-0.70710678118654768</v>
      </c>
      <c r="BL281">
        <f t="shared" si="7"/>
        <v>-0.64278760968653947</v>
      </c>
      <c r="BM281">
        <f t="shared" si="7"/>
        <v>-0.57357643635104638</v>
      </c>
      <c r="BN281">
        <f t="shared" si="7"/>
        <v>-0.50000000000000044</v>
      </c>
      <c r="BO281">
        <f t="shared" si="7"/>
        <v>-0.42261826174069994</v>
      </c>
      <c r="BP281">
        <f t="shared" si="7"/>
        <v>-0.34202014332566938</v>
      </c>
      <c r="BQ281">
        <f t="shared" si="7"/>
        <v>-0.25881904510252063</v>
      </c>
      <c r="BR281">
        <f t="shared" si="7"/>
        <v>-0.17364817766693033</v>
      </c>
      <c r="BS281">
        <f t="shared" si="7"/>
        <v>-8.7155742747658249E-2</v>
      </c>
      <c r="BT281">
        <f t="shared" si="7"/>
        <v>-1.83772268236293E-16</v>
      </c>
      <c r="BU281">
        <f t="shared" si="7"/>
        <v>8.7155742747657888E-2</v>
      </c>
      <c r="BV281">
        <f t="shared" si="7"/>
        <v>0.17364817766692997</v>
      </c>
      <c r="BW281">
        <f t="shared" si="7"/>
        <v>0.25881904510252113</v>
      </c>
      <c r="BX281">
        <f t="shared" si="7"/>
        <v>0.34202014332566816</v>
      </c>
      <c r="BY281">
        <f t="shared" si="7"/>
        <v>0.42261826174069961</v>
      </c>
      <c r="BZ281">
        <f t="shared" si="7"/>
        <v>0.50000000000000011</v>
      </c>
      <c r="CA281">
        <f t="shared" si="7"/>
        <v>0.57357643635104605</v>
      </c>
      <c r="CB281">
        <f t="shared" si="7"/>
        <v>0.64278760968653925</v>
      </c>
      <c r="CC281">
        <f t="shared" si="7"/>
        <v>0.70710678118654735</v>
      </c>
      <c r="CD281">
        <f t="shared" ref="CD281:CL281" si="8">COS(CD277*PI()/180)</f>
        <v>0.76604444311897779</v>
      </c>
      <c r="CE281">
        <f t="shared" si="8"/>
        <v>0.81915204428899158</v>
      </c>
      <c r="CF281">
        <f t="shared" si="8"/>
        <v>0.86602540378443837</v>
      </c>
      <c r="CG281">
        <f t="shared" si="8"/>
        <v>0.90630778703664971</v>
      </c>
      <c r="CH281">
        <f t="shared" si="8"/>
        <v>0.93969262078590843</v>
      </c>
      <c r="CI281">
        <f t="shared" si="8"/>
        <v>0.96592582628906831</v>
      </c>
      <c r="CJ281">
        <f t="shared" si="8"/>
        <v>0.98480775301220791</v>
      </c>
      <c r="CK281">
        <f t="shared" si="8"/>
        <v>0.99619469809174555</v>
      </c>
      <c r="CL281">
        <f t="shared" si="8"/>
        <v>1</v>
      </c>
    </row>
    <row r="282" spans="1:91" x14ac:dyDescent="0.25">
      <c r="H282" s="25" t="s">
        <v>194</v>
      </c>
      <c r="R282">
        <f t="shared" ref="R282:AW282" si="9">SIN(R277*R279*PI()/180)</f>
        <v>0</v>
      </c>
      <c r="S282">
        <f t="shared" si="9"/>
        <v>0.17364817766693033</v>
      </c>
      <c r="T282">
        <f t="shared" si="9"/>
        <v>0.34202014332566871</v>
      </c>
      <c r="U282">
        <f t="shared" si="9"/>
        <v>0.49999999999999994</v>
      </c>
      <c r="V282">
        <f t="shared" si="9"/>
        <v>0.64278760968653925</v>
      </c>
      <c r="W282">
        <f t="shared" si="9"/>
        <v>0.76604444311897801</v>
      </c>
      <c r="X282">
        <f t="shared" si="9"/>
        <v>0.8660254037844386</v>
      </c>
      <c r="Y282">
        <f t="shared" si="9"/>
        <v>0.93969262078590832</v>
      </c>
      <c r="Z282">
        <f t="shared" si="9"/>
        <v>0.98480775301220802</v>
      </c>
      <c r="AA282">
        <f t="shared" si="9"/>
        <v>1</v>
      </c>
      <c r="AB282">
        <f t="shared" si="9"/>
        <v>0.98480775301220802</v>
      </c>
      <c r="AC282">
        <f t="shared" si="9"/>
        <v>0.93969262078590843</v>
      </c>
      <c r="AD282">
        <f t="shared" si="9"/>
        <v>0.86602540378443871</v>
      </c>
      <c r="AE282">
        <f t="shared" si="9"/>
        <v>0.76604444311897801</v>
      </c>
      <c r="AF282">
        <f t="shared" si="9"/>
        <v>0.64278760968653947</v>
      </c>
      <c r="AG282">
        <f t="shared" si="9"/>
        <v>0.49999999999999994</v>
      </c>
      <c r="AH282">
        <f t="shared" si="9"/>
        <v>0.34202014332566888</v>
      </c>
      <c r="AI282">
        <f t="shared" si="9"/>
        <v>0.17364817766693028</v>
      </c>
      <c r="AJ282">
        <f t="shared" si="9"/>
        <v>1.22514845490862E-16</v>
      </c>
      <c r="AK282">
        <f t="shared" si="9"/>
        <v>-0.17364817766693047</v>
      </c>
      <c r="AL282">
        <f t="shared" si="9"/>
        <v>-0.34202014332566866</v>
      </c>
      <c r="AM282">
        <f t="shared" si="9"/>
        <v>-0.50000000000000011</v>
      </c>
      <c r="AN282">
        <f t="shared" si="9"/>
        <v>-0.64278760968653925</v>
      </c>
      <c r="AO282">
        <f t="shared" si="9"/>
        <v>-0.7660444431189779</v>
      </c>
      <c r="AP282">
        <f t="shared" si="9"/>
        <v>-0.86602540378443837</v>
      </c>
      <c r="AQ282">
        <f t="shared" si="9"/>
        <v>-0.93969262078590821</v>
      </c>
      <c r="AR282">
        <f t="shared" si="9"/>
        <v>-0.98480775301220802</v>
      </c>
      <c r="AS282">
        <f t="shared" si="9"/>
        <v>-1</v>
      </c>
      <c r="AT282">
        <f t="shared" si="9"/>
        <v>-0.98480775301220813</v>
      </c>
      <c r="AU282">
        <f t="shared" si="9"/>
        <v>-0.93969262078590854</v>
      </c>
      <c r="AV282">
        <f t="shared" si="9"/>
        <v>-0.8660254037844386</v>
      </c>
      <c r="AW282">
        <f t="shared" si="9"/>
        <v>-0.76604444311897812</v>
      </c>
      <c r="AX282">
        <f t="shared" ref="AX282:CC282" si="10">SIN(AX277*AX279*PI()/180)</f>
        <v>-0.64278760968653958</v>
      </c>
      <c r="AY282">
        <f t="shared" si="10"/>
        <v>-0.50000000000000044</v>
      </c>
      <c r="AZ282">
        <f t="shared" si="10"/>
        <v>-0.3420201433256686</v>
      </c>
      <c r="BA282">
        <f t="shared" si="10"/>
        <v>-0.17364817766693127</v>
      </c>
      <c r="BB282">
        <f t="shared" si="10"/>
        <v>-2.45029690981724E-16</v>
      </c>
      <c r="BC282">
        <f t="shared" si="10"/>
        <v>0.17364817766692991</v>
      </c>
      <c r="BD282">
        <f t="shared" si="10"/>
        <v>0.34202014332566893</v>
      </c>
      <c r="BE282">
        <f t="shared" si="10"/>
        <v>0.49999999999999928</v>
      </c>
      <c r="BF282">
        <f t="shared" si="10"/>
        <v>0.64278760968653914</v>
      </c>
      <c r="BG282">
        <f t="shared" si="10"/>
        <v>0.76604444311897779</v>
      </c>
      <c r="BH282">
        <f t="shared" si="10"/>
        <v>0.86602540378443882</v>
      </c>
      <c r="BI282">
        <f t="shared" si="10"/>
        <v>0.93969262078590809</v>
      </c>
      <c r="BJ282">
        <f t="shared" si="10"/>
        <v>0.98480775301220802</v>
      </c>
      <c r="BK282">
        <f t="shared" si="10"/>
        <v>1</v>
      </c>
      <c r="BL282">
        <f t="shared" si="10"/>
        <v>0.98480775301220813</v>
      </c>
      <c r="BM282">
        <f t="shared" si="10"/>
        <v>0.93969262078590865</v>
      </c>
      <c r="BN282">
        <f t="shared" si="10"/>
        <v>0.86602540378443915</v>
      </c>
      <c r="BO282">
        <f t="shared" si="10"/>
        <v>0.76604444311897879</v>
      </c>
      <c r="BP282">
        <f t="shared" si="10"/>
        <v>0.64278760968654036</v>
      </c>
      <c r="BQ282">
        <f t="shared" si="10"/>
        <v>0.49999999999999978</v>
      </c>
      <c r="BR282">
        <f t="shared" si="10"/>
        <v>0.34202014332566871</v>
      </c>
      <c r="BS282">
        <f t="shared" si="10"/>
        <v>0.1736481776669305</v>
      </c>
      <c r="BT282">
        <f t="shared" si="10"/>
        <v>3.67544536472586E-16</v>
      </c>
      <c r="BU282">
        <f t="shared" si="10"/>
        <v>-0.17364817766692978</v>
      </c>
      <c r="BV282">
        <f t="shared" si="10"/>
        <v>-0.34202014332566799</v>
      </c>
      <c r="BW282">
        <f t="shared" si="10"/>
        <v>-0.50000000000000067</v>
      </c>
      <c r="BX282">
        <f t="shared" si="10"/>
        <v>-0.64278760968653836</v>
      </c>
      <c r="BY282">
        <f t="shared" si="10"/>
        <v>-0.76604444311897824</v>
      </c>
      <c r="BZ282">
        <f t="shared" si="10"/>
        <v>-0.86602540378443871</v>
      </c>
      <c r="CA282">
        <f t="shared" si="10"/>
        <v>-0.93969262078590843</v>
      </c>
      <c r="CB282">
        <f t="shared" si="10"/>
        <v>-0.98480775301220802</v>
      </c>
      <c r="CC282">
        <f t="shared" si="10"/>
        <v>-1</v>
      </c>
      <c r="CD282">
        <f t="shared" ref="CD282:CL282" si="11">SIN(CD277*CD279*PI()/180)</f>
        <v>-0.98480775301220813</v>
      </c>
      <c r="CE282">
        <f t="shared" si="11"/>
        <v>-0.93969262078590865</v>
      </c>
      <c r="CF282">
        <f t="shared" si="11"/>
        <v>-0.86602540378443915</v>
      </c>
      <c r="CG282">
        <f t="shared" si="11"/>
        <v>-0.76604444311897879</v>
      </c>
      <c r="CH282">
        <f t="shared" si="11"/>
        <v>-0.64278760968653903</v>
      </c>
      <c r="CI282">
        <f t="shared" si="11"/>
        <v>-0.49999999999999989</v>
      </c>
      <c r="CJ282">
        <f t="shared" si="11"/>
        <v>-0.34202014332567049</v>
      </c>
      <c r="CK282">
        <f t="shared" si="11"/>
        <v>-0.17364817766693064</v>
      </c>
      <c r="CL282">
        <f t="shared" si="11"/>
        <v>-4.90059381963448E-16</v>
      </c>
    </row>
    <row r="294" spans="1:24" x14ac:dyDescent="0.25">
      <c r="A294" s="6" t="s">
        <v>189</v>
      </c>
    </row>
    <row r="295" spans="1:24" x14ac:dyDescent="0.25">
      <c r="A295" t="s">
        <v>199</v>
      </c>
      <c r="H295" t="s">
        <v>208</v>
      </c>
      <c r="X295" t="s">
        <v>209</v>
      </c>
    </row>
    <row r="296" spans="1:24" x14ac:dyDescent="0.25">
      <c r="A296" t="s">
        <v>217</v>
      </c>
    </row>
    <row r="297" spans="1:24" x14ac:dyDescent="0.25">
      <c r="B297" s="30" t="s">
        <v>207</v>
      </c>
      <c r="C297" s="30"/>
      <c r="D297" s="30"/>
      <c r="E297" s="30"/>
      <c r="F297" s="30"/>
    </row>
    <row r="298" spans="1:24" x14ac:dyDescent="0.25">
      <c r="B298" s="27"/>
      <c r="C298" s="27" t="s">
        <v>200</v>
      </c>
      <c r="D298" s="27" t="s">
        <v>201</v>
      </c>
      <c r="E298" s="27" t="s">
        <v>203</v>
      </c>
      <c r="F298" s="27" t="s">
        <v>210</v>
      </c>
    </row>
    <row r="299" spans="1:24" x14ac:dyDescent="0.25">
      <c r="B299" s="27">
        <v>0</v>
      </c>
      <c r="C299" s="27">
        <v>0</v>
      </c>
      <c r="D299" s="27">
        <v>30</v>
      </c>
      <c r="E299" s="27">
        <v>0</v>
      </c>
      <c r="F299" s="27" t="s">
        <v>188</v>
      </c>
    </row>
    <row r="300" spans="1:24" x14ac:dyDescent="0.25">
      <c r="B300" s="27">
        <v>1</v>
      </c>
      <c r="C300" s="27">
        <v>-90</v>
      </c>
      <c r="D300" s="27">
        <v>0</v>
      </c>
      <c r="E300" s="27">
        <v>30</v>
      </c>
      <c r="F300" s="27" t="s">
        <v>202</v>
      </c>
    </row>
    <row r="301" spans="1:24" x14ac:dyDescent="0.25">
      <c r="B301" s="27" t="s">
        <v>205</v>
      </c>
      <c r="C301" s="27">
        <v>-90</v>
      </c>
      <c r="D301" s="27">
        <v>90</v>
      </c>
      <c r="E301" s="27">
        <v>0</v>
      </c>
      <c r="F301" s="27" t="s">
        <v>204</v>
      </c>
    </row>
    <row r="302" spans="1:24" x14ac:dyDescent="0.25">
      <c r="B302" s="27">
        <v>3</v>
      </c>
      <c r="C302" s="27">
        <v>-90</v>
      </c>
      <c r="D302" s="27">
        <v>180</v>
      </c>
      <c r="E302" s="27">
        <v>0</v>
      </c>
      <c r="F302" s="27" t="s">
        <v>204</v>
      </c>
    </row>
    <row r="303" spans="1:24" x14ac:dyDescent="0.25">
      <c r="B303" s="27">
        <v>4</v>
      </c>
      <c r="C303" s="27">
        <v>-90</v>
      </c>
      <c r="D303" s="27">
        <v>210</v>
      </c>
      <c r="E303" s="27">
        <v>0</v>
      </c>
      <c r="F303" s="27" t="s">
        <v>204</v>
      </c>
    </row>
    <row r="304" spans="1:24" x14ac:dyDescent="0.25">
      <c r="B304" s="27" t="s">
        <v>206</v>
      </c>
      <c r="C304" s="27">
        <v>90</v>
      </c>
      <c r="D304" s="27">
        <v>90</v>
      </c>
      <c r="E304" s="27">
        <v>0</v>
      </c>
      <c r="F304" s="27" t="s">
        <v>204</v>
      </c>
    </row>
    <row r="305" spans="1:6" x14ac:dyDescent="0.25">
      <c r="B305" s="27">
        <v>6</v>
      </c>
      <c r="C305" s="27">
        <v>60</v>
      </c>
      <c r="D305" s="27">
        <v>180</v>
      </c>
      <c r="E305" s="27">
        <v>-45</v>
      </c>
      <c r="F305" s="27" t="s">
        <v>211</v>
      </c>
    </row>
    <row r="307" spans="1:6" x14ac:dyDescent="0.25">
      <c r="A307" s="31" t="s">
        <v>216</v>
      </c>
      <c r="B307" s="31"/>
      <c r="C307" s="31"/>
      <c r="D307" s="31"/>
      <c r="E307" s="31"/>
    </row>
    <row r="308" spans="1:6" x14ac:dyDescent="0.25">
      <c r="A308" s="31"/>
      <c r="B308" s="31"/>
      <c r="C308" s="31"/>
      <c r="D308" s="31"/>
      <c r="E308" s="31"/>
    </row>
    <row r="309" spans="1:6" x14ac:dyDescent="0.25">
      <c r="A309" s="31"/>
      <c r="B309" s="31"/>
      <c r="C309" s="31"/>
      <c r="D309" s="31"/>
      <c r="E309" s="31"/>
    </row>
    <row r="310" spans="1:6" x14ac:dyDescent="0.25">
      <c r="A310" s="31"/>
      <c r="B310" s="31"/>
      <c r="C310" s="31"/>
      <c r="D310" s="31"/>
      <c r="E310" s="31"/>
    </row>
    <row r="311" spans="1:6" x14ac:dyDescent="0.25">
      <c r="A311" s="31"/>
      <c r="B311" s="31"/>
      <c r="C311" s="31"/>
      <c r="D311" s="31"/>
      <c r="E311" s="31"/>
    </row>
    <row r="312" spans="1:6" x14ac:dyDescent="0.25">
      <c r="A312" s="31"/>
      <c r="B312" s="31"/>
      <c r="C312" s="31"/>
      <c r="D312" s="31"/>
      <c r="E312" s="31"/>
    </row>
    <row r="313" spans="1:6" ht="31.5" customHeight="1" x14ac:dyDescent="0.25">
      <c r="A313" s="31"/>
      <c r="B313" s="31"/>
      <c r="C313" s="31"/>
      <c r="D313" s="31"/>
      <c r="E313" s="31"/>
    </row>
    <row r="314" spans="1:6" x14ac:dyDescent="0.25">
      <c r="A314" s="31" t="s">
        <v>212</v>
      </c>
      <c r="B314" s="31"/>
      <c r="C314" s="31"/>
      <c r="D314" s="31"/>
      <c r="E314" s="31"/>
    </row>
    <row r="315" spans="1:6" x14ac:dyDescent="0.25">
      <c r="A315" s="31"/>
      <c r="B315" s="31"/>
      <c r="C315" s="31"/>
      <c r="D315" s="31"/>
      <c r="E315" s="31"/>
    </row>
    <row r="317" spans="1:6" x14ac:dyDescent="0.25">
      <c r="A317" t="s">
        <v>215</v>
      </c>
    </row>
    <row r="318" spans="1:6" x14ac:dyDescent="0.25">
      <c r="A318" s="1" t="s">
        <v>213</v>
      </c>
    </row>
    <row r="319" spans="1:6" x14ac:dyDescent="0.25">
      <c r="A319" t="s">
        <v>214</v>
      </c>
    </row>
    <row r="320" spans="1:6" x14ac:dyDescent="0.25">
      <c r="A320" s="1" t="s">
        <v>139</v>
      </c>
    </row>
    <row r="324" spans="1:1" x14ac:dyDescent="0.25">
      <c r="A324" s="6" t="s">
        <v>218</v>
      </c>
    </row>
    <row r="325" spans="1:1" x14ac:dyDescent="0.25">
      <c r="A325" t="s">
        <v>219</v>
      </c>
    </row>
    <row r="326" spans="1:1" x14ac:dyDescent="0.25">
      <c r="A326" t="s">
        <v>220</v>
      </c>
    </row>
    <row r="327" spans="1:1" x14ac:dyDescent="0.25">
      <c r="A327" t="s">
        <v>222</v>
      </c>
    </row>
    <row r="328" spans="1:1" x14ac:dyDescent="0.25">
      <c r="A328" t="s">
        <v>223</v>
      </c>
    </row>
    <row r="330" spans="1:1" x14ac:dyDescent="0.25">
      <c r="A330" s="6" t="s">
        <v>224</v>
      </c>
    </row>
    <row r="331" spans="1:1" x14ac:dyDescent="0.25">
      <c r="A331" s="1" t="s">
        <v>225</v>
      </c>
    </row>
    <row r="332" spans="1:1" x14ac:dyDescent="0.25">
      <c r="A332" t="s">
        <v>226</v>
      </c>
    </row>
    <row r="333" spans="1:1" x14ac:dyDescent="0.25">
      <c r="A333" t="s">
        <v>227</v>
      </c>
    </row>
    <row r="335" spans="1:1" x14ac:dyDescent="0.25">
      <c r="A335" t="s">
        <v>246</v>
      </c>
    </row>
    <row r="336" spans="1:1" x14ac:dyDescent="0.25">
      <c r="A336" t="s">
        <v>245</v>
      </c>
    </row>
    <row r="337" spans="1:18" x14ac:dyDescent="0.25">
      <c r="A337" t="s">
        <v>228</v>
      </c>
      <c r="B337" t="s">
        <v>8</v>
      </c>
    </row>
    <row r="338" spans="1:18" x14ac:dyDescent="0.25">
      <c r="A338" t="s">
        <v>229</v>
      </c>
      <c r="B338" t="s">
        <v>230</v>
      </c>
    </row>
    <row r="339" spans="1:18" x14ac:dyDescent="0.25">
      <c r="A339" t="s">
        <v>231</v>
      </c>
      <c r="B339" t="s">
        <v>232</v>
      </c>
    </row>
    <row r="340" spans="1:18" x14ac:dyDescent="0.25">
      <c r="A340" t="s">
        <v>233</v>
      </c>
      <c r="B340" t="s">
        <v>234</v>
      </c>
    </row>
    <row r="341" spans="1:18" x14ac:dyDescent="0.25">
      <c r="A341" t="s">
        <v>235</v>
      </c>
      <c r="B341" t="s">
        <v>8</v>
      </c>
    </row>
    <row r="342" spans="1:18" x14ac:dyDescent="0.25">
      <c r="A342" t="s">
        <v>229</v>
      </c>
      <c r="B342" t="s">
        <v>236</v>
      </c>
    </row>
    <row r="343" spans="1:18" x14ac:dyDescent="0.25">
      <c r="A343" t="s">
        <v>231</v>
      </c>
      <c r="B343" t="s">
        <v>237</v>
      </c>
    </row>
    <row r="344" spans="1:18" x14ac:dyDescent="0.25">
      <c r="A344" t="s">
        <v>233</v>
      </c>
      <c r="B344" t="s">
        <v>238</v>
      </c>
    </row>
    <row r="345" spans="1:18" x14ac:dyDescent="0.25">
      <c r="A345" t="s">
        <v>239</v>
      </c>
      <c r="B345" t="s">
        <v>240</v>
      </c>
    </row>
    <row r="346" spans="1:18" x14ac:dyDescent="0.25">
      <c r="A346" t="s">
        <v>241</v>
      </c>
      <c r="B346" t="s">
        <v>242</v>
      </c>
    </row>
    <row r="347" spans="1:18" x14ac:dyDescent="0.25">
      <c r="A347" t="s">
        <v>243</v>
      </c>
      <c r="B347" t="s">
        <v>244</v>
      </c>
    </row>
    <row r="349" spans="1:18" x14ac:dyDescent="0.25">
      <c r="A349" t="s">
        <v>247</v>
      </c>
      <c r="R349" t="s">
        <v>248</v>
      </c>
    </row>
    <row r="390" spans="1:3" x14ac:dyDescent="0.25">
      <c r="A390" s="35"/>
      <c r="B390" s="22" t="s">
        <v>284</v>
      </c>
    </row>
    <row r="391" spans="1:3" x14ac:dyDescent="0.25">
      <c r="A391" s="35"/>
      <c r="B391" t="s">
        <v>249</v>
      </c>
    </row>
    <row r="392" spans="1:3" x14ac:dyDescent="0.25">
      <c r="A392" s="35"/>
      <c r="B392" t="s">
        <v>250</v>
      </c>
    </row>
    <row r="393" spans="1:3" x14ac:dyDescent="0.25">
      <c r="A393" s="35"/>
      <c r="B393" t="s">
        <v>251</v>
      </c>
    </row>
    <row r="394" spans="1:3" x14ac:dyDescent="0.25">
      <c r="A394" s="35"/>
      <c r="B394" t="s">
        <v>252</v>
      </c>
    </row>
    <row r="395" spans="1:3" x14ac:dyDescent="0.25">
      <c r="A395" s="35"/>
      <c r="B395" t="s">
        <v>262</v>
      </c>
    </row>
    <row r="396" spans="1:3" x14ac:dyDescent="0.25">
      <c r="A396" s="35"/>
    </row>
    <row r="397" spans="1:3" x14ac:dyDescent="0.25">
      <c r="A397" s="35"/>
      <c r="B397" t="s">
        <v>253</v>
      </c>
    </row>
    <row r="398" spans="1:3" x14ac:dyDescent="0.25">
      <c r="A398" s="35"/>
      <c r="B398" s="32" t="s">
        <v>257</v>
      </c>
      <c r="C398" s="32"/>
    </row>
    <row r="399" spans="1:3" x14ac:dyDescent="0.25">
      <c r="A399" s="35"/>
      <c r="B399" s="32" t="s">
        <v>258</v>
      </c>
      <c r="C399" s="32"/>
    </row>
    <row r="400" spans="1:3" x14ac:dyDescent="0.25">
      <c r="A400" s="35"/>
      <c r="B400" s="32"/>
      <c r="C400" s="32"/>
    </row>
    <row r="401" spans="1:7" x14ac:dyDescent="0.25">
      <c r="A401" s="35"/>
      <c r="B401" s="32" t="s">
        <v>256</v>
      </c>
      <c r="C401" s="32"/>
      <c r="D401" t="s">
        <v>8</v>
      </c>
      <c r="E401">
        <v>10</v>
      </c>
    </row>
    <row r="402" spans="1:7" x14ac:dyDescent="0.25">
      <c r="A402" s="35"/>
      <c r="B402" s="32" t="s">
        <v>254</v>
      </c>
      <c r="C402" s="32"/>
      <c r="D402" t="s">
        <v>8</v>
      </c>
      <c r="E402">
        <v>20</v>
      </c>
    </row>
    <row r="403" spans="1:7" x14ac:dyDescent="0.25">
      <c r="A403" s="35"/>
      <c r="B403" s="32" t="s">
        <v>255</v>
      </c>
      <c r="C403" s="32"/>
      <c r="D403" t="s">
        <v>8</v>
      </c>
      <c r="E403">
        <v>0.5</v>
      </c>
    </row>
    <row r="404" spans="1:7" x14ac:dyDescent="0.25">
      <c r="A404" s="35"/>
      <c r="B404" s="32"/>
    </row>
    <row r="405" spans="1:7" x14ac:dyDescent="0.25">
      <c r="A405" s="35"/>
      <c r="B405" s="32" t="s">
        <v>260</v>
      </c>
    </row>
    <row r="406" spans="1:7" x14ac:dyDescent="0.25">
      <c r="A406" s="35"/>
      <c r="B406" s="32" t="s">
        <v>261</v>
      </c>
    </row>
    <row r="407" spans="1:7" x14ac:dyDescent="0.25">
      <c r="A407" s="35"/>
      <c r="B407" s="32" t="s">
        <v>264</v>
      </c>
      <c r="E407" s="32" t="s">
        <v>263</v>
      </c>
      <c r="F407" s="32"/>
    </row>
    <row r="408" spans="1:7" x14ac:dyDescent="0.25">
      <c r="A408" s="35"/>
      <c r="B408" s="32" t="s">
        <v>264</v>
      </c>
      <c r="E408" s="32"/>
      <c r="F408" s="32" t="s">
        <v>281</v>
      </c>
      <c r="G408">
        <f>(9000000-8000000)*0.000000001</f>
        <v>1E-3</v>
      </c>
    </row>
    <row r="409" spans="1:7" x14ac:dyDescent="0.25">
      <c r="A409" s="35"/>
      <c r="E409" s="32"/>
      <c r="F409" s="32"/>
    </row>
    <row r="410" spans="1:7" x14ac:dyDescent="0.25">
      <c r="A410" s="35"/>
      <c r="B410" s="32" t="s">
        <v>265</v>
      </c>
      <c r="E410" s="32"/>
      <c r="F410" t="s">
        <v>8</v>
      </c>
      <c r="G410">
        <v>10</v>
      </c>
    </row>
    <row r="411" spans="1:7" x14ac:dyDescent="0.25">
      <c r="A411" s="35"/>
      <c r="B411" s="33" t="s">
        <v>266</v>
      </c>
      <c r="E411" s="32"/>
      <c r="F411" t="s">
        <v>8</v>
      </c>
      <c r="G411">
        <v>20</v>
      </c>
    </row>
    <row r="412" spans="1:7" x14ac:dyDescent="0.25">
      <c r="A412" s="35"/>
      <c r="B412" s="33" t="s">
        <v>267</v>
      </c>
      <c r="E412" s="32"/>
      <c r="F412" t="s">
        <v>8</v>
      </c>
      <c r="G412">
        <v>0.5</v>
      </c>
    </row>
    <row r="413" spans="1:7" x14ac:dyDescent="0.25">
      <c r="A413" s="35"/>
      <c r="E413" s="32"/>
      <c r="F413" s="32"/>
    </row>
    <row r="414" spans="1:7" x14ac:dyDescent="0.25">
      <c r="A414" s="35"/>
      <c r="B414" s="32" t="s">
        <v>259</v>
      </c>
    </row>
    <row r="415" spans="1:7" x14ac:dyDescent="0.25">
      <c r="A415" s="35"/>
      <c r="B415" s="32" t="s">
        <v>268</v>
      </c>
      <c r="F415" t="s">
        <v>8</v>
      </c>
      <c r="G415">
        <f>SQRT(G410*G410+G411*G411+G412*G412)</f>
        <v>22.366269246345041</v>
      </c>
    </row>
    <row r="416" spans="1:7" x14ac:dyDescent="0.25">
      <c r="A416" s="35"/>
    </row>
    <row r="417" spans="1:11" x14ac:dyDescent="0.25">
      <c r="A417" s="35"/>
      <c r="B417" s="32" t="s">
        <v>269</v>
      </c>
      <c r="F417">
        <f>G410/$G$415</f>
        <v>0.44710183400989589</v>
      </c>
      <c r="H417" t="s">
        <v>272</v>
      </c>
    </row>
    <row r="418" spans="1:11" x14ac:dyDescent="0.25">
      <c r="A418" s="35"/>
      <c r="B418" s="32" t="s">
        <v>270</v>
      </c>
      <c r="F418">
        <f t="shared" ref="F418:F419" si="12">G411/$G$415</f>
        <v>0.89420366801979179</v>
      </c>
    </row>
    <row r="419" spans="1:11" x14ac:dyDescent="0.25">
      <c r="A419" s="35"/>
      <c r="B419" s="32" t="s">
        <v>271</v>
      </c>
      <c r="F419">
        <f t="shared" si="12"/>
        <v>2.2355091700494795E-2</v>
      </c>
    </row>
    <row r="420" spans="1:11" x14ac:dyDescent="0.25">
      <c r="A420" s="35"/>
    </row>
    <row r="421" spans="1:11" x14ac:dyDescent="0.25">
      <c r="A421" s="35"/>
      <c r="B421" s="32" t="s">
        <v>273</v>
      </c>
      <c r="J421" t="s">
        <v>280</v>
      </c>
      <c r="K421">
        <f>G415*G408/2</f>
        <v>1.1183134623172521E-2</v>
      </c>
    </row>
    <row r="422" spans="1:11" x14ac:dyDescent="0.25">
      <c r="A422" s="35"/>
      <c r="B422" s="32" t="s">
        <v>274</v>
      </c>
      <c r="J422" t="s">
        <v>282</v>
      </c>
      <c r="K422" s="34">
        <f>SIN(K421)</f>
        <v>1.1182901526167809E-2</v>
      </c>
    </row>
    <row r="423" spans="1:11" x14ac:dyDescent="0.25">
      <c r="A423" s="35"/>
      <c r="B423" s="32" t="s">
        <v>275</v>
      </c>
      <c r="J423" t="s">
        <v>283</v>
      </c>
      <c r="K423">
        <f>COS(K421)</f>
        <v>0.99993746940169015</v>
      </c>
    </row>
    <row r="424" spans="1:11" x14ac:dyDescent="0.25">
      <c r="A424" s="35"/>
      <c r="B424" s="32" t="s">
        <v>276</v>
      </c>
      <c r="J424" t="s">
        <v>285</v>
      </c>
      <c r="K424">
        <f>K422*F417</f>
        <v>4.9998957819016917E-3</v>
      </c>
    </row>
    <row r="425" spans="1:11" x14ac:dyDescent="0.25">
      <c r="A425" s="35"/>
      <c r="B425" s="32" t="s">
        <v>277</v>
      </c>
      <c r="J425" t="s">
        <v>285</v>
      </c>
      <c r="K425">
        <f>K422*F418</f>
        <v>9.9997915638033834E-3</v>
      </c>
    </row>
    <row r="426" spans="1:11" x14ac:dyDescent="0.25">
      <c r="A426" s="35"/>
      <c r="B426" s="32" t="s">
        <v>278</v>
      </c>
      <c r="J426" t="s">
        <v>285</v>
      </c>
      <c r="K426">
        <f>K422*F419</f>
        <v>2.4999478909508454E-4</v>
      </c>
    </row>
    <row r="427" spans="1:11" x14ac:dyDescent="0.25">
      <c r="A427" s="35"/>
      <c r="B427" s="32" t="s">
        <v>279</v>
      </c>
      <c r="J427" t="s">
        <v>283</v>
      </c>
      <c r="K427">
        <f>K423</f>
        <v>0.99993746940169015</v>
      </c>
    </row>
  </sheetData>
  <mergeCells count="21">
    <mergeCell ref="A390:A427"/>
    <mergeCell ref="B297:F297"/>
    <mergeCell ref="A307:E313"/>
    <mergeCell ref="A314:E315"/>
    <mergeCell ref="A277:F277"/>
    <mergeCell ref="A26:E26"/>
    <mergeCell ref="A39:E39"/>
    <mergeCell ref="A42:E42"/>
    <mergeCell ref="A43:E43"/>
    <mergeCell ref="A201:E201"/>
    <mergeCell ref="A246:E246"/>
    <mergeCell ref="A104:E104"/>
    <mergeCell ref="A105:E105"/>
    <mergeCell ref="A106:E106"/>
    <mergeCell ref="A77:E77"/>
    <mergeCell ref="A221:E221"/>
    <mergeCell ref="M48:O51"/>
    <mergeCell ref="N42:O42"/>
    <mergeCell ref="A47:E47"/>
    <mergeCell ref="C49:E53"/>
    <mergeCell ref="A73:E73"/>
  </mergeCells>
  <hyperlinks>
    <hyperlink ref="B1" r:id="rId1" location=":~:text=These%20forces%20create%20a%20horizontal,%CE%94L%20that%20is%20also%20horizontal." xr:uid="{00000000-0004-0000-0000-000000000000}"/>
    <hyperlink ref="B7" r:id="rId2" xr:uid="{00000000-0004-0000-0000-000001000000}"/>
    <hyperlink ref="B5" r:id="rId3" location=":~:text=than%20this%2C%20however.-,Relativistic%20(Einsteinian),near%20a%20large%20rotating%20mass." xr:uid="{00000000-0004-0000-0000-000002000000}"/>
    <hyperlink ref="E118" r:id="rId4" xr:uid="{00000000-0004-0000-0000-000003000000}"/>
    <hyperlink ref="B188" r:id="rId5" tooltip="Precess" display="https://en.wikipedia.org/wiki/Precess" xr:uid="{00000000-0004-0000-0000-000004000000}"/>
    <hyperlink ref="E141" r:id="rId6" xr:uid="{00000000-0004-0000-0000-000005000000}"/>
    <hyperlink ref="A140" r:id="rId7" xr:uid="{00000000-0004-0000-0000-000006000000}"/>
    <hyperlink ref="P223" r:id="rId8" xr:uid="{00000000-0004-0000-0000-000007000000}"/>
    <hyperlink ref="P224" r:id="rId9" xr:uid="{00000000-0004-0000-0000-000008000000}"/>
    <hyperlink ref="AB194" display="https://www.google.com/search?q=derivation+of+precession+rate+with+no+torque&amp;sca_esv=b07fa04fa9278463&amp;rlz=1C1CHBD_enUS1144US1144&amp;ei=nrGCZ-2VDtmm5NoPjbe-iQk&amp;ved=0ahUKEwjt3PLVn-6KAxVZE1kFHY2bL5EQ4dUDCBA&amp;uact=5&amp;oq=derivation+of+precession+rate+with+no+torque" xr:uid="{00000000-0004-0000-0000-000009000000}"/>
    <hyperlink ref="A318" r:id="rId10" xr:uid="{FF6A8E42-AD7C-4572-835A-634D631FB580}"/>
    <hyperlink ref="A320" r:id="rId11" xr:uid="{859A322A-A625-405F-93AF-45EB1E183AE5}"/>
    <hyperlink ref="B2" r:id="rId12" location=":~:text=The%20spin%20of%20the%20earth,and%20the%20associated%20E%C3%B6tv%C3%B6s%20effect" xr:uid="{B08A9CAC-872F-4E28-BC08-76B84D6BEDC1}"/>
    <hyperlink ref="B3" r:id="rId13" location=":~:text=To%20do%20this%20we%20must,horizontal%2C%20and%20toward%20the%20meridian." xr:uid="{E078D3C4-F63A-48F6-B944-F1A7E34978D3}"/>
    <hyperlink ref="A331" r:id="rId14" location="sensors-motion-gyro" xr:uid="{6FE07E0B-2E11-4CA7-B0D9-B001DF4C9CAB}"/>
  </hyperlinks>
  <pageMargins left="0.7" right="0.7" top="0.75" bottom="0.75" header="0.3" footer="0.3"/>
  <pageSetup orientation="portrait" horizontalDpi="300" verticalDpi="300" r:id="rId15"/>
  <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2025-01-17T17:16:44Z</dcterms:modified>
</cp:coreProperties>
</file>