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C:\Users\frede\Desktop\"/>
    </mc:Choice>
  </mc:AlternateContent>
  <xr:revisionPtr revIDLastSave="0" documentId="13_ncr:1_{B2424C9A-7DCA-4AC5-880A-B4EADED0ED12}" xr6:coauthVersionLast="43" xr6:coauthVersionMax="43" xr10:uidLastSave="{00000000-0000-0000-0000-000000000000}"/>
  <bookViews>
    <workbookView xWindow="2328" yWindow="2724" windowWidth="17280" windowHeight="8964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EF">Feuil1!$C$38</definedName>
    <definedName name="TCF">Feuil1!$C$22</definedName>
    <definedName name="UUCP">Feuil1!$E$84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E81" i="1"/>
  <c r="E56" i="1" l="1"/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E78" i="1" l="1"/>
  <c r="E79" i="1"/>
  <c r="E80" i="1"/>
  <c r="E82" i="1"/>
  <c r="E83" i="1"/>
  <c r="E75" i="1"/>
  <c r="E76" i="1"/>
  <c r="E77" i="1"/>
  <c r="E65" i="1" l="1"/>
  <c r="E66" i="1"/>
  <c r="E67" i="1"/>
  <c r="E68" i="1"/>
  <c r="E69" i="1"/>
  <c r="E70" i="1"/>
  <c r="E71" i="1"/>
  <c r="E72" i="1"/>
  <c r="E73" i="1"/>
  <c r="E74" i="1"/>
  <c r="E64" i="1"/>
  <c r="E63" i="1"/>
  <c r="E62" i="1"/>
  <c r="E57" i="1"/>
  <c r="E55" i="1" l="1"/>
  <c r="E58" i="1"/>
  <c r="E59" i="1"/>
  <c r="E61" i="1"/>
  <c r="E54" i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8" i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E35" i="2" l="1"/>
  <c r="B38" i="2" s="1"/>
  <c r="D15" i="2"/>
  <c r="F21" i="1"/>
  <c r="C22" i="1" s="1"/>
  <c r="E84" i="1"/>
  <c r="F36" i="1"/>
  <c r="C38" i="1" s="1"/>
  <c r="J36" i="1"/>
  <c r="C89" i="1" l="1"/>
  <c r="B94" i="1" s="1"/>
  <c r="C94" i="1" s="1"/>
  <c r="D94" i="1" s="1"/>
  <c r="E94" i="1" l="1"/>
</calcChain>
</file>

<file path=xl/sharedStrings.xml><?xml version="1.0" encoding="utf-8"?>
<sst xmlns="http://schemas.openxmlformats.org/spreadsheetml/2006/main" count="197" uniqueCount="166">
  <si>
    <t>ESTIMATION DE PROJET UCP</t>
  </si>
  <si>
    <t>facteur technique</t>
  </si>
  <si>
    <t>description</t>
  </si>
  <si>
    <t>poids</t>
  </si>
  <si>
    <t>complexité perçue</t>
  </si>
  <si>
    <t>facteur calculé</t>
  </si>
  <si>
    <t>T1</t>
  </si>
  <si>
    <t>Système distribué</t>
  </si>
  <si>
    <t>T2</t>
  </si>
  <si>
    <t>performance</t>
  </si>
  <si>
    <t>T3</t>
  </si>
  <si>
    <t>efficacité utilisateur final</t>
  </si>
  <si>
    <t>traitement interne complexe</t>
  </si>
  <si>
    <t>T5</t>
  </si>
  <si>
    <t>T4</t>
  </si>
  <si>
    <t>réutilisabilité</t>
  </si>
  <si>
    <t>T6</t>
  </si>
  <si>
    <t>facilité d'installation</t>
  </si>
  <si>
    <t>T7</t>
  </si>
  <si>
    <t>facilité d'utilisation</t>
  </si>
  <si>
    <t>T8</t>
  </si>
  <si>
    <t>portabilité</t>
  </si>
  <si>
    <t>T9</t>
  </si>
  <si>
    <t>facilité de changement</t>
  </si>
  <si>
    <t>T10</t>
  </si>
  <si>
    <t>concurrent</t>
  </si>
  <si>
    <t>T11</t>
  </si>
  <si>
    <t>caractéristiques de sécurité particulières</t>
  </si>
  <si>
    <t>T12</t>
  </si>
  <si>
    <t>fournit un accès direct à des parties tierce</t>
  </si>
  <si>
    <t>T13</t>
  </si>
  <si>
    <t>des facilités d'apprentissage utilisateur particulières sont requises</t>
  </si>
  <si>
    <t>TCF</t>
  </si>
  <si>
    <t>Matrice de facteurs de complexité du projet : 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</si>
  <si>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</si>
  <si>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</si>
  <si>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</si>
  <si>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</si>
  <si>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</si>
  <si>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</si>
  <si>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</si>
  <si>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E2</t>
  </si>
  <si>
    <t>expérience de l'application</t>
  </si>
  <si>
    <t>E3</t>
  </si>
  <si>
    <t>expérience orientée objet</t>
  </si>
  <si>
    <t>E4</t>
  </si>
  <si>
    <t>E5</t>
  </si>
  <si>
    <t>motivation</t>
  </si>
  <si>
    <t>E6</t>
  </si>
  <si>
    <t>spécifications stables</t>
  </si>
  <si>
    <t>E7</t>
  </si>
  <si>
    <t>travailleurs à temps partagé</t>
  </si>
  <si>
    <t>E8</t>
  </si>
  <si>
    <t>difficulté du langage de programmation</t>
  </si>
  <si>
    <t>capacité du responsable de l'analyse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</si>
  <si>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</si>
  <si>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</si>
  <si>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</si>
  <si>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</si>
  <si>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Acteur Simple</t>
  </si>
  <si>
    <t>commentaire</t>
  </si>
  <si>
    <t>Valeur/Facteur</t>
  </si>
  <si>
    <t>Un acteur simple communique avec le systeme à travers une API.</t>
  </si>
  <si>
    <t>Acteur Moyen</t>
  </si>
  <si>
    <t xml:space="preserve">- Acteurs qui interagissent avec le systeme à travers un protocole (HTTP, FTP,ou protocole défini par l'utilisateur). </t>
  </si>
  <si>
    <t>Complexe</t>
  </si>
  <si>
    <t>Interagit à travers un GUI</t>
  </si>
  <si>
    <t>Règles d'évaluation UUCW</t>
  </si>
  <si>
    <t>Simple</t>
  </si>
  <si>
    <t xml:space="preserve">Type Use Case </t>
  </si>
  <si>
    <t>Moyen</t>
  </si>
  <si>
    <t>entre 4 et 7 transactions</t>
  </si>
  <si>
    <t>&gt; 7 transactions</t>
  </si>
  <si>
    <t>Nom Use Case</t>
  </si>
  <si>
    <t>UAW</t>
  </si>
  <si>
    <t>UUCW</t>
  </si>
  <si>
    <t>Total (UUCP)</t>
  </si>
  <si>
    <t>TOTAL UUCP</t>
  </si>
  <si>
    <t>Justification</t>
  </si>
  <si>
    <t>Determination de l'estimation de charges théorique AUCP (Adjusted Use Case Points)</t>
  </si>
  <si>
    <t>AUCP</t>
  </si>
  <si>
    <t>EF</t>
  </si>
  <si>
    <t>Evaluation du temps de développement</t>
  </si>
  <si>
    <t>en h/h</t>
  </si>
  <si>
    <t>en j/h</t>
  </si>
  <si>
    <t>en m/h</t>
  </si>
  <si>
    <r>
      <t xml:space="preserve">- </t>
    </r>
    <r>
      <rPr>
        <sz val="9"/>
        <rFont val="Verdana"/>
        <family val="2"/>
      </rPr>
      <t xml:space="preserve">Acteurs qui sont des stockages de données(Fichiers, RDBMS). </t>
    </r>
  </si>
  <si>
    <t>&lt;= 3 transactions</t>
  </si>
  <si>
    <t>Rechercher clients courriel</t>
  </si>
  <si>
    <t>verification abonnement</t>
  </si>
  <si>
    <t>generation message abo</t>
  </si>
  <si>
    <t>envoi mail</t>
  </si>
  <si>
    <t>anoter refus</t>
  </si>
  <si>
    <t>rechercher clients abonnés</t>
  </si>
  <si>
    <t>rechercher abonnements</t>
  </si>
  <si>
    <t>créer message informations</t>
  </si>
  <si>
    <t>ouvrir page information client</t>
  </si>
  <si>
    <t>enregistrer preferences portail</t>
  </si>
  <si>
    <t>enregistrer preferences GRC</t>
  </si>
  <si>
    <t>ETP</t>
  </si>
  <si>
    <t>Facteur de Productivité</t>
  </si>
  <si>
    <t>(Rappel basé sur ECF)</t>
  </si>
  <si>
    <t>Nom du projet : Informatisation du parc animalier ZOUZOULAND</t>
  </si>
  <si>
    <t>Ajouter un fournisseur</t>
  </si>
  <si>
    <t>Supprimer un fournisseur</t>
  </si>
  <si>
    <t>Supprimer un salarié</t>
  </si>
  <si>
    <t>Enregistrer un matériel</t>
  </si>
  <si>
    <t>Le(s) langage(s) de programmation utilisé(s) sont des langages basiques comme JAVA ou encore HTML / CSS</t>
  </si>
  <si>
    <t>Temps de développement unitaire (J/H)</t>
  </si>
  <si>
    <t>Connaissances de base sur le langage UML</t>
  </si>
  <si>
    <t>Aucun problème avec le langage orienté objet</t>
  </si>
  <si>
    <t>Divers projets pendant la réalisation de l'application</t>
  </si>
  <si>
    <t>La motivation est et sera présente jusqu’à la fin</t>
  </si>
  <si>
    <t>Les spécification ne sont pas restées stable tout le long</t>
  </si>
  <si>
    <t>Avec la manipulation d'applications autres ressemblant à la notre, notre expérience est élevée</t>
  </si>
  <si>
    <t>Consulter maintenance programées</t>
  </si>
  <si>
    <t>Enregistrer un salarié</t>
  </si>
  <si>
    <t>Consulter salariés</t>
  </si>
  <si>
    <t>Modifier salarié</t>
  </si>
  <si>
    <t>Etablir une fiche de paye</t>
  </si>
  <si>
    <t>Consulter le pointage d'un salarié</t>
  </si>
  <si>
    <t>Modifier un fournisseur</t>
  </si>
  <si>
    <t>Consulter les fournisseurs</t>
  </si>
  <si>
    <t>Supprimer un matériel</t>
  </si>
  <si>
    <t>Lister les matériels</t>
  </si>
  <si>
    <t>Valider demande de matériel</t>
  </si>
  <si>
    <t>Consulter commandes fournisseurs</t>
  </si>
  <si>
    <t>Inscription site internet en ligne</t>
  </si>
  <si>
    <t>Connexion sur site web</t>
  </si>
  <si>
    <t>Inscription compte client sur place</t>
  </si>
  <si>
    <t>Performance</t>
  </si>
  <si>
    <t>Il faudra réaliser les opérations assez rapidement pour pouvoir garder et satisfaire les client --&gt; Temps de réponse des applications à prendre en compte.</t>
  </si>
  <si>
    <t>Efficacité utilisateur final</t>
  </si>
  <si>
    <t>L'application doit être intuitive et compréhensible afin qu'elle puisse être utilisée par tous les membres du personnel.</t>
  </si>
  <si>
    <t>Traitement interne complexe</t>
  </si>
  <si>
    <t>La plupart des traitements sont effectués par des API d'entreprise et d'ERP. Les interactions internes ne seront donc pas si complexes à traiter.</t>
  </si>
  <si>
    <t>Réutilisabilité</t>
  </si>
  <si>
    <t>Notre application est composé de langages simples, d'interfaces simples d'utilisation, ce qui permettra une réutilisabilité dans d'autres projets.</t>
  </si>
  <si>
    <t>Facilité d'installation</t>
  </si>
  <si>
    <t>L'application nécessitant du nouvel matériel informatique, il sera donc important de prendre en compte le temps d'installation de celui-ci, ainsi que l'application.</t>
  </si>
  <si>
    <t>Facilité d'utilisation</t>
  </si>
  <si>
    <t>L'application est plutôt ergonomique et intuitive et donc la facilité d'utilisation est grande, malgré certaines fonctionnalités de gestion assez complexes</t>
  </si>
  <si>
    <t>Portabilité</t>
  </si>
  <si>
    <t>L'application sera accessible sur ordinateur, mais également sur support portable (principalement téléphone)</t>
  </si>
  <si>
    <t>Facilité de changement</t>
  </si>
  <si>
    <t>Changer l'application ne prendra pas longtemps. De plus, les changements ne seront probablement pas nombreux.</t>
  </si>
  <si>
    <t>Concurrent</t>
  </si>
  <si>
    <t>Notre application rivalise celles des concurrents.</t>
  </si>
  <si>
    <t>Caractéristiques de sécurité particulières</t>
  </si>
  <si>
    <t>Hormis certaines données personnelles, le site n'a pas besoin d'un système de sécurité très important.</t>
  </si>
  <si>
    <t>Fournit un accès direct à des parties tierce</t>
  </si>
  <si>
    <t>Il ne semble pas primordial de donner un accès direct à certaines parties tierces</t>
  </si>
  <si>
    <t>Facilités d'apprentissage utilisateur particulières requises</t>
  </si>
  <si>
    <t>Le système est assez simple à utiliser pour ses utilisateurs finaux</t>
  </si>
  <si>
    <t>Distribué sur internet à un large publique pour le site web et distribué a l'ensemble des employés et la secrétaire de l'entreprise</t>
  </si>
  <si>
    <t>Analyse simple et efficace</t>
  </si>
  <si>
    <t>Enregistrer une intervention</t>
  </si>
  <si>
    <t>Enregistrer un article</t>
  </si>
  <si>
    <t>Consulter un article</t>
  </si>
  <si>
    <t>Mettre à jour les stocks</t>
  </si>
  <si>
    <t>Commander aux fournisseurs</t>
  </si>
  <si>
    <t>Payer les factures</t>
  </si>
  <si>
    <t>Consulter les statistiques</t>
  </si>
  <si>
    <t>Acheter des billets en ligne</t>
  </si>
  <si>
    <t>Paiement en ligne</t>
  </si>
  <si>
    <t>Enregistrer les horaires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</si>
</sst>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</font>
    <font>
      <b/>
      <sz val="9"/>
      <name val="Verdana"/>
      <family val="2"/>
    </font>
    <font>
      <sz val="9"/>
      <name val="Arial"/>
    </font>
    <font>
      <sz val="9"/>
      <name val="Verdana"/>
      <family val="2"/>
    </font>
    <font>
      <sz val="9"/>
      <color indexed="8"/>
      <name val="Courier New"/>
      <family val="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1" xfId="0" applyFont="1" applyBorder="1"/>
    <xf numFmtId="0" fontId="1" fillId="0" borderId="17" xfId="0" applyFont="1" applyBorder="1"/>
    <xf numFmtId="0" fontId="1" fillId="0" borderId="0" xfId="0" applyFont="1" applyBorder="1"/>
    <xf numFmtId="0" fontId="1" fillId="0" borderId="18" xfId="0" applyFont="1" applyBorder="1"/>
    <xf numFmtId="0" fontId="1" fillId="0" borderId="14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0" xfId="0" quotePrefix="1" applyFont="1" applyBorder="1" applyAlignment="1">
      <alignment horizontal="left" wrapText="1" indent="4"/>
    </xf>
    <xf numFmtId="0" fontId="8" fillId="0" borderId="21" xfId="0" quotePrefix="1" applyFont="1" applyBorder="1" applyAlignment="1">
      <alignment horizontal="left" wrapText="1" indent="4"/>
    </xf>
    <xf numFmtId="0" fontId="7" fillId="0" borderId="19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8"/>
  <sheetViews>
    <sheetView tabSelected="1" topLeftCell="A73" zoomScale="74" zoomScaleNormal="74" workbookViewId="0">
      <selection activeCell="G72" sqref="G72"/>
    </sheetView>
  </sheetViews>
  <sheetFormatPr baseColWidth="10" defaultRowHeight="13.2" x14ac:dyDescent="0.25"/>
  <cols>
    <col min="1" max="1" width="14.109375" customWidth="1"/>
    <col min="2" max="2" width="34.44140625" customWidth="1"/>
    <col min="3" max="3" width="56.33203125" bestFit="1" customWidth="1"/>
    <col min="5" max="5" width="12.44140625" customWidth="1"/>
    <col min="6" max="6" width="32.5546875" customWidth="1"/>
    <col min="7" max="7" width="46.33203125" customWidth="1"/>
  </cols>
  <sheetData>
    <row r="2" spans="1:10" x14ac:dyDescent="0.25">
      <c r="A2" t="s">
        <v>0</v>
      </c>
    </row>
    <row r="3" spans="1:10" x14ac:dyDescent="0.25">
      <c r="A3" s="1" t="s">
        <v>102</v>
      </c>
      <c r="B3" s="1"/>
    </row>
    <row r="5" spans="1:10" x14ac:dyDescent="0.25">
      <c r="B5" s="1" t="s">
        <v>33</v>
      </c>
    </row>
    <row r="7" spans="1:10" ht="26.4" x14ac:dyDescent="0.25">
      <c r="B7" s="6" t="s">
        <v>1</v>
      </c>
      <c r="C7" s="47" t="s">
        <v>2</v>
      </c>
      <c r="D7" s="48" t="s">
        <v>3</v>
      </c>
      <c r="E7" s="49" t="s">
        <v>4</v>
      </c>
      <c r="F7" s="50" t="s">
        <v>5</v>
      </c>
      <c r="G7" s="51" t="s">
        <v>78</v>
      </c>
    </row>
    <row r="8" spans="1:10" ht="39.6" x14ac:dyDescent="0.25">
      <c r="B8" s="54" t="s">
        <v>6</v>
      </c>
      <c r="C8" s="54" t="s">
        <v>7</v>
      </c>
      <c r="D8" s="54">
        <v>2</v>
      </c>
      <c r="E8" s="54">
        <v>5</v>
      </c>
      <c r="F8" s="54">
        <f>E8*D8</f>
        <v>10</v>
      </c>
      <c r="G8" s="55" t="s">
        <v>154</v>
      </c>
      <c r="J8">
        <f>IF(E8&gt;3,1,0)</f>
        <v>1</v>
      </c>
    </row>
    <row r="9" spans="1:10" ht="39.6" x14ac:dyDescent="0.25">
      <c r="B9" s="54" t="s">
        <v>8</v>
      </c>
      <c r="C9" s="56" t="s">
        <v>130</v>
      </c>
      <c r="D9" s="54">
        <v>1.5</v>
      </c>
      <c r="E9" s="54">
        <v>4</v>
      </c>
      <c r="F9" s="54">
        <f t="shared" ref="F9:F20" si="0">E9*D9</f>
        <v>6</v>
      </c>
      <c r="G9" s="57" t="s">
        <v>131</v>
      </c>
    </row>
    <row r="10" spans="1:10" ht="39.6" x14ac:dyDescent="0.25">
      <c r="B10" s="54" t="s">
        <v>10</v>
      </c>
      <c r="C10" s="56" t="s">
        <v>132</v>
      </c>
      <c r="D10" s="54">
        <v>1</v>
      </c>
      <c r="E10" s="54">
        <v>3</v>
      </c>
      <c r="F10" s="54">
        <f>E10*D10</f>
        <v>3</v>
      </c>
      <c r="G10" s="57" t="s">
        <v>133</v>
      </c>
    </row>
    <row r="11" spans="1:10" ht="39.6" x14ac:dyDescent="0.25">
      <c r="B11" s="54" t="s">
        <v>14</v>
      </c>
      <c r="C11" s="56" t="s">
        <v>134</v>
      </c>
      <c r="D11" s="54">
        <v>1</v>
      </c>
      <c r="E11" s="54">
        <v>4</v>
      </c>
      <c r="F11" s="54">
        <f t="shared" si="0"/>
        <v>4</v>
      </c>
      <c r="G11" s="57" t="s">
        <v>135</v>
      </c>
    </row>
    <row r="12" spans="1:10" ht="39.6" x14ac:dyDescent="0.25">
      <c r="B12" s="54" t="s">
        <v>13</v>
      </c>
      <c r="C12" s="56" t="s">
        <v>136</v>
      </c>
      <c r="D12" s="54">
        <v>1</v>
      </c>
      <c r="E12" s="54">
        <v>2.5</v>
      </c>
      <c r="F12" s="54">
        <f t="shared" si="0"/>
        <v>2.5</v>
      </c>
      <c r="G12" s="57" t="s">
        <v>137</v>
      </c>
    </row>
    <row r="13" spans="1:10" ht="52.8" x14ac:dyDescent="0.25">
      <c r="B13" s="54" t="s">
        <v>16</v>
      </c>
      <c r="C13" s="56" t="s">
        <v>138</v>
      </c>
      <c r="D13" s="54">
        <v>1</v>
      </c>
      <c r="E13" s="54">
        <v>3</v>
      </c>
      <c r="F13" s="54">
        <f t="shared" si="0"/>
        <v>3</v>
      </c>
      <c r="G13" s="57" t="s">
        <v>139</v>
      </c>
    </row>
    <row r="14" spans="1:10" ht="39.6" x14ac:dyDescent="0.25">
      <c r="B14" s="54" t="s">
        <v>18</v>
      </c>
      <c r="C14" s="56" t="s">
        <v>140</v>
      </c>
      <c r="D14" s="54">
        <v>0.5</v>
      </c>
      <c r="E14" s="54">
        <v>4</v>
      </c>
      <c r="F14" s="54">
        <f t="shared" si="0"/>
        <v>2</v>
      </c>
      <c r="G14" s="57" t="s">
        <v>141</v>
      </c>
    </row>
    <row r="15" spans="1:10" ht="39.6" x14ac:dyDescent="0.25">
      <c r="B15" s="54" t="s">
        <v>20</v>
      </c>
      <c r="C15" s="56" t="s">
        <v>142</v>
      </c>
      <c r="D15" s="54">
        <v>2</v>
      </c>
      <c r="E15" s="54">
        <v>3</v>
      </c>
      <c r="F15" s="54">
        <f t="shared" si="0"/>
        <v>6</v>
      </c>
      <c r="G15" s="57" t="s">
        <v>143</v>
      </c>
    </row>
    <row r="16" spans="1:10" ht="39.6" x14ac:dyDescent="0.25">
      <c r="B16" s="54" t="s">
        <v>22</v>
      </c>
      <c r="C16" s="56" t="s">
        <v>144</v>
      </c>
      <c r="D16" s="54">
        <v>1</v>
      </c>
      <c r="E16" s="54">
        <v>1.5</v>
      </c>
      <c r="F16" s="54">
        <f t="shared" si="0"/>
        <v>1.5</v>
      </c>
      <c r="G16" s="57" t="s">
        <v>145</v>
      </c>
    </row>
    <row r="17" spans="2:13" ht="30" customHeight="1" x14ac:dyDescent="0.25">
      <c r="B17" s="54" t="s">
        <v>24</v>
      </c>
      <c r="C17" s="56" t="s">
        <v>146</v>
      </c>
      <c r="D17" s="54">
        <v>1</v>
      </c>
      <c r="E17" s="54">
        <v>3</v>
      </c>
      <c r="F17" s="54">
        <f t="shared" si="0"/>
        <v>3</v>
      </c>
      <c r="G17" s="57" t="s">
        <v>147</v>
      </c>
    </row>
    <row r="18" spans="2:13" ht="26.4" x14ac:dyDescent="0.25">
      <c r="B18" s="54" t="s">
        <v>26</v>
      </c>
      <c r="C18" s="56" t="s">
        <v>148</v>
      </c>
      <c r="D18" s="54">
        <v>1</v>
      </c>
      <c r="E18" s="54">
        <v>3</v>
      </c>
      <c r="F18" s="54">
        <f t="shared" si="0"/>
        <v>3</v>
      </c>
      <c r="G18" s="57" t="s">
        <v>149</v>
      </c>
    </row>
    <row r="19" spans="2:13" ht="26.4" x14ac:dyDescent="0.25">
      <c r="B19" s="54" t="s">
        <v>28</v>
      </c>
      <c r="C19" s="56" t="s">
        <v>150</v>
      </c>
      <c r="D19" s="54">
        <v>1</v>
      </c>
      <c r="E19" s="54">
        <v>1</v>
      </c>
      <c r="F19" s="54">
        <f t="shared" si="0"/>
        <v>1</v>
      </c>
      <c r="G19" s="57" t="s">
        <v>151</v>
      </c>
    </row>
    <row r="20" spans="2:13" ht="26.4" x14ac:dyDescent="0.25">
      <c r="B20" s="54" t="s">
        <v>30</v>
      </c>
      <c r="C20" s="56" t="s">
        <v>152</v>
      </c>
      <c r="D20" s="54">
        <v>1</v>
      </c>
      <c r="E20" s="54">
        <v>1</v>
      </c>
      <c r="F20" s="54">
        <f t="shared" si="0"/>
        <v>1</v>
      </c>
      <c r="G20" s="57" t="s">
        <v>153</v>
      </c>
    </row>
    <row r="21" spans="2:13" x14ac:dyDescent="0.25">
      <c r="B21" s="4"/>
      <c r="C21" s="4"/>
      <c r="D21" s="4"/>
      <c r="E21" s="4"/>
      <c r="F21" s="4">
        <f>SUM(F8:F20)</f>
        <v>46</v>
      </c>
    </row>
    <row r="22" spans="2:13" x14ac:dyDescent="0.25">
      <c r="B22" s="12" t="s">
        <v>32</v>
      </c>
      <c r="C22" s="13">
        <f>0.6+(0.01*F21)</f>
        <v>1.06</v>
      </c>
      <c r="D22" s="14"/>
      <c r="E22" s="14"/>
      <c r="F22" s="15"/>
    </row>
    <row r="25" spans="2:13" x14ac:dyDescent="0.25">
      <c r="B25" s="1" t="s">
        <v>34</v>
      </c>
    </row>
    <row r="27" spans="2:13" x14ac:dyDescent="0.25">
      <c r="B27" s="31" t="s">
        <v>35</v>
      </c>
      <c r="C27" s="7" t="s">
        <v>36</v>
      </c>
      <c r="D27" s="8" t="s">
        <v>37</v>
      </c>
      <c r="E27" s="31" t="s">
        <v>38</v>
      </c>
      <c r="F27" s="6" t="s">
        <v>5</v>
      </c>
      <c r="G27" s="5" t="s">
        <v>78</v>
      </c>
    </row>
    <row r="28" spans="2:13" x14ac:dyDescent="0.25">
      <c r="B28" s="4" t="s">
        <v>39</v>
      </c>
      <c r="C28" s="4" t="s">
        <v>40</v>
      </c>
      <c r="D28" s="4">
        <v>1</v>
      </c>
      <c r="E28" s="4">
        <v>3</v>
      </c>
      <c r="F28" s="4">
        <f>D28*E28</f>
        <v>3</v>
      </c>
      <c r="G28" s="19" t="s">
        <v>109</v>
      </c>
      <c r="J28">
        <f>IF(F28&gt;3,1,0)</f>
        <v>0</v>
      </c>
    </row>
    <row r="29" spans="2:13" ht="26.4" x14ac:dyDescent="0.25">
      <c r="B29" s="4" t="s">
        <v>41</v>
      </c>
      <c r="C29" s="4" t="s">
        <v>42</v>
      </c>
      <c r="D29" s="4">
        <v>0.5</v>
      </c>
      <c r="E29" s="4">
        <v>4</v>
      </c>
      <c r="F29" s="4">
        <f t="shared" ref="F29:F35" si="1">D29*E29</f>
        <v>2</v>
      </c>
      <c r="G29" s="19" t="s">
        <v>114</v>
      </c>
      <c r="J29">
        <f t="shared" ref="J29:J35" si="2">IF(F29&gt;3,1,0)</f>
        <v>0</v>
      </c>
      <c r="L29">
        <v>0</v>
      </c>
      <c r="M29">
        <v>20</v>
      </c>
    </row>
    <row r="30" spans="2:13" x14ac:dyDescent="0.25">
      <c r="B30" s="4" t="s">
        <v>43</v>
      </c>
      <c r="C30" s="4" t="s">
        <v>44</v>
      </c>
      <c r="D30" s="4">
        <v>1</v>
      </c>
      <c r="E30" s="4">
        <v>3.5</v>
      </c>
      <c r="F30" s="4">
        <f t="shared" si="1"/>
        <v>3.5</v>
      </c>
      <c r="G30" s="19" t="s">
        <v>110</v>
      </c>
      <c r="J30">
        <f t="shared" si="2"/>
        <v>1</v>
      </c>
      <c r="L30">
        <v>3</v>
      </c>
      <c r="M30">
        <v>28</v>
      </c>
    </row>
    <row r="31" spans="2:13" x14ac:dyDescent="0.25">
      <c r="B31" s="4" t="s">
        <v>45</v>
      </c>
      <c r="C31" s="4" t="s">
        <v>54</v>
      </c>
      <c r="D31" s="4">
        <v>0.5</v>
      </c>
      <c r="E31" s="4">
        <v>3</v>
      </c>
      <c r="F31" s="4">
        <f t="shared" si="1"/>
        <v>1.5</v>
      </c>
      <c r="G31" s="19" t="s">
        <v>155</v>
      </c>
      <c r="J31">
        <f t="shared" si="2"/>
        <v>0</v>
      </c>
      <c r="L31">
        <v>5</v>
      </c>
      <c r="M31">
        <v>36</v>
      </c>
    </row>
    <row r="32" spans="2:13" x14ac:dyDescent="0.25">
      <c r="B32" s="4" t="s">
        <v>46</v>
      </c>
      <c r="C32" s="4" t="s">
        <v>47</v>
      </c>
      <c r="D32" s="4">
        <v>1</v>
      </c>
      <c r="E32" s="4">
        <v>5</v>
      </c>
      <c r="F32" s="4">
        <f t="shared" si="1"/>
        <v>5</v>
      </c>
      <c r="G32" s="19" t="s">
        <v>112</v>
      </c>
      <c r="J32">
        <f t="shared" si="2"/>
        <v>1</v>
      </c>
    </row>
    <row r="33" spans="2:10" x14ac:dyDescent="0.25">
      <c r="B33" s="4" t="s">
        <v>48</v>
      </c>
      <c r="C33" s="4" t="s">
        <v>49</v>
      </c>
      <c r="D33" s="4">
        <v>2</v>
      </c>
      <c r="E33" s="4">
        <v>2.5</v>
      </c>
      <c r="F33" s="4">
        <f t="shared" si="1"/>
        <v>5</v>
      </c>
      <c r="G33" s="19" t="s">
        <v>113</v>
      </c>
      <c r="J33">
        <f t="shared" si="2"/>
        <v>1</v>
      </c>
    </row>
    <row r="34" spans="2:10" x14ac:dyDescent="0.25">
      <c r="B34" s="4" t="s">
        <v>50</v>
      </c>
      <c r="C34" s="4" t="s">
        <v>51</v>
      </c>
      <c r="D34" s="4">
        <v>-1</v>
      </c>
      <c r="E34" s="4">
        <v>0</v>
      </c>
      <c r="F34" s="4">
        <f t="shared" si="1"/>
        <v>0</v>
      </c>
      <c r="G34" s="19" t="s">
        <v>111</v>
      </c>
      <c r="J34">
        <f t="shared" si="2"/>
        <v>0</v>
      </c>
    </row>
    <row r="35" spans="2:10" ht="39.6" x14ac:dyDescent="0.25">
      <c r="B35" s="4" t="s">
        <v>52</v>
      </c>
      <c r="C35" s="4" t="s">
        <v>53</v>
      </c>
      <c r="D35" s="4">
        <v>-1</v>
      </c>
      <c r="E35" s="4">
        <v>1</v>
      </c>
      <c r="F35" s="4">
        <f t="shared" si="1"/>
        <v>-1</v>
      </c>
      <c r="G35" s="19" t="s">
        <v>107</v>
      </c>
      <c r="J35">
        <f t="shared" si="2"/>
        <v>0</v>
      </c>
    </row>
    <row r="36" spans="2:10" x14ac:dyDescent="0.25">
      <c r="B36" s="4"/>
      <c r="C36" s="4"/>
      <c r="D36" s="4"/>
      <c r="E36" s="4"/>
      <c r="F36" s="4">
        <f>SUM(F28:F35)</f>
        <v>19</v>
      </c>
      <c r="J36">
        <f>SUM(J28:J35)</f>
        <v>3</v>
      </c>
    </row>
    <row r="37" spans="2:10" x14ac:dyDescent="0.25">
      <c r="B37" s="16"/>
      <c r="C37" s="17"/>
      <c r="D37" s="17"/>
      <c r="E37" s="17"/>
      <c r="F37" s="18"/>
    </row>
    <row r="38" spans="2:10" x14ac:dyDescent="0.25">
      <c r="B38" s="12" t="s">
        <v>81</v>
      </c>
      <c r="C38" s="13">
        <f>(-0.03*F36)+1.4</f>
        <v>0.83</v>
      </c>
      <c r="D38" s="14"/>
      <c r="E38" s="14"/>
      <c r="F38" s="15"/>
    </row>
    <row r="41" spans="2:10" x14ac:dyDescent="0.25">
      <c r="B41" s="1" t="s">
        <v>55</v>
      </c>
    </row>
    <row r="43" spans="2:10" x14ac:dyDescent="0.25">
      <c r="B43" t="s">
        <v>56</v>
      </c>
    </row>
    <row r="44" spans="2:10" x14ac:dyDescent="0.25">
      <c r="B44" t="s">
        <v>57</v>
      </c>
    </row>
    <row r="45" spans="2:10" ht="23.4" x14ac:dyDescent="0.25">
      <c r="B45" s="34" t="s">
        <v>58</v>
      </c>
      <c r="C45" s="34" t="s">
        <v>60</v>
      </c>
      <c r="D45" s="34" t="s">
        <v>61</v>
      </c>
      <c r="E45" s="35"/>
      <c r="F45" s="35" t="s">
        <v>67</v>
      </c>
      <c r="G45" s="35"/>
      <c r="H45" s="35"/>
    </row>
    <row r="46" spans="2:10" ht="23.4" x14ac:dyDescent="0.25">
      <c r="B46" s="36" t="s">
        <v>59</v>
      </c>
      <c r="C46" s="37" t="s">
        <v>62</v>
      </c>
      <c r="D46" s="36">
        <v>1</v>
      </c>
      <c r="E46" s="35"/>
      <c r="F46" s="34" t="s">
        <v>69</v>
      </c>
      <c r="G46" s="34" t="s">
        <v>60</v>
      </c>
      <c r="H46" s="34" t="s">
        <v>61</v>
      </c>
    </row>
    <row r="47" spans="2:10" x14ac:dyDescent="0.25">
      <c r="B47" s="41" t="s">
        <v>63</v>
      </c>
      <c r="C47" s="38"/>
      <c r="D47" s="41">
        <v>2</v>
      </c>
      <c r="E47" s="35"/>
      <c r="F47" s="36" t="s">
        <v>68</v>
      </c>
      <c r="G47" s="37" t="s">
        <v>87</v>
      </c>
      <c r="H47" s="36">
        <v>5</v>
      </c>
    </row>
    <row r="48" spans="2:10" ht="33" customHeight="1" x14ac:dyDescent="0.25">
      <c r="B48" s="42"/>
      <c r="C48" s="39" t="s">
        <v>64</v>
      </c>
      <c r="D48" s="42"/>
      <c r="E48" s="35"/>
      <c r="F48" s="36" t="s">
        <v>70</v>
      </c>
      <c r="G48" s="37" t="s">
        <v>71</v>
      </c>
      <c r="H48" s="36">
        <v>10</v>
      </c>
    </row>
    <row r="49" spans="2:8" ht="36.75" customHeight="1" x14ac:dyDescent="0.25">
      <c r="B49" s="43"/>
      <c r="C49" s="40" t="s">
        <v>86</v>
      </c>
      <c r="D49" s="43"/>
      <c r="E49" s="35"/>
      <c r="F49" s="36" t="s">
        <v>65</v>
      </c>
      <c r="G49" s="37" t="s">
        <v>72</v>
      </c>
      <c r="H49" s="36">
        <v>15</v>
      </c>
    </row>
    <row r="50" spans="2:8" x14ac:dyDescent="0.25">
      <c r="B50" s="2" t="s">
        <v>65</v>
      </c>
      <c r="C50" s="3" t="s">
        <v>66</v>
      </c>
      <c r="D50" s="2">
        <v>3</v>
      </c>
    </row>
    <row r="53" spans="2:8" ht="19.95" customHeight="1" x14ac:dyDescent="0.25">
      <c r="B53" s="6" t="s">
        <v>73</v>
      </c>
      <c r="C53" s="7" t="s">
        <v>74</v>
      </c>
      <c r="D53" s="8" t="s">
        <v>75</v>
      </c>
      <c r="E53" s="8" t="s">
        <v>76</v>
      </c>
      <c r="F53" s="53" t="s">
        <v>108</v>
      </c>
    </row>
    <row r="54" spans="2:8" ht="19.95" customHeight="1" x14ac:dyDescent="0.25">
      <c r="B54" s="4" t="s">
        <v>162</v>
      </c>
      <c r="C54" s="4">
        <v>3</v>
      </c>
      <c r="D54" s="4">
        <v>10</v>
      </c>
      <c r="E54" s="4">
        <f>C54+D54</f>
        <v>13</v>
      </c>
      <c r="F54" s="53">
        <v>22</v>
      </c>
    </row>
    <row r="55" spans="2:8" ht="19.95" customHeight="1" x14ac:dyDescent="0.25">
      <c r="B55" s="4" t="s">
        <v>156</v>
      </c>
      <c r="C55" s="4">
        <v>3</v>
      </c>
      <c r="D55" s="4">
        <v>10</v>
      </c>
      <c r="E55" s="4">
        <f t="shared" ref="E55:E63" si="3">C55+D55</f>
        <v>13</v>
      </c>
      <c r="F55" s="53">
        <v>36</v>
      </c>
    </row>
    <row r="56" spans="2:8" ht="19.95" customHeight="1" x14ac:dyDescent="0.25">
      <c r="B56" s="4" t="s">
        <v>115</v>
      </c>
      <c r="C56" s="4">
        <v>3</v>
      </c>
      <c r="D56" s="4">
        <v>5</v>
      </c>
      <c r="E56" s="4">
        <f t="shared" si="3"/>
        <v>8</v>
      </c>
      <c r="F56" s="53">
        <v>23</v>
      </c>
    </row>
    <row r="57" spans="2:8" s="52" customFormat="1" ht="19.95" customHeight="1" x14ac:dyDescent="0.25">
      <c r="B57" s="53" t="s">
        <v>116</v>
      </c>
      <c r="C57" s="53">
        <v>3</v>
      </c>
      <c r="D57" s="53">
        <v>10</v>
      </c>
      <c r="E57" s="53">
        <f t="shared" si="3"/>
        <v>13</v>
      </c>
      <c r="F57" s="53">
        <v>36</v>
      </c>
    </row>
    <row r="58" spans="2:8" ht="19.95" customHeight="1" x14ac:dyDescent="0.25">
      <c r="B58" s="4" t="s">
        <v>105</v>
      </c>
      <c r="C58" s="4">
        <v>3</v>
      </c>
      <c r="D58" s="4">
        <v>5</v>
      </c>
      <c r="E58" s="4">
        <f t="shared" si="3"/>
        <v>8</v>
      </c>
      <c r="F58" s="53">
        <v>22</v>
      </c>
    </row>
    <row r="59" spans="2:8" ht="19.95" customHeight="1" x14ac:dyDescent="0.25">
      <c r="B59" s="4" t="s">
        <v>117</v>
      </c>
      <c r="C59" s="4">
        <v>3</v>
      </c>
      <c r="D59" s="4">
        <v>5</v>
      </c>
      <c r="E59" s="4">
        <f t="shared" si="3"/>
        <v>8</v>
      </c>
      <c r="F59" s="53">
        <v>22</v>
      </c>
    </row>
    <row r="60" spans="2:8" s="52" customFormat="1" ht="19.95" customHeight="1" x14ac:dyDescent="0.25">
      <c r="B60" s="53" t="s">
        <v>165</v>
      </c>
      <c r="C60" s="53">
        <v>3</v>
      </c>
      <c r="D60" s="53">
        <v>10</v>
      </c>
      <c r="E60" s="53">
        <f t="shared" si="3"/>
        <v>13</v>
      </c>
      <c r="F60" s="53">
        <v>36</v>
      </c>
    </row>
    <row r="61" spans="2:8" ht="19.95" customHeight="1" x14ac:dyDescent="0.25">
      <c r="B61" s="4" t="s">
        <v>118</v>
      </c>
      <c r="C61" s="4">
        <v>3</v>
      </c>
      <c r="D61" s="4">
        <v>10</v>
      </c>
      <c r="E61" s="4">
        <f t="shared" si="3"/>
        <v>13</v>
      </c>
      <c r="F61" s="53">
        <v>36</v>
      </c>
    </row>
    <row r="62" spans="2:8" s="52" customFormat="1" ht="19.95" customHeight="1" x14ac:dyDescent="0.25">
      <c r="B62" s="53" t="s">
        <v>119</v>
      </c>
      <c r="C62" s="53">
        <v>3</v>
      </c>
      <c r="D62" s="53">
        <v>10</v>
      </c>
      <c r="E62" s="53">
        <f t="shared" si="3"/>
        <v>13</v>
      </c>
      <c r="F62" s="53">
        <v>17</v>
      </c>
    </row>
    <row r="63" spans="2:8" s="52" customFormat="1" ht="19.95" customHeight="1" x14ac:dyDescent="0.25">
      <c r="B63" s="53" t="s">
        <v>120</v>
      </c>
      <c r="C63" s="53">
        <v>3</v>
      </c>
      <c r="D63" s="53">
        <v>5</v>
      </c>
      <c r="E63" s="53">
        <f t="shared" si="3"/>
        <v>8</v>
      </c>
      <c r="F63" s="53">
        <v>22</v>
      </c>
    </row>
    <row r="64" spans="2:8" s="52" customFormat="1" ht="19.95" customHeight="1" x14ac:dyDescent="0.25">
      <c r="B64" s="53" t="s">
        <v>103</v>
      </c>
      <c r="C64" s="53">
        <v>3</v>
      </c>
      <c r="D64" s="53">
        <v>5</v>
      </c>
      <c r="E64" s="53">
        <f>C64+D64</f>
        <v>8</v>
      </c>
      <c r="F64" s="53">
        <v>22</v>
      </c>
    </row>
    <row r="65" spans="2:6" s="52" customFormat="1" ht="19.95" customHeight="1" x14ac:dyDescent="0.25">
      <c r="B65" s="53" t="s">
        <v>121</v>
      </c>
      <c r="C65" s="53">
        <v>3</v>
      </c>
      <c r="D65" s="53">
        <v>10</v>
      </c>
      <c r="E65" s="53">
        <f t="shared" ref="E65:E83" si="4">C65+D65</f>
        <v>13</v>
      </c>
      <c r="F65" s="53">
        <v>36</v>
      </c>
    </row>
    <row r="66" spans="2:6" s="52" customFormat="1" ht="19.95" customHeight="1" x14ac:dyDescent="0.25">
      <c r="B66" s="53" t="s">
        <v>122</v>
      </c>
      <c r="C66" s="53">
        <v>3</v>
      </c>
      <c r="D66" s="53">
        <v>5</v>
      </c>
      <c r="E66" s="53">
        <f t="shared" si="4"/>
        <v>8</v>
      </c>
      <c r="F66" s="53">
        <v>22</v>
      </c>
    </row>
    <row r="67" spans="2:6" s="52" customFormat="1" ht="19.95" customHeight="1" x14ac:dyDescent="0.25">
      <c r="B67" s="53" t="s">
        <v>104</v>
      </c>
      <c r="C67" s="53">
        <v>3</v>
      </c>
      <c r="D67" s="53">
        <v>5</v>
      </c>
      <c r="E67" s="53">
        <f t="shared" si="4"/>
        <v>8</v>
      </c>
      <c r="F67" s="53">
        <v>23</v>
      </c>
    </row>
    <row r="68" spans="2:6" s="52" customFormat="1" ht="19.95" customHeight="1" x14ac:dyDescent="0.25">
      <c r="B68" s="53" t="s">
        <v>106</v>
      </c>
      <c r="C68" s="53">
        <v>3</v>
      </c>
      <c r="D68" s="53">
        <v>5</v>
      </c>
      <c r="E68" s="53">
        <f t="shared" si="4"/>
        <v>8</v>
      </c>
      <c r="F68" s="53">
        <v>22</v>
      </c>
    </row>
    <row r="69" spans="2:6" s="52" customFormat="1" ht="19.95" customHeight="1" x14ac:dyDescent="0.25">
      <c r="B69" s="53" t="s">
        <v>123</v>
      </c>
      <c r="C69" s="53">
        <v>1</v>
      </c>
      <c r="D69" s="53">
        <v>5</v>
      </c>
      <c r="E69" s="53">
        <f t="shared" si="4"/>
        <v>6</v>
      </c>
      <c r="F69" s="53">
        <v>17</v>
      </c>
    </row>
    <row r="70" spans="2:6" s="52" customFormat="1" ht="19.95" customHeight="1" x14ac:dyDescent="0.25">
      <c r="B70" s="53" t="s">
        <v>124</v>
      </c>
      <c r="C70" s="53">
        <v>3</v>
      </c>
      <c r="D70" s="53">
        <v>5</v>
      </c>
      <c r="E70" s="53">
        <f t="shared" si="4"/>
        <v>8</v>
      </c>
      <c r="F70" s="53">
        <v>22</v>
      </c>
    </row>
    <row r="71" spans="2:6" s="52" customFormat="1" ht="19.95" customHeight="1" x14ac:dyDescent="0.25">
      <c r="B71" s="53" t="s">
        <v>125</v>
      </c>
      <c r="C71" s="53">
        <v>3</v>
      </c>
      <c r="D71" s="53">
        <v>5</v>
      </c>
      <c r="E71" s="53">
        <f t="shared" si="4"/>
        <v>8</v>
      </c>
      <c r="F71" s="53">
        <v>22</v>
      </c>
    </row>
    <row r="72" spans="2:6" s="52" customFormat="1" ht="19.95" customHeight="1" x14ac:dyDescent="0.25">
      <c r="B72" s="53" t="s">
        <v>157</v>
      </c>
      <c r="C72" s="53">
        <v>3</v>
      </c>
      <c r="D72" s="53">
        <v>5</v>
      </c>
      <c r="E72" s="53">
        <f t="shared" si="4"/>
        <v>8</v>
      </c>
      <c r="F72" s="53">
        <v>17</v>
      </c>
    </row>
    <row r="73" spans="2:6" s="52" customFormat="1" ht="19.95" customHeight="1" x14ac:dyDescent="0.25">
      <c r="B73" s="53" t="s">
        <v>158</v>
      </c>
      <c r="C73" s="53">
        <v>3</v>
      </c>
      <c r="D73" s="53">
        <v>5</v>
      </c>
      <c r="E73" s="53">
        <f t="shared" si="4"/>
        <v>8</v>
      </c>
      <c r="F73" s="53">
        <v>22</v>
      </c>
    </row>
    <row r="74" spans="2:6" s="52" customFormat="1" ht="19.95" customHeight="1" x14ac:dyDescent="0.25">
      <c r="B74" s="53" t="s">
        <v>159</v>
      </c>
      <c r="C74" s="53">
        <v>3</v>
      </c>
      <c r="D74" s="53">
        <v>15</v>
      </c>
      <c r="E74" s="53">
        <f t="shared" si="4"/>
        <v>18</v>
      </c>
      <c r="F74" s="53">
        <v>22</v>
      </c>
    </row>
    <row r="75" spans="2:6" s="52" customFormat="1" ht="19.95" customHeight="1" x14ac:dyDescent="0.25">
      <c r="B75" s="53" t="s">
        <v>160</v>
      </c>
      <c r="C75" s="53">
        <v>3</v>
      </c>
      <c r="D75" s="53">
        <v>10</v>
      </c>
      <c r="E75" s="53">
        <f t="shared" si="4"/>
        <v>13</v>
      </c>
      <c r="F75" s="53">
        <v>17</v>
      </c>
    </row>
    <row r="76" spans="2:6" s="52" customFormat="1" ht="19.95" customHeight="1" x14ac:dyDescent="0.25">
      <c r="B76" s="53" t="s">
        <v>126</v>
      </c>
      <c r="C76" s="53">
        <v>3</v>
      </c>
      <c r="D76" s="53">
        <v>5</v>
      </c>
      <c r="E76" s="53">
        <f t="shared" si="4"/>
        <v>8</v>
      </c>
      <c r="F76" s="53">
        <v>22</v>
      </c>
    </row>
    <row r="77" spans="2:6" s="52" customFormat="1" ht="19.95" customHeight="1" x14ac:dyDescent="0.25">
      <c r="B77" s="53" t="s">
        <v>161</v>
      </c>
      <c r="C77" s="53">
        <v>1</v>
      </c>
      <c r="D77" s="53">
        <v>5</v>
      </c>
      <c r="E77" s="53">
        <f t="shared" si="4"/>
        <v>6</v>
      </c>
      <c r="F77" s="53">
        <v>17</v>
      </c>
    </row>
    <row r="78" spans="2:6" s="52" customFormat="1" ht="19.95" customHeight="1" x14ac:dyDescent="0.25">
      <c r="B78" s="53" t="s">
        <v>127</v>
      </c>
      <c r="C78" s="53">
        <v>3</v>
      </c>
      <c r="D78" s="53">
        <v>10</v>
      </c>
      <c r="E78" s="53">
        <f t="shared" si="4"/>
        <v>13</v>
      </c>
      <c r="F78" s="53">
        <v>33</v>
      </c>
    </row>
    <row r="79" spans="2:6" s="52" customFormat="1" ht="19.95" customHeight="1" x14ac:dyDescent="0.25">
      <c r="B79" s="53" t="s">
        <v>128</v>
      </c>
      <c r="C79" s="53">
        <v>2</v>
      </c>
      <c r="D79" s="53">
        <v>5</v>
      </c>
      <c r="E79" s="53">
        <f t="shared" si="4"/>
        <v>7</v>
      </c>
      <c r="F79" s="53">
        <v>20</v>
      </c>
    </row>
    <row r="80" spans="2:6" ht="19.95" customHeight="1" x14ac:dyDescent="0.25">
      <c r="B80" s="53" t="s">
        <v>129</v>
      </c>
      <c r="C80" s="53">
        <v>3</v>
      </c>
      <c r="D80" s="53">
        <v>10</v>
      </c>
      <c r="E80" s="53">
        <f t="shared" si="4"/>
        <v>13</v>
      </c>
      <c r="F80" s="53">
        <v>36</v>
      </c>
    </row>
    <row r="81" spans="2:6" s="52" customFormat="1" ht="19.95" customHeight="1" x14ac:dyDescent="0.25">
      <c r="B81" s="53" t="s">
        <v>164</v>
      </c>
      <c r="C81" s="53">
        <v>2</v>
      </c>
      <c r="D81" s="53">
        <v>10</v>
      </c>
      <c r="E81" s="53">
        <f t="shared" si="4"/>
        <v>12</v>
      </c>
      <c r="F81" s="53">
        <v>33</v>
      </c>
    </row>
    <row r="82" spans="2:6" ht="19.95" customHeight="1" x14ac:dyDescent="0.25">
      <c r="B82" s="53" t="s">
        <v>163</v>
      </c>
      <c r="C82" s="53">
        <v>3</v>
      </c>
      <c r="D82" s="53">
        <v>15</v>
      </c>
      <c r="E82" s="53">
        <f t="shared" si="4"/>
        <v>18</v>
      </c>
      <c r="F82" s="53">
        <v>22</v>
      </c>
    </row>
    <row r="83" spans="2:6" ht="19.95" customHeight="1" x14ac:dyDescent="0.25">
      <c r="B83" s="4"/>
      <c r="C83" s="4"/>
      <c r="D83" s="4"/>
      <c r="E83" s="53">
        <f t="shared" si="4"/>
        <v>0</v>
      </c>
      <c r="F83" s="53"/>
    </row>
    <row r="84" spans="2:6" ht="19.95" customHeight="1" x14ac:dyDescent="0.25">
      <c r="B84" s="44" t="s">
        <v>77</v>
      </c>
      <c r="C84" s="45"/>
      <c r="D84" s="46"/>
      <c r="E84" s="5">
        <f>SUM(E54:E83)</f>
        <v>301</v>
      </c>
      <c r="F84" s="53"/>
    </row>
    <row r="87" spans="2:6" x14ac:dyDescent="0.25">
      <c r="B87" s="25" t="s">
        <v>79</v>
      </c>
      <c r="C87" s="26"/>
      <c r="D87" s="20"/>
      <c r="E87" s="20"/>
      <c r="F87" s="21"/>
    </row>
    <row r="88" spans="2:6" x14ac:dyDescent="0.25">
      <c r="B88" s="27"/>
      <c r="C88" s="28"/>
      <c r="D88" s="10"/>
      <c r="E88" s="10"/>
      <c r="F88" s="22"/>
    </row>
    <row r="89" spans="2:6" x14ac:dyDescent="0.25">
      <c r="B89" s="29" t="s">
        <v>80</v>
      </c>
      <c r="C89" s="30">
        <f>UUCP*TCF*EF</f>
        <v>264.81979999999999</v>
      </c>
      <c r="D89" s="23"/>
      <c r="E89" s="23"/>
      <c r="F89" s="24"/>
    </row>
    <row r="92" spans="2:6" x14ac:dyDescent="0.25">
      <c r="B92" s="4" t="s">
        <v>82</v>
      </c>
      <c r="C92" s="4"/>
      <c r="D92" s="4"/>
      <c r="E92" s="4"/>
      <c r="F92" s="4"/>
    </row>
    <row r="93" spans="2:6" x14ac:dyDescent="0.25">
      <c r="B93" s="32" t="s">
        <v>83</v>
      </c>
      <c r="C93" s="32" t="s">
        <v>84</v>
      </c>
      <c r="D93" s="32" t="s">
        <v>85</v>
      </c>
      <c r="E93" s="4" t="s">
        <v>99</v>
      </c>
      <c r="F93" s="4"/>
    </row>
    <row r="94" spans="2:6" x14ac:dyDescent="0.25">
      <c r="B94" s="33">
        <f>C89*C97</f>
        <v>5296.3959999999997</v>
      </c>
      <c r="C94" s="33">
        <f>B94/6</f>
        <v>882.73266666666666</v>
      </c>
      <c r="D94" s="33">
        <f>C94/12</f>
        <v>73.561055555555555</v>
      </c>
      <c r="E94" s="4">
        <f>C94/150</f>
        <v>5.8848844444444444</v>
      </c>
      <c r="F94" s="4"/>
    </row>
    <row r="97" spans="2:3" x14ac:dyDescent="0.25">
      <c r="B97" t="s">
        <v>100</v>
      </c>
      <c r="C97">
        <v>20</v>
      </c>
    </row>
    <row r="98" spans="2:3" x14ac:dyDescent="0.25">
      <c r="B98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/>
  </sheetViews>
  <sheetFormatPr baseColWidth="10" defaultRowHeight="13.2" x14ac:dyDescent="0.25"/>
  <cols>
    <col min="1" max="1" width="32.6640625" customWidth="1"/>
    <col min="2" max="2" width="19.33203125" customWidth="1"/>
    <col min="3" max="3" width="18.44140625" customWidth="1"/>
  </cols>
  <sheetData>
    <row r="1" spans="1:4" x14ac:dyDescent="0.25">
      <c r="A1" s="6" t="s">
        <v>73</v>
      </c>
      <c r="B1" s="7" t="s">
        <v>74</v>
      </c>
      <c r="C1" s="8" t="s">
        <v>75</v>
      </c>
      <c r="D1" s="8" t="s">
        <v>76</v>
      </c>
    </row>
    <row r="2" spans="1:4" x14ac:dyDescent="0.25">
      <c r="A2" s="4" t="s">
        <v>88</v>
      </c>
      <c r="B2" s="4">
        <v>1</v>
      </c>
      <c r="C2" s="4">
        <v>5</v>
      </c>
      <c r="D2" s="4">
        <f>B2*C2</f>
        <v>5</v>
      </c>
    </row>
    <row r="3" spans="1:4" x14ac:dyDescent="0.25">
      <c r="A3" s="4" t="s">
        <v>89</v>
      </c>
      <c r="B3" s="4">
        <v>1</v>
      </c>
      <c r="C3" s="4">
        <v>5</v>
      </c>
      <c r="D3" s="4">
        <f>B3*C3</f>
        <v>5</v>
      </c>
    </row>
    <row r="4" spans="1:4" x14ac:dyDescent="0.25">
      <c r="A4" s="4" t="s">
        <v>90</v>
      </c>
      <c r="B4" s="4">
        <v>1</v>
      </c>
      <c r="C4" s="4">
        <v>5</v>
      </c>
      <c r="D4" s="4">
        <f t="shared" ref="D4:D14" si="0">B4*C4</f>
        <v>5</v>
      </c>
    </row>
    <row r="5" spans="1:4" x14ac:dyDescent="0.25">
      <c r="A5" s="4" t="s">
        <v>91</v>
      </c>
      <c r="B5" s="4">
        <v>2</v>
      </c>
      <c r="C5" s="4">
        <v>5</v>
      </c>
      <c r="D5" s="4">
        <f t="shared" si="0"/>
        <v>10</v>
      </c>
    </row>
    <row r="6" spans="1:4" x14ac:dyDescent="0.25">
      <c r="A6" s="4" t="s">
        <v>97</v>
      </c>
      <c r="B6" s="4">
        <v>3</v>
      </c>
      <c r="C6" s="4">
        <v>15</v>
      </c>
      <c r="D6" s="4">
        <f t="shared" si="0"/>
        <v>45</v>
      </c>
    </row>
    <row r="7" spans="1:4" x14ac:dyDescent="0.25">
      <c r="A7" s="4" t="s">
        <v>92</v>
      </c>
      <c r="B7" s="4">
        <v>2</v>
      </c>
      <c r="C7" s="4">
        <v>10</v>
      </c>
      <c r="D7" s="4">
        <f t="shared" si="0"/>
        <v>20</v>
      </c>
    </row>
    <row r="8" spans="1:4" x14ac:dyDescent="0.25">
      <c r="A8" s="4" t="s">
        <v>93</v>
      </c>
      <c r="B8" s="4">
        <v>1</v>
      </c>
      <c r="C8" s="4">
        <v>10</v>
      </c>
      <c r="D8" s="4">
        <f t="shared" si="0"/>
        <v>10</v>
      </c>
    </row>
    <row r="9" spans="1:4" x14ac:dyDescent="0.25">
      <c r="A9" s="4" t="s">
        <v>94</v>
      </c>
      <c r="B9" s="4">
        <v>1</v>
      </c>
      <c r="C9" s="4">
        <v>5</v>
      </c>
      <c r="D9" s="4">
        <f t="shared" si="0"/>
        <v>5</v>
      </c>
    </row>
    <row r="10" spans="1:4" x14ac:dyDescent="0.25">
      <c r="A10" s="4" t="s">
        <v>95</v>
      </c>
      <c r="B10" s="4">
        <v>1</v>
      </c>
      <c r="C10" s="4">
        <v>10</v>
      </c>
      <c r="D10" s="4">
        <f t="shared" si="0"/>
        <v>10</v>
      </c>
    </row>
    <row r="11" spans="1:4" x14ac:dyDescent="0.25">
      <c r="A11" s="4" t="s">
        <v>96</v>
      </c>
      <c r="B11" s="4">
        <v>3</v>
      </c>
      <c r="C11" s="4">
        <v>10</v>
      </c>
      <c r="D11" s="4">
        <f t="shared" si="0"/>
        <v>30</v>
      </c>
    </row>
    <row r="12" spans="1:4" x14ac:dyDescent="0.25">
      <c r="A12" s="4" t="s">
        <v>98</v>
      </c>
      <c r="B12" s="4">
        <v>3</v>
      </c>
      <c r="C12" s="4">
        <v>15</v>
      </c>
      <c r="D12" s="4">
        <f t="shared" si="0"/>
        <v>45</v>
      </c>
    </row>
    <row r="13" spans="1:4" x14ac:dyDescent="0.25">
      <c r="A13" s="4"/>
      <c r="B13" s="4"/>
      <c r="C13" s="4"/>
      <c r="D13" s="4">
        <f t="shared" si="0"/>
        <v>0</v>
      </c>
    </row>
    <row r="14" spans="1:4" x14ac:dyDescent="0.25">
      <c r="A14" s="4"/>
      <c r="B14" s="4"/>
      <c r="C14" s="4"/>
      <c r="D14" s="4">
        <f t="shared" si="0"/>
        <v>0</v>
      </c>
    </row>
    <row r="15" spans="1:4" x14ac:dyDescent="0.25">
      <c r="A15" s="44" t="s">
        <v>77</v>
      </c>
      <c r="B15" s="45"/>
      <c r="C15" s="46"/>
      <c r="D15" s="5">
        <f>SUM(D2:D14)</f>
        <v>190</v>
      </c>
    </row>
    <row r="19" spans="1:5" x14ac:dyDescent="0.25">
      <c r="A19" s="1" t="s">
        <v>33</v>
      </c>
    </row>
    <row r="21" spans="1:5" ht="26.4" x14ac:dyDescent="0.25">
      <c r="A21" s="6" t="s">
        <v>1</v>
      </c>
      <c r="B21" s="7" t="s">
        <v>2</v>
      </c>
      <c r="C21" s="8" t="s">
        <v>3</v>
      </c>
      <c r="D21" s="31" t="s">
        <v>4</v>
      </c>
      <c r="E21" s="6" t="s">
        <v>5</v>
      </c>
    </row>
    <row r="22" spans="1:5" x14ac:dyDescent="0.25">
      <c r="A22" s="4" t="s">
        <v>6</v>
      </c>
      <c r="B22" s="4" t="s">
        <v>7</v>
      </c>
      <c r="C22" s="4">
        <v>2</v>
      </c>
      <c r="D22" s="4">
        <v>5</v>
      </c>
      <c r="E22" s="4">
        <f>D22*C22</f>
        <v>10</v>
      </c>
    </row>
    <row r="23" spans="1:5" x14ac:dyDescent="0.25">
      <c r="A23" s="4" t="s">
        <v>8</v>
      </c>
      <c r="B23" s="4" t="s">
        <v>9</v>
      </c>
      <c r="C23" s="4">
        <v>1</v>
      </c>
      <c r="D23" s="4">
        <v>5</v>
      </c>
      <c r="E23" s="4">
        <f t="shared" ref="E23:E34" si="1">D23*C23</f>
        <v>5</v>
      </c>
    </row>
    <row r="24" spans="1:5" x14ac:dyDescent="0.25">
      <c r="A24" s="4" t="s">
        <v>10</v>
      </c>
      <c r="B24" s="4" t="s">
        <v>11</v>
      </c>
      <c r="C24" s="4">
        <v>1</v>
      </c>
      <c r="D24" s="4">
        <v>5</v>
      </c>
      <c r="E24" s="4">
        <f t="shared" si="1"/>
        <v>5</v>
      </c>
    </row>
    <row r="25" spans="1:5" x14ac:dyDescent="0.25">
      <c r="A25" s="4" t="s">
        <v>14</v>
      </c>
      <c r="B25" s="4" t="s">
        <v>12</v>
      </c>
      <c r="C25" s="4">
        <v>1</v>
      </c>
      <c r="D25" s="4">
        <v>2</v>
      </c>
      <c r="E25" s="4">
        <f t="shared" si="1"/>
        <v>2</v>
      </c>
    </row>
    <row r="26" spans="1:5" x14ac:dyDescent="0.25">
      <c r="A26" s="4" t="s">
        <v>13</v>
      </c>
      <c r="B26" s="4" t="s">
        <v>15</v>
      </c>
      <c r="C26" s="4">
        <v>1</v>
      </c>
      <c r="D26" s="4">
        <v>5</v>
      </c>
      <c r="E26" s="4">
        <f t="shared" si="1"/>
        <v>5</v>
      </c>
    </row>
    <row r="27" spans="1:5" x14ac:dyDescent="0.25">
      <c r="A27" s="4" t="s">
        <v>16</v>
      </c>
      <c r="B27" s="4" t="s">
        <v>17</v>
      </c>
      <c r="C27" s="4">
        <v>0.5</v>
      </c>
      <c r="D27" s="4">
        <v>1</v>
      </c>
      <c r="E27" s="4">
        <f t="shared" si="1"/>
        <v>0.5</v>
      </c>
    </row>
    <row r="28" spans="1:5" x14ac:dyDescent="0.25">
      <c r="A28" s="4" t="s">
        <v>18</v>
      </c>
      <c r="B28" s="4" t="s">
        <v>19</v>
      </c>
      <c r="C28" s="4">
        <v>0.5</v>
      </c>
      <c r="D28" s="4">
        <v>5</v>
      </c>
      <c r="E28" s="4">
        <f t="shared" si="1"/>
        <v>2.5</v>
      </c>
    </row>
    <row r="29" spans="1:5" x14ac:dyDescent="0.25">
      <c r="A29" s="4" t="s">
        <v>20</v>
      </c>
      <c r="B29" s="4" t="s">
        <v>21</v>
      </c>
      <c r="C29" s="4">
        <v>2</v>
      </c>
      <c r="D29" s="4">
        <v>5</v>
      </c>
      <c r="E29" s="4">
        <f t="shared" si="1"/>
        <v>10</v>
      </c>
    </row>
    <row r="30" spans="1:5" x14ac:dyDescent="0.25">
      <c r="A30" s="4" t="s">
        <v>22</v>
      </c>
      <c r="B30" s="4" t="s">
        <v>23</v>
      </c>
      <c r="C30" s="4">
        <v>1</v>
      </c>
      <c r="D30" s="4">
        <v>5</v>
      </c>
      <c r="E30" s="4">
        <f t="shared" si="1"/>
        <v>5</v>
      </c>
    </row>
    <row r="31" spans="1:5" x14ac:dyDescent="0.25">
      <c r="A31" s="4" t="s">
        <v>24</v>
      </c>
      <c r="B31" s="4" t="s">
        <v>25</v>
      </c>
      <c r="C31" s="4">
        <v>1</v>
      </c>
      <c r="D31" s="4">
        <v>3</v>
      </c>
      <c r="E31" s="4">
        <f t="shared" si="1"/>
        <v>3</v>
      </c>
    </row>
    <row r="32" spans="1:5" x14ac:dyDescent="0.25">
      <c r="A32" s="4" t="s">
        <v>26</v>
      </c>
      <c r="B32" s="4" t="s">
        <v>27</v>
      </c>
      <c r="C32" s="4">
        <v>1</v>
      </c>
      <c r="D32" s="4">
        <v>4</v>
      </c>
      <c r="E32" s="4">
        <f t="shared" si="1"/>
        <v>4</v>
      </c>
    </row>
    <row r="33" spans="1:5" x14ac:dyDescent="0.25">
      <c r="A33" s="4" t="s">
        <v>28</v>
      </c>
      <c r="B33" s="4" t="s">
        <v>29</v>
      </c>
      <c r="C33" s="4">
        <v>1</v>
      </c>
      <c r="D33" s="4">
        <v>3</v>
      </c>
      <c r="E33" s="4">
        <f t="shared" si="1"/>
        <v>3</v>
      </c>
    </row>
    <row r="34" spans="1:5" x14ac:dyDescent="0.25">
      <c r="A34" s="4" t="s">
        <v>30</v>
      </c>
      <c r="B34" s="4" t="s">
        <v>31</v>
      </c>
      <c r="C34" s="4">
        <v>1</v>
      </c>
      <c r="D34" s="4">
        <v>1</v>
      </c>
      <c r="E34" s="4">
        <f t="shared" si="1"/>
        <v>1</v>
      </c>
    </row>
    <row r="35" spans="1:5" x14ac:dyDescent="0.25">
      <c r="A35" s="4"/>
      <c r="B35" s="4"/>
      <c r="C35" s="4"/>
      <c r="D35" s="4"/>
      <c r="E35" s="4">
        <f>SUM(E22:E34)</f>
        <v>56</v>
      </c>
    </row>
    <row r="36" spans="1:5" x14ac:dyDescent="0.25">
      <c r="A36" s="9"/>
      <c r="B36" s="10"/>
      <c r="C36" s="10"/>
      <c r="D36" s="10"/>
      <c r="E36" s="11"/>
    </row>
    <row r="37" spans="1:5" x14ac:dyDescent="0.25">
      <c r="A37" s="9"/>
      <c r="B37" s="10"/>
      <c r="C37" s="10"/>
      <c r="D37" s="10"/>
      <c r="E37" s="11"/>
    </row>
    <row r="38" spans="1:5" x14ac:dyDescent="0.25">
      <c r="A38" s="12" t="s">
        <v>32</v>
      </c>
      <c r="B38" s="13">
        <f>0.6+(0.01*E35)</f>
        <v>1.1600000000000001</v>
      </c>
      <c r="C38" s="14"/>
      <c r="D38" s="14"/>
      <c r="E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EF</vt:lpstr>
      <vt:lpstr>TCF</vt:lpstr>
      <vt:lpstr>UUCP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v534629</dc:creator>
  <cp:lastModifiedBy>Frédéric Canaud</cp:lastModifiedBy>
  <dcterms:created xsi:type="dcterms:W3CDTF">2007-03-15T10:31:21Z</dcterms:created>
  <dcterms:modified xsi:type="dcterms:W3CDTF">2019-06-12T20:23:46Z</dcterms:modified>
</cp:coreProperties>
</file>