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precision" sheetId="1" r:id="rId1"/>
    <sheet name="puissanc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8" i="2" l="1"/>
  <c r="H101" i="2"/>
  <c r="H80" i="2"/>
  <c r="H121" i="2"/>
  <c r="H115" i="2"/>
  <c r="H114" i="2"/>
  <c r="I116" i="2"/>
  <c r="H113" i="2"/>
  <c r="H112" i="2"/>
  <c r="H111" i="2"/>
  <c r="H110" i="2"/>
  <c r="H109" i="2"/>
  <c r="H108" i="2"/>
  <c r="H107" i="2"/>
  <c r="H106" i="2"/>
  <c r="I96" i="2"/>
  <c r="H95" i="2"/>
  <c r="H94" i="2"/>
  <c r="H93" i="2"/>
  <c r="H92" i="2"/>
  <c r="H91" i="2"/>
  <c r="H90" i="2"/>
  <c r="H89" i="2"/>
  <c r="H87" i="2"/>
  <c r="H86" i="2"/>
  <c r="H66" i="2"/>
  <c r="H67" i="2"/>
  <c r="H68" i="2"/>
  <c r="H69" i="2"/>
  <c r="H70" i="2"/>
  <c r="H71" i="2"/>
  <c r="H72" i="2"/>
  <c r="H73" i="2"/>
  <c r="H74" i="2"/>
  <c r="H65" i="2"/>
  <c r="I75" i="2"/>
  <c r="I55" i="2"/>
  <c r="H54" i="2"/>
  <c r="H53" i="2"/>
  <c r="H52" i="2"/>
  <c r="H51" i="2"/>
  <c r="H50" i="2"/>
  <c r="H49" i="2"/>
  <c r="H48" i="2"/>
  <c r="H47" i="2"/>
  <c r="H46" i="2"/>
  <c r="H45" i="2"/>
  <c r="H59" i="2"/>
  <c r="H39" i="2"/>
  <c r="H27" i="2"/>
  <c r="H28" i="2"/>
  <c r="H29" i="2"/>
  <c r="H30" i="2"/>
  <c r="H31" i="2"/>
  <c r="H32" i="2"/>
  <c r="H33" i="2"/>
  <c r="H34" i="2"/>
  <c r="H35" i="2"/>
  <c r="H26" i="2"/>
  <c r="I36" i="2"/>
  <c r="H6" i="2"/>
  <c r="H7" i="2"/>
  <c r="H8" i="2"/>
  <c r="H9" i="2"/>
  <c r="H10" i="2"/>
  <c r="H11" i="2"/>
  <c r="H12" i="2"/>
  <c r="H13" i="2"/>
  <c r="H5" i="2"/>
  <c r="H19" i="2"/>
  <c r="I14" i="2"/>
  <c r="H4" i="2"/>
  <c r="H116" i="2" l="1"/>
  <c r="H14" i="2"/>
  <c r="H96" i="2"/>
  <c r="H75" i="2"/>
  <c r="H55" i="2"/>
  <c r="H36" i="2"/>
  <c r="H147" i="1"/>
  <c r="H148" i="1"/>
  <c r="H149" i="1"/>
  <c r="H150" i="1"/>
  <c r="H151" i="1"/>
  <c r="H152" i="1"/>
  <c r="H153" i="1"/>
  <c r="H154" i="1"/>
  <c r="H155" i="1"/>
  <c r="H146" i="1"/>
  <c r="H161" i="1"/>
  <c r="I156" i="1"/>
  <c r="H141" i="1"/>
  <c r="H127" i="1"/>
  <c r="H128" i="1"/>
  <c r="H129" i="1"/>
  <c r="H130" i="1"/>
  <c r="H131" i="1"/>
  <c r="H132" i="1"/>
  <c r="H133" i="1"/>
  <c r="H134" i="1"/>
  <c r="H135" i="1"/>
  <c r="H126" i="1"/>
  <c r="I136" i="1"/>
  <c r="H121" i="1"/>
  <c r="H107" i="1"/>
  <c r="H108" i="1"/>
  <c r="H109" i="1"/>
  <c r="H110" i="1"/>
  <c r="H111" i="1"/>
  <c r="H112" i="1"/>
  <c r="H113" i="1"/>
  <c r="H114" i="1"/>
  <c r="H115" i="1"/>
  <c r="H106" i="1"/>
  <c r="I116" i="1"/>
  <c r="H101" i="1"/>
  <c r="H87" i="1"/>
  <c r="H88" i="1"/>
  <c r="H89" i="1"/>
  <c r="H90" i="1"/>
  <c r="H91" i="1"/>
  <c r="H92" i="1"/>
  <c r="H93" i="1"/>
  <c r="H94" i="1"/>
  <c r="H95" i="1"/>
  <c r="H86" i="1"/>
  <c r="I96" i="1"/>
  <c r="H80" i="1"/>
  <c r="I75" i="1"/>
  <c r="H66" i="1"/>
  <c r="H67" i="1"/>
  <c r="H68" i="1"/>
  <c r="H69" i="1"/>
  <c r="H70" i="1"/>
  <c r="H71" i="1"/>
  <c r="H72" i="1"/>
  <c r="H73" i="1"/>
  <c r="H74" i="1"/>
  <c r="H65" i="1"/>
  <c r="H59" i="1"/>
  <c r="I55" i="1"/>
  <c r="H48" i="1"/>
  <c r="H49" i="1"/>
  <c r="H50" i="1"/>
  <c r="H51" i="1"/>
  <c r="H52" i="1"/>
  <c r="H53" i="1"/>
  <c r="H54" i="1"/>
  <c r="H47" i="1"/>
  <c r="H46" i="1"/>
  <c r="H45" i="1"/>
  <c r="H39" i="1"/>
  <c r="I35" i="1"/>
  <c r="H34" i="1"/>
  <c r="H33" i="1"/>
  <c r="H32" i="1"/>
  <c r="H31" i="1"/>
  <c r="H30" i="1"/>
  <c r="H29" i="1"/>
  <c r="H28" i="1"/>
  <c r="H27" i="1"/>
  <c r="H26" i="1"/>
  <c r="H19" i="1"/>
  <c r="H14" i="1"/>
  <c r="H13" i="1"/>
  <c r="H12" i="1"/>
  <c r="H11" i="1"/>
  <c r="H10" i="1"/>
  <c r="H9" i="1"/>
  <c r="H8" i="1"/>
  <c r="H7" i="1"/>
  <c r="H6" i="1"/>
  <c r="H5" i="1"/>
  <c r="H4" i="1"/>
  <c r="I15" i="1"/>
  <c r="H156" i="1" l="1"/>
  <c r="H136" i="1"/>
  <c r="H35" i="1"/>
  <c r="H75" i="1"/>
  <c r="H55" i="1"/>
  <c r="H116" i="1"/>
  <c r="H96" i="1"/>
  <c r="H15" i="1"/>
</calcChain>
</file>

<file path=xl/sharedStrings.xml><?xml version="1.0" encoding="utf-8"?>
<sst xmlns="http://schemas.openxmlformats.org/spreadsheetml/2006/main" count="445" uniqueCount="36">
  <si>
    <t>Beta</t>
  </si>
  <si>
    <t>Gamma</t>
  </si>
  <si>
    <t>Perturb</t>
  </si>
  <si>
    <t>Précision</t>
  </si>
  <si>
    <t>Convergence</t>
  </si>
  <si>
    <t>Cellules</t>
  </si>
  <si>
    <t>duty cycle</t>
  </si>
  <si>
    <t>PSO</t>
  </si>
  <si>
    <t>MU</t>
  </si>
  <si>
    <t>3,5 - 6,7</t>
  </si>
  <si>
    <t>1mW</t>
  </si>
  <si>
    <t>7 - 5</t>
  </si>
  <si>
    <t>2,3,5</t>
  </si>
  <si>
    <t>6,7</t>
  </si>
  <si>
    <t>gamma</t>
  </si>
  <si>
    <t>identiques</t>
  </si>
  <si>
    <t>Perturbation beta + différence gamma</t>
  </si>
  <si>
    <t>6,7 - 2,3</t>
  </si>
  <si>
    <t>6 - 2</t>
  </si>
  <si>
    <t>&lt;20</t>
  </si>
  <si>
    <t>300uW</t>
  </si>
  <si>
    <t>Rfinal</t>
  </si>
  <si>
    <t>Rfinal1</t>
  </si>
  <si>
    <t>Rfinal2</t>
  </si>
  <si>
    <t>alpha=1500000, delta=54.901960784314</t>
  </si>
  <si>
    <t>gamma-perturb</t>
  </si>
  <si>
    <t>gamma+perturb</t>
  </si>
  <si>
    <t>alpha=3000000, delta=54.901960784314</t>
  </si>
  <si>
    <t>P1</t>
  </si>
  <si>
    <t>P2</t>
  </si>
  <si>
    <t>P3</t>
  </si>
  <si>
    <t>P4</t>
  </si>
  <si>
    <t>Pnorm</t>
  </si>
  <si>
    <t>3,5 - 1,8</t>
  </si>
  <si>
    <t>3 - 1</t>
  </si>
  <si>
    <t>2,3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</si>
</sst>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7"/>
  <sheetViews>
    <sheetView topLeftCell="A126" workbookViewId="0">
      <selection activeCell="B165" sqref="A1:XFD1048576"/>
    </sheetView>
  </sheetViews>
  <sheetFormatPr defaultRowHeight="14.5" x14ac:dyDescent="0.35"/>
  <sheetData>
    <row r="1" spans="1:11" x14ac:dyDescent="0.35">
      <c r="A1" t="s">
        <v>14</v>
      </c>
    </row>
    <row r="2" spans="1:11" x14ac:dyDescent="0.35">
      <c r="B2" t="s">
        <v>7</v>
      </c>
    </row>
    <row r="3" spans="1:11" x14ac:dyDescent="0.35">
      <c r="B3" t="s">
        <v>5</v>
      </c>
      <c r="C3" t="s">
        <v>6</v>
      </c>
      <c r="E3" t="s">
        <v>0</v>
      </c>
      <c r="F3" t="s">
        <v>1</v>
      </c>
      <c r="G3" t="s">
        <v>2</v>
      </c>
      <c r="H3" t="s">
        <v>3</v>
      </c>
      <c r="I3" t="s">
        <v>4</v>
      </c>
      <c r="K3" t="s">
        <v>21</v>
      </c>
    </row>
    <row r="4" spans="1:11" x14ac:dyDescent="0.35">
      <c r="B4" t="s">
        <v>9</v>
      </c>
      <c r="C4">
        <v>50</v>
      </c>
      <c r="E4" t="s">
        <v>19</v>
      </c>
      <c r="F4" t="s">
        <v>10</v>
      </c>
      <c r="G4">
        <v>0</v>
      </c>
      <c r="H4">
        <f>(1-(ABS(K4-187.2549)/187.2549+ABS(K4-195.0981)/195.0981+ABS(K4-179.4118)/179.4118+ABS(187.2549-K4)/187.2549)/4)*100</f>
        <v>95.889409089502891</v>
      </c>
      <c r="I4">
        <v>63</v>
      </c>
      <c r="K4">
        <v>179.4</v>
      </c>
    </row>
    <row r="5" spans="1:11" x14ac:dyDescent="0.35">
      <c r="H5">
        <f t="shared" ref="H5:H14" si="0">(1-(ABS(K5-187.2549)/187.2549+ABS(K5-195.0981)/195.0981+ABS(K5-179.4118)/179.4118+ABS(187.2549-K5)/187.2549)/4)*100</f>
        <v>91.549826620623548</v>
      </c>
      <c r="I5">
        <v>17</v>
      </c>
      <c r="K5">
        <v>202.9</v>
      </c>
    </row>
    <row r="6" spans="1:11" x14ac:dyDescent="0.35">
      <c r="H6">
        <f t="shared" si="0"/>
        <v>87.273821755985736</v>
      </c>
      <c r="I6">
        <v>23</v>
      </c>
      <c r="K6">
        <v>210.9</v>
      </c>
    </row>
    <row r="7" spans="1:11" x14ac:dyDescent="0.35">
      <c r="H7">
        <f t="shared" si="0"/>
        <v>89.411824188304649</v>
      </c>
      <c r="I7">
        <v>45</v>
      </c>
      <c r="K7">
        <v>206.9</v>
      </c>
    </row>
    <row r="8" spans="1:11" x14ac:dyDescent="0.35">
      <c r="H8">
        <f t="shared" si="0"/>
        <v>91.549826620623548</v>
      </c>
      <c r="I8">
        <v>20</v>
      </c>
      <c r="K8">
        <v>202.9</v>
      </c>
    </row>
    <row r="9" spans="1:11" x14ac:dyDescent="0.35">
      <c r="H9">
        <f t="shared" si="0"/>
        <v>95.718931363645424</v>
      </c>
      <c r="I9">
        <v>19</v>
      </c>
      <c r="K9">
        <v>195.1</v>
      </c>
    </row>
    <row r="10" spans="1:11" x14ac:dyDescent="0.35">
      <c r="H10">
        <f t="shared" si="0"/>
        <v>89.411824188304649</v>
      </c>
      <c r="I10">
        <v>58</v>
      </c>
      <c r="K10">
        <v>206.9</v>
      </c>
    </row>
    <row r="11" spans="1:11" x14ac:dyDescent="0.35">
      <c r="H11">
        <f t="shared" si="0"/>
        <v>91.549826620623548</v>
      </c>
      <c r="I11">
        <v>121</v>
      </c>
      <c r="K11">
        <v>202.9</v>
      </c>
    </row>
    <row r="12" spans="1:11" x14ac:dyDescent="0.35">
      <c r="H12">
        <f t="shared" si="0"/>
        <v>85.242719445282788</v>
      </c>
      <c r="I12">
        <v>25</v>
      </c>
      <c r="K12">
        <v>214.7</v>
      </c>
    </row>
    <row r="13" spans="1:11" x14ac:dyDescent="0.35">
      <c r="H13">
        <f t="shared" si="0"/>
        <v>91.549826620623548</v>
      </c>
      <c r="I13">
        <v>21</v>
      </c>
      <c r="K13">
        <v>202.9</v>
      </c>
    </row>
    <row r="14" spans="1:11" x14ac:dyDescent="0.35">
      <c r="H14">
        <f t="shared" si="0"/>
        <v>91.549826620623548</v>
      </c>
      <c r="I14">
        <v>28</v>
      </c>
      <c r="K14">
        <v>202.9</v>
      </c>
    </row>
    <row r="15" spans="1:11" x14ac:dyDescent="0.35">
      <c r="H15">
        <f>AVERAGE(H4:H14)</f>
        <v>90.97251483037671</v>
      </c>
      <c r="I15">
        <f>AVERAGE(I4:I14)</f>
        <v>40</v>
      </c>
    </row>
    <row r="16" spans="1:11" x14ac:dyDescent="0.35">
      <c r="A16" t="s">
        <v>14</v>
      </c>
    </row>
    <row r="17" spans="1:12" x14ac:dyDescent="0.35">
      <c r="B17" t="s">
        <v>8</v>
      </c>
      <c r="C17" t="s">
        <v>24</v>
      </c>
    </row>
    <row r="18" spans="1:12" x14ac:dyDescent="0.35">
      <c r="B18" t="s">
        <v>5</v>
      </c>
      <c r="C18" t="s">
        <v>6</v>
      </c>
      <c r="E18" t="s">
        <v>0</v>
      </c>
      <c r="F18" t="s">
        <v>1</v>
      </c>
      <c r="G18" t="s">
        <v>2</v>
      </c>
      <c r="H18" t="s">
        <v>3</v>
      </c>
      <c r="I18" t="s">
        <v>4</v>
      </c>
      <c r="K18" t="s">
        <v>22</v>
      </c>
      <c r="L18" t="s">
        <v>23</v>
      </c>
    </row>
    <row r="19" spans="1:12" x14ac:dyDescent="0.35">
      <c r="B19" s="1" t="s">
        <v>11</v>
      </c>
      <c r="C19">
        <v>50</v>
      </c>
      <c r="E19" t="s">
        <v>19</v>
      </c>
      <c r="F19" t="s">
        <v>10</v>
      </c>
      <c r="G19">
        <v>0</v>
      </c>
      <c r="H19">
        <f>(1-(ABS(K19-187.2549)/187.2549+ABS(L19-195.0981)/195.0981)/2)*100</f>
        <v>85.395230977273471</v>
      </c>
      <c r="I19">
        <v>17</v>
      </c>
      <c r="K19">
        <v>136.30000000000001</v>
      </c>
      <c r="L19">
        <v>191.2</v>
      </c>
    </row>
    <row r="23" spans="1:12" x14ac:dyDescent="0.35">
      <c r="A23" t="s">
        <v>25</v>
      </c>
    </row>
    <row r="24" spans="1:12" x14ac:dyDescent="0.35">
      <c r="B24" t="s">
        <v>7</v>
      </c>
    </row>
    <row r="25" spans="1:12" x14ac:dyDescent="0.35">
      <c r="B25" t="s">
        <v>5</v>
      </c>
      <c r="C25" t="s">
        <v>6</v>
      </c>
      <c r="E25" t="s">
        <v>0</v>
      </c>
      <c r="F25" t="s">
        <v>1</v>
      </c>
      <c r="G25" t="s">
        <v>2</v>
      </c>
      <c r="H25" t="s">
        <v>3</v>
      </c>
      <c r="I25" t="s">
        <v>4</v>
      </c>
      <c r="K25" t="s">
        <v>21</v>
      </c>
    </row>
    <row r="26" spans="1:12" x14ac:dyDescent="0.35">
      <c r="B26" t="s">
        <v>9</v>
      </c>
      <c r="C26">
        <v>50</v>
      </c>
      <c r="E26" t="s">
        <v>19</v>
      </c>
      <c r="F26" t="s">
        <v>10</v>
      </c>
      <c r="G26">
        <v>-20</v>
      </c>
      <c r="H26">
        <f t="shared" ref="H26:H34" si="1">(1-(ABS(K26-202.9)/202.9+ABS(K26-195.0981)/195.0981+ABS(K26-179.4118)/179.4118+ABS(183.3333-K26)/187.3333)/4)*100</f>
        <v>93.116099221481491</v>
      </c>
      <c r="I26">
        <v>24</v>
      </c>
      <c r="K26">
        <v>202.9</v>
      </c>
    </row>
    <row r="27" spans="1:12" x14ac:dyDescent="0.35">
      <c r="H27">
        <f t="shared" si="1"/>
        <v>91.019498080932365</v>
      </c>
      <c r="I27">
        <v>12</v>
      </c>
      <c r="K27">
        <v>206.9</v>
      </c>
    </row>
    <row r="28" spans="1:12" x14ac:dyDescent="0.35">
      <c r="H28">
        <f t="shared" si="1"/>
        <v>95.450077996774368</v>
      </c>
      <c r="I28">
        <v>76</v>
      </c>
      <c r="K28">
        <v>187.3</v>
      </c>
    </row>
    <row r="29" spans="1:12" x14ac:dyDescent="0.35">
      <c r="H29">
        <f t="shared" si="1"/>
        <v>84.88693974482625</v>
      </c>
      <c r="I29">
        <v>11</v>
      </c>
      <c r="K29">
        <v>218.6</v>
      </c>
    </row>
    <row r="30" spans="1:12" x14ac:dyDescent="0.35">
      <c r="H30">
        <f t="shared" si="1"/>
        <v>95.526958681682956</v>
      </c>
      <c r="I30">
        <v>34</v>
      </c>
      <c r="K30">
        <v>183.3</v>
      </c>
    </row>
    <row r="31" spans="1:12" x14ac:dyDescent="0.35">
      <c r="H31">
        <f t="shared" si="1"/>
        <v>95.366453624599586</v>
      </c>
      <c r="I31">
        <v>24</v>
      </c>
      <c r="K31">
        <v>191.2</v>
      </c>
    </row>
    <row r="32" spans="1:12" x14ac:dyDescent="0.35">
      <c r="H32">
        <f t="shared" si="1"/>
        <v>93.116099221481491</v>
      </c>
      <c r="I32">
        <v>17</v>
      </c>
      <c r="K32">
        <v>202.9</v>
      </c>
    </row>
    <row r="33" spans="1:12" x14ac:dyDescent="0.35">
      <c r="H33">
        <f t="shared" si="1"/>
        <v>95.526958681682956</v>
      </c>
      <c r="I33">
        <v>50</v>
      </c>
      <c r="K33">
        <v>183.3</v>
      </c>
    </row>
    <row r="34" spans="1:12" x14ac:dyDescent="0.35">
      <c r="H34">
        <f t="shared" si="1"/>
        <v>94.199220769692317</v>
      </c>
      <c r="I34">
        <v>27</v>
      </c>
      <c r="K34">
        <v>199</v>
      </c>
    </row>
    <row r="35" spans="1:12" x14ac:dyDescent="0.35">
      <c r="H35">
        <f>AVERAGE(H26:H34)</f>
        <v>93.134256224794854</v>
      </c>
      <c r="I35">
        <f>AVERAGE(I26:I34)</f>
        <v>30.555555555555557</v>
      </c>
    </row>
    <row r="36" spans="1:12" x14ac:dyDescent="0.35">
      <c r="A36" t="s">
        <v>25</v>
      </c>
    </row>
    <row r="37" spans="1:12" x14ac:dyDescent="0.35">
      <c r="B37" t="s">
        <v>8</v>
      </c>
      <c r="C37" t="s">
        <v>24</v>
      </c>
    </row>
    <row r="38" spans="1:12" x14ac:dyDescent="0.35">
      <c r="B38" t="s">
        <v>5</v>
      </c>
      <c r="C38" t="s">
        <v>6</v>
      </c>
      <c r="E38" t="s">
        <v>0</v>
      </c>
      <c r="F38" t="s">
        <v>1</v>
      </c>
      <c r="G38" t="s">
        <v>2</v>
      </c>
      <c r="H38" t="s">
        <v>3</v>
      </c>
      <c r="I38" t="s">
        <v>4</v>
      </c>
      <c r="K38" t="s">
        <v>22</v>
      </c>
      <c r="L38" t="s">
        <v>23</v>
      </c>
    </row>
    <row r="39" spans="1:12" x14ac:dyDescent="0.35">
      <c r="B39" s="1" t="s">
        <v>11</v>
      </c>
      <c r="C39">
        <v>50</v>
      </c>
      <c r="E39" t="s">
        <v>19</v>
      </c>
      <c r="F39" t="s">
        <v>10</v>
      </c>
      <c r="G39">
        <v>-20</v>
      </c>
      <c r="H39">
        <f>(1-(ABS(K39-183.3333)/183.3333+ABS(L39-195.0981)/195.0981)/2)*100</f>
        <v>84.110590056830915</v>
      </c>
      <c r="I39">
        <v>0</v>
      </c>
      <c r="K39">
        <v>132.4</v>
      </c>
      <c r="L39">
        <v>187.3</v>
      </c>
    </row>
    <row r="42" spans="1:12" x14ac:dyDescent="0.35">
      <c r="A42" t="s">
        <v>26</v>
      </c>
    </row>
    <row r="43" spans="1:12" x14ac:dyDescent="0.35">
      <c r="B43" t="s">
        <v>7</v>
      </c>
    </row>
    <row r="44" spans="1:12" x14ac:dyDescent="0.35">
      <c r="B44" t="s">
        <v>5</v>
      </c>
      <c r="C44" t="s">
        <v>6</v>
      </c>
      <c r="E44" t="s">
        <v>0</v>
      </c>
      <c r="F44" t="s">
        <v>1</v>
      </c>
      <c r="G44" t="s">
        <v>2</v>
      </c>
      <c r="H44" t="s">
        <v>3</v>
      </c>
      <c r="I44" t="s">
        <v>4</v>
      </c>
      <c r="K44" t="s">
        <v>21</v>
      </c>
    </row>
    <row r="45" spans="1:12" x14ac:dyDescent="0.35">
      <c r="B45" t="s">
        <v>9</v>
      </c>
      <c r="C45">
        <v>30</v>
      </c>
      <c r="E45" t="s">
        <v>19</v>
      </c>
      <c r="F45" t="s">
        <v>10</v>
      </c>
      <c r="G45">
        <v>20</v>
      </c>
      <c r="H45">
        <f>(1-(ABS(K45-187.2549)/187.2549+ABS(K45-195.0981)/195.0981+ABS(K45-179.4118)/179.4118+ABS(187.2549-K45)/187.2549)/4)*100</f>
        <v>93.634378992134486</v>
      </c>
      <c r="I45">
        <v>61</v>
      </c>
      <c r="K45">
        <v>199</v>
      </c>
    </row>
    <row r="46" spans="1:12" x14ac:dyDescent="0.35">
      <c r="H46">
        <f>(1-(ABS(K46-187.2549)/187.2549+ABS(K46-195.0981)/195.0981+ABS(K46-179.4118)/179.4118+ABS(187.2549-K46)/187.2549)/4)*100</f>
        <v>95.889409089502891</v>
      </c>
      <c r="I46">
        <v>64</v>
      </c>
      <c r="K46">
        <v>179.4</v>
      </c>
    </row>
    <row r="47" spans="1:12" x14ac:dyDescent="0.35">
      <c r="H47">
        <f>(1-(ABS(K47-187.2549)/187.2549+ABS(K47-195.0981)/195.0981+ABS(K47-179.4118)/179.4118+ABS(187.2549-K47)/187.2549)/4)*100</f>
        <v>95.718931363645424</v>
      </c>
      <c r="I47">
        <v>27</v>
      </c>
      <c r="K47">
        <v>195.1</v>
      </c>
    </row>
    <row r="48" spans="1:12" x14ac:dyDescent="0.35">
      <c r="H48">
        <f t="shared" ref="H48:H54" si="2">(1-(ABS(K48-187.2549)/187.2549+ABS(K48-195.0981)/195.0981+ABS(K48-179.4118)/179.4118+ABS(187.2549-K48)/187.2549)/4)*100</f>
        <v>93.634378992134486</v>
      </c>
      <c r="I48">
        <v>84</v>
      </c>
      <c r="K48">
        <v>199</v>
      </c>
    </row>
    <row r="49" spans="1:12" x14ac:dyDescent="0.35">
      <c r="H49">
        <f t="shared" si="2"/>
        <v>93.804856717991953</v>
      </c>
      <c r="I49">
        <v>16</v>
      </c>
      <c r="K49">
        <v>175.5</v>
      </c>
    </row>
    <row r="50" spans="1:12" x14ac:dyDescent="0.35">
      <c r="H50">
        <f t="shared" si="2"/>
        <v>72.681955155409227</v>
      </c>
      <c r="I50">
        <v>58</v>
      </c>
      <c r="K50">
        <v>238.2</v>
      </c>
    </row>
    <row r="51" spans="1:12" x14ac:dyDescent="0.35">
      <c r="H51">
        <f t="shared" si="2"/>
        <v>85.242719445282788</v>
      </c>
      <c r="I51">
        <v>17</v>
      </c>
      <c r="K51">
        <v>214.7</v>
      </c>
    </row>
    <row r="52" spans="1:12" x14ac:dyDescent="0.35">
      <c r="H52">
        <f t="shared" si="2"/>
        <v>83.158167073771864</v>
      </c>
      <c r="I52">
        <v>14</v>
      </c>
      <c r="K52">
        <v>218.6</v>
      </c>
    </row>
    <row r="53" spans="1:12" x14ac:dyDescent="0.35">
      <c r="H53">
        <f t="shared" si="2"/>
        <v>95.889409089502891</v>
      </c>
      <c r="I53">
        <v>17</v>
      </c>
      <c r="K53">
        <v>179.4</v>
      </c>
    </row>
    <row r="54" spans="1:12" x14ac:dyDescent="0.35">
      <c r="H54">
        <f t="shared" si="2"/>
        <v>91.549826620623548</v>
      </c>
      <c r="I54">
        <v>8</v>
      </c>
      <c r="K54">
        <v>202.9</v>
      </c>
    </row>
    <row r="55" spans="1:12" x14ac:dyDescent="0.35">
      <c r="H55">
        <f>AVERAGE(H45:H54)</f>
        <v>90.120403253999967</v>
      </c>
      <c r="I55">
        <f>AVERAGE(I45:I54)</f>
        <v>36.6</v>
      </c>
    </row>
    <row r="56" spans="1:12" x14ac:dyDescent="0.35">
      <c r="A56" t="s">
        <v>26</v>
      </c>
    </row>
    <row r="57" spans="1:12" x14ac:dyDescent="0.35">
      <c r="B57" t="s">
        <v>8</v>
      </c>
      <c r="C57" t="s">
        <v>24</v>
      </c>
    </row>
    <row r="58" spans="1:12" x14ac:dyDescent="0.35">
      <c r="B58" t="s">
        <v>5</v>
      </c>
      <c r="C58" t="s">
        <v>6</v>
      </c>
      <c r="E58" t="s">
        <v>0</v>
      </c>
      <c r="F58" t="s">
        <v>1</v>
      </c>
      <c r="G58" t="s">
        <v>2</v>
      </c>
      <c r="H58" t="s">
        <v>3</v>
      </c>
      <c r="I58" t="s">
        <v>4</v>
      </c>
      <c r="K58" t="s">
        <v>22</v>
      </c>
      <c r="L58" t="s">
        <v>23</v>
      </c>
    </row>
    <row r="59" spans="1:12" x14ac:dyDescent="0.35">
      <c r="B59" s="1" t="s">
        <v>11</v>
      </c>
      <c r="C59">
        <v>30</v>
      </c>
      <c r="E59" t="s">
        <v>19</v>
      </c>
      <c r="F59" t="s">
        <v>10</v>
      </c>
      <c r="G59">
        <v>20</v>
      </c>
      <c r="H59">
        <f>(1-(ABS(K59-187.2549)/187.2549+ABS(L59-195.0981)/195.0981)/2)*100</f>
        <v>77.179467499654919</v>
      </c>
      <c r="I59">
        <v>0</v>
      </c>
      <c r="K59">
        <v>120.6</v>
      </c>
      <c r="L59">
        <v>175.5</v>
      </c>
    </row>
    <row r="62" spans="1:12" x14ac:dyDescent="0.35">
      <c r="A62" t="s">
        <v>15</v>
      </c>
    </row>
    <row r="63" spans="1:12" x14ac:dyDescent="0.35">
      <c r="B63" t="s">
        <v>7</v>
      </c>
    </row>
    <row r="64" spans="1:12" x14ac:dyDescent="0.35">
      <c r="B64" t="s">
        <v>5</v>
      </c>
      <c r="C64" t="s">
        <v>6</v>
      </c>
      <c r="E64" t="s">
        <v>0</v>
      </c>
      <c r="F64" t="s">
        <v>1</v>
      </c>
      <c r="G64" t="s">
        <v>2</v>
      </c>
      <c r="H64" t="s">
        <v>3</v>
      </c>
      <c r="I64" t="s">
        <v>4</v>
      </c>
      <c r="K64" t="s">
        <v>21</v>
      </c>
    </row>
    <row r="65" spans="1:12" x14ac:dyDescent="0.35">
      <c r="B65" t="s">
        <v>12</v>
      </c>
      <c r="C65">
        <v>50</v>
      </c>
      <c r="E65">
        <v>0</v>
      </c>
      <c r="F65">
        <v>0</v>
      </c>
      <c r="G65">
        <v>0</v>
      </c>
      <c r="H65">
        <f>(1-(ABS(K65-187.2549)/187.2549+ABS(K65-195.0981)/195.0981+ABS(K65-195.0981)/195.0981)/3)*100</f>
        <v>97.327295170930697</v>
      </c>
      <c r="I65">
        <v>33</v>
      </c>
      <c r="K65">
        <v>187.3</v>
      </c>
    </row>
    <row r="66" spans="1:12" x14ac:dyDescent="0.35">
      <c r="H66">
        <f t="shared" ref="H66:H74" si="3">(1-(ABS(K66-187.2549)/187.2549+ABS(K66-195.0981)/195.0981+ABS(K66-195.0981)/195.0981)/3)*100</f>
        <v>97.327295170930697</v>
      </c>
      <c r="I66">
        <v>19</v>
      </c>
      <c r="K66">
        <v>187.3</v>
      </c>
    </row>
    <row r="67" spans="1:12" x14ac:dyDescent="0.35">
      <c r="H67">
        <f t="shared" si="3"/>
        <v>92.47015766173017</v>
      </c>
      <c r="I67">
        <v>13</v>
      </c>
      <c r="K67">
        <v>206.9</v>
      </c>
    </row>
    <row r="68" spans="1:12" x14ac:dyDescent="0.35">
      <c r="H68">
        <f t="shared" si="3"/>
        <v>76.20295580001995</v>
      </c>
      <c r="I68">
        <v>13</v>
      </c>
      <c r="K68">
        <v>238.2</v>
      </c>
    </row>
    <row r="69" spans="1:12" x14ac:dyDescent="0.35">
      <c r="H69">
        <f t="shared" si="3"/>
        <v>88.416350169035624</v>
      </c>
      <c r="I69">
        <v>13</v>
      </c>
      <c r="K69">
        <v>214.7</v>
      </c>
    </row>
    <row r="70" spans="1:12" x14ac:dyDescent="0.35">
      <c r="H70">
        <f t="shared" si="3"/>
        <v>89.183764839280329</v>
      </c>
      <c r="I70">
        <v>13</v>
      </c>
      <c r="K70">
        <v>171.6</v>
      </c>
    </row>
    <row r="71" spans="1:12" x14ac:dyDescent="0.35">
      <c r="H71">
        <f t="shared" si="3"/>
        <v>80.25676329271451</v>
      </c>
      <c r="I71">
        <v>13</v>
      </c>
      <c r="K71">
        <v>230.4</v>
      </c>
    </row>
    <row r="72" spans="1:12" x14ac:dyDescent="0.35">
      <c r="H72">
        <f t="shared" si="3"/>
        <v>98.602840791703997</v>
      </c>
      <c r="I72">
        <v>15</v>
      </c>
      <c r="K72">
        <v>195.1</v>
      </c>
    </row>
    <row r="73" spans="1:12" x14ac:dyDescent="0.35">
      <c r="H73">
        <f t="shared" si="3"/>
        <v>95.26447607832219</v>
      </c>
      <c r="I73">
        <v>27</v>
      </c>
      <c r="K73">
        <v>183.3</v>
      </c>
    </row>
    <row r="74" spans="1:12" x14ac:dyDescent="0.35">
      <c r="H74">
        <f t="shared" si="3"/>
        <v>70.070272670046137</v>
      </c>
      <c r="I74">
        <v>17</v>
      </c>
      <c r="K74">
        <v>250</v>
      </c>
    </row>
    <row r="75" spans="1:12" x14ac:dyDescent="0.35">
      <c r="H75">
        <f>AVERAGE(H65:H74)</f>
        <v>88.512217164471423</v>
      </c>
      <c r="I75">
        <f>AVERAGE(I65:I74)</f>
        <v>17.600000000000001</v>
      </c>
    </row>
    <row r="77" spans="1:12" x14ac:dyDescent="0.35">
      <c r="A77" t="s">
        <v>15</v>
      </c>
    </row>
    <row r="78" spans="1:12" x14ac:dyDescent="0.35">
      <c r="B78" t="s">
        <v>8</v>
      </c>
      <c r="C78" t="s">
        <v>24</v>
      </c>
    </row>
    <row r="79" spans="1:12" x14ac:dyDescent="0.35">
      <c r="B79" t="s">
        <v>5</v>
      </c>
      <c r="C79" t="s">
        <v>6</v>
      </c>
      <c r="E79" t="s">
        <v>0</v>
      </c>
      <c r="F79" t="s">
        <v>1</v>
      </c>
      <c r="G79" t="s">
        <v>2</v>
      </c>
      <c r="H79" t="s">
        <v>3</v>
      </c>
      <c r="I79" t="s">
        <v>4</v>
      </c>
      <c r="K79" t="s">
        <v>22</v>
      </c>
      <c r="L79" t="s">
        <v>23</v>
      </c>
    </row>
    <row r="80" spans="1:12" x14ac:dyDescent="0.35">
      <c r="B80" t="s">
        <v>13</v>
      </c>
      <c r="C80">
        <v>50</v>
      </c>
      <c r="E80">
        <v>0</v>
      </c>
      <c r="F80">
        <v>0</v>
      </c>
      <c r="G80">
        <v>0</v>
      </c>
      <c r="H80">
        <f>(1-(ABS(K80-179.4118)/179.4118+ABS(L80-187.2549)/187.2549)/2)*100</f>
        <v>87.389406951608152</v>
      </c>
      <c r="I80">
        <v>17</v>
      </c>
      <c r="K80">
        <v>175.5</v>
      </c>
      <c r="L80">
        <v>230.4</v>
      </c>
    </row>
    <row r="83" spans="1:11" x14ac:dyDescent="0.35">
      <c r="A83" t="s">
        <v>15</v>
      </c>
    </row>
    <row r="84" spans="1:11" x14ac:dyDescent="0.35">
      <c r="B84" t="s">
        <v>7</v>
      </c>
    </row>
    <row r="85" spans="1:11" x14ac:dyDescent="0.35">
      <c r="B85" t="s">
        <v>5</v>
      </c>
      <c r="C85" t="s">
        <v>6</v>
      </c>
      <c r="E85" t="s">
        <v>0</v>
      </c>
      <c r="F85" t="s">
        <v>1</v>
      </c>
      <c r="G85" t="s">
        <v>2</v>
      </c>
      <c r="H85" t="s">
        <v>3</v>
      </c>
      <c r="I85" t="s">
        <v>4</v>
      </c>
      <c r="K85" t="s">
        <v>21</v>
      </c>
    </row>
    <row r="86" spans="1:11" x14ac:dyDescent="0.35">
      <c r="B86" t="s">
        <v>12</v>
      </c>
      <c r="C86">
        <v>50</v>
      </c>
      <c r="E86">
        <v>0</v>
      </c>
      <c r="F86">
        <v>0</v>
      </c>
      <c r="G86">
        <v>-20</v>
      </c>
      <c r="H86">
        <f>(1-(ABS(K86-202.9412)/202.9412+ABS(K86-195.0981)/195.0981+ABS(K86-195.0981)/195.0981)/3)*100</f>
        <v>95.316953600432171</v>
      </c>
      <c r="I86">
        <v>12</v>
      </c>
      <c r="K86">
        <v>206.9</v>
      </c>
    </row>
    <row r="87" spans="1:11" x14ac:dyDescent="0.35">
      <c r="H87">
        <f t="shared" ref="H87:H95" si="4">(1-(ABS(K87-202.9412)/202.9412+ABS(K87-195.0981)/195.0981+ABS(K87-195.0981)/195.0981)/3)*100</f>
        <v>87.423983451407253</v>
      </c>
      <c r="I87">
        <v>16</v>
      </c>
      <c r="K87">
        <v>222.5</v>
      </c>
    </row>
    <row r="88" spans="1:11" x14ac:dyDescent="0.35">
      <c r="H88">
        <f t="shared" si="4"/>
        <v>69.563608691113657</v>
      </c>
      <c r="I88">
        <v>12</v>
      </c>
      <c r="K88">
        <v>257.8</v>
      </c>
    </row>
    <row r="89" spans="1:11" x14ac:dyDescent="0.35">
      <c r="H89">
        <f t="shared" si="4"/>
        <v>77.45657884013859</v>
      </c>
      <c r="I89">
        <v>13</v>
      </c>
      <c r="K89">
        <v>242.2</v>
      </c>
    </row>
    <row r="90" spans="1:11" x14ac:dyDescent="0.35">
      <c r="H90">
        <f t="shared" si="4"/>
        <v>95.316953600432171</v>
      </c>
      <c r="I90">
        <v>12</v>
      </c>
      <c r="K90">
        <v>206.9</v>
      </c>
    </row>
    <row r="91" spans="1:11" x14ac:dyDescent="0.35">
      <c r="H91">
        <f t="shared" si="4"/>
        <v>79.480417339888575</v>
      </c>
      <c r="I91">
        <v>9</v>
      </c>
      <c r="K91">
        <v>238.2</v>
      </c>
    </row>
    <row r="92" spans="1:11" x14ac:dyDescent="0.35">
      <c r="H92">
        <f t="shared" si="4"/>
        <v>93.343711063175931</v>
      </c>
      <c r="I92">
        <v>13</v>
      </c>
      <c r="K92">
        <v>210.8</v>
      </c>
    </row>
    <row r="93" spans="1:11" x14ac:dyDescent="0.35">
      <c r="H93">
        <f t="shared" si="4"/>
        <v>97.327257802234442</v>
      </c>
      <c r="I93">
        <v>3</v>
      </c>
      <c r="K93">
        <v>202.9</v>
      </c>
    </row>
    <row r="94" spans="1:11" x14ac:dyDescent="0.35">
      <c r="H94">
        <f t="shared" si="4"/>
        <v>93.343711063175931</v>
      </c>
      <c r="I94">
        <v>6</v>
      </c>
      <c r="K94">
        <v>210.8</v>
      </c>
    </row>
    <row r="95" spans="1:11" x14ac:dyDescent="0.35">
      <c r="H95">
        <f t="shared" si="4"/>
        <v>83.426902414401027</v>
      </c>
      <c r="I95">
        <v>17</v>
      </c>
      <c r="K95">
        <v>230.4</v>
      </c>
    </row>
    <row r="96" spans="1:11" x14ac:dyDescent="0.35">
      <c r="H96">
        <f>AVERAGE(H86:H95)</f>
        <v>87.200007786639986</v>
      </c>
      <c r="I96">
        <f>AVERAGE(I86:I95)</f>
        <v>11.3</v>
      </c>
    </row>
    <row r="98" spans="1:12" x14ac:dyDescent="0.35">
      <c r="A98" t="s">
        <v>15</v>
      </c>
    </row>
    <row r="99" spans="1:12" x14ac:dyDescent="0.35">
      <c r="B99" t="s">
        <v>8</v>
      </c>
      <c r="C99" t="s">
        <v>24</v>
      </c>
    </row>
    <row r="100" spans="1:12" x14ac:dyDescent="0.35">
      <c r="B100" t="s">
        <v>5</v>
      </c>
      <c r="C100" t="s">
        <v>6</v>
      </c>
      <c r="E100" t="s">
        <v>0</v>
      </c>
      <c r="F100" t="s">
        <v>1</v>
      </c>
      <c r="G100" t="s">
        <v>2</v>
      </c>
      <c r="H100" t="s">
        <v>3</v>
      </c>
      <c r="I100" t="s">
        <v>4</v>
      </c>
      <c r="K100" t="s">
        <v>22</v>
      </c>
      <c r="L100" t="s">
        <v>23</v>
      </c>
    </row>
    <row r="101" spans="1:12" x14ac:dyDescent="0.35">
      <c r="B101" t="s">
        <v>13</v>
      </c>
      <c r="C101">
        <v>50</v>
      </c>
      <c r="E101">
        <v>0</v>
      </c>
      <c r="F101">
        <v>0</v>
      </c>
      <c r="G101">
        <v>-20</v>
      </c>
      <c r="H101">
        <f>(1-(ABS(K101-179.4118)/179.4118+ABS(L101-183.3333)/183.3333)/2)*100</f>
        <v>79.596570559212239</v>
      </c>
      <c r="I101">
        <v>5</v>
      </c>
      <c r="K101">
        <v>191.2</v>
      </c>
      <c r="L101">
        <v>246.1</v>
      </c>
    </row>
    <row r="103" spans="1:12" x14ac:dyDescent="0.35">
      <c r="A103" t="s">
        <v>15</v>
      </c>
    </row>
    <row r="104" spans="1:12" x14ac:dyDescent="0.35">
      <c r="B104" t="s">
        <v>7</v>
      </c>
    </row>
    <row r="105" spans="1:12" x14ac:dyDescent="0.35">
      <c r="B105" t="s">
        <v>5</v>
      </c>
      <c r="C105" t="s">
        <v>6</v>
      </c>
      <c r="E105" t="s">
        <v>0</v>
      </c>
      <c r="F105" t="s">
        <v>1</v>
      </c>
      <c r="G105" t="s">
        <v>2</v>
      </c>
      <c r="H105" t="s">
        <v>3</v>
      </c>
      <c r="I105" t="s">
        <v>4</v>
      </c>
      <c r="K105" t="s">
        <v>21</v>
      </c>
    </row>
    <row r="106" spans="1:12" x14ac:dyDescent="0.35">
      <c r="B106" t="s">
        <v>12</v>
      </c>
      <c r="C106">
        <v>30</v>
      </c>
      <c r="E106">
        <v>0</v>
      </c>
      <c r="F106">
        <v>0</v>
      </c>
      <c r="G106">
        <v>20</v>
      </c>
      <c r="H106">
        <f>(1-(ABS(K106-187.2549)/187.2549+ABS(K106-195.0981)/195.0981+ABS(K106-195.0981)/195.0981)/3)*100</f>
        <v>92.47015766173017</v>
      </c>
      <c r="I106">
        <v>10</v>
      </c>
      <c r="K106">
        <v>206.9</v>
      </c>
    </row>
    <row r="107" spans="1:12" x14ac:dyDescent="0.35">
      <c r="H107">
        <f t="shared" ref="H107:H115" si="5">(1-(ABS(K107-187.2549)/187.2549+ABS(K107-195.0981)/195.0981+ABS(K107-195.0981)/195.0981)/3)*100</f>
        <v>97.327295170930697</v>
      </c>
      <c r="I107">
        <v>14</v>
      </c>
      <c r="K107">
        <v>187.3</v>
      </c>
    </row>
    <row r="108" spans="1:12" x14ac:dyDescent="0.35">
      <c r="H108">
        <f t="shared" si="5"/>
        <v>82.283667039061797</v>
      </c>
      <c r="I108">
        <v>10</v>
      </c>
      <c r="K108">
        <v>226.5</v>
      </c>
    </row>
    <row r="109" spans="1:12" x14ac:dyDescent="0.35">
      <c r="H109">
        <f t="shared" si="5"/>
        <v>82.283667039061797</v>
      </c>
      <c r="I109">
        <v>12</v>
      </c>
      <c r="K109">
        <v>226.5</v>
      </c>
    </row>
    <row r="110" spans="1:12" x14ac:dyDescent="0.35">
      <c r="H110">
        <f t="shared" si="5"/>
        <v>80.25676329271451</v>
      </c>
      <c r="I110">
        <v>9</v>
      </c>
      <c r="K110">
        <v>230.4</v>
      </c>
    </row>
    <row r="111" spans="1:12" x14ac:dyDescent="0.35">
      <c r="H111">
        <f t="shared" si="5"/>
        <v>90.443253915382883</v>
      </c>
      <c r="I111">
        <v>11</v>
      </c>
      <c r="K111">
        <v>210.8</v>
      </c>
    </row>
    <row r="112" spans="1:12" x14ac:dyDescent="0.35">
      <c r="H112">
        <f t="shared" si="5"/>
        <v>92.47015766173017</v>
      </c>
      <c r="I112">
        <v>3</v>
      </c>
      <c r="K112">
        <v>206.9</v>
      </c>
    </row>
    <row r="113" spans="1:12" x14ac:dyDescent="0.35">
      <c r="H113">
        <f t="shared" si="5"/>
        <v>93.237572331974903</v>
      </c>
      <c r="I113">
        <v>20</v>
      </c>
      <c r="K113">
        <v>179.4</v>
      </c>
    </row>
    <row r="114" spans="1:12" x14ac:dyDescent="0.35">
      <c r="H114">
        <f t="shared" si="5"/>
        <v>76.20295580001995</v>
      </c>
      <c r="I114">
        <v>11</v>
      </c>
      <c r="K114">
        <v>238.2</v>
      </c>
    </row>
    <row r="115" spans="1:12" x14ac:dyDescent="0.35">
      <c r="H115">
        <f t="shared" si="5"/>
        <v>80.25676329271451</v>
      </c>
      <c r="I115">
        <v>9</v>
      </c>
      <c r="K115">
        <v>230.4</v>
      </c>
    </row>
    <row r="116" spans="1:12" x14ac:dyDescent="0.35">
      <c r="H116">
        <f>AVERAGE(H106:H115)</f>
        <v>86.723225320532123</v>
      </c>
      <c r="I116">
        <f>AVERAGE(I106:I115)</f>
        <v>10.9</v>
      </c>
    </row>
    <row r="118" spans="1:12" x14ac:dyDescent="0.35">
      <c r="A118" t="s">
        <v>15</v>
      </c>
    </row>
    <row r="119" spans="1:12" x14ac:dyDescent="0.35">
      <c r="B119" t="s">
        <v>8</v>
      </c>
      <c r="C119" t="s">
        <v>24</v>
      </c>
    </row>
    <row r="120" spans="1:12" x14ac:dyDescent="0.35">
      <c r="B120" t="s">
        <v>5</v>
      </c>
      <c r="C120" t="s">
        <v>6</v>
      </c>
      <c r="E120" t="s">
        <v>0</v>
      </c>
      <c r="F120" t="s">
        <v>1</v>
      </c>
      <c r="G120" t="s">
        <v>2</v>
      </c>
      <c r="H120" t="s">
        <v>3</v>
      </c>
      <c r="I120" t="s">
        <v>4</v>
      </c>
      <c r="K120" t="s">
        <v>22</v>
      </c>
      <c r="L120" t="s">
        <v>23</v>
      </c>
    </row>
    <row r="121" spans="1:12" x14ac:dyDescent="0.35">
      <c r="B121" t="s">
        <v>13</v>
      </c>
      <c r="C121">
        <v>30</v>
      </c>
      <c r="E121">
        <v>0</v>
      </c>
      <c r="F121">
        <v>0</v>
      </c>
      <c r="G121">
        <v>20</v>
      </c>
      <c r="H121">
        <f>(1-(ABS(K121-179.4118)/179.4118+ABS(L121-187.2549)/187.2549)/2)*100</f>
        <v>87.389406951608152</v>
      </c>
      <c r="I121">
        <v>6</v>
      </c>
      <c r="K121">
        <v>175.5</v>
      </c>
      <c r="L121">
        <v>230.4</v>
      </c>
    </row>
    <row r="123" spans="1:12" x14ac:dyDescent="0.35">
      <c r="A123" t="s">
        <v>16</v>
      </c>
    </row>
    <row r="124" spans="1:12" x14ac:dyDescent="0.35">
      <c r="B124" t="s">
        <v>7</v>
      </c>
    </row>
    <row r="125" spans="1:12" x14ac:dyDescent="0.35">
      <c r="B125" t="s">
        <v>5</v>
      </c>
      <c r="C125" t="s">
        <v>6</v>
      </c>
      <c r="E125" t="s">
        <v>0</v>
      </c>
      <c r="F125" t="s">
        <v>1</v>
      </c>
      <c r="G125" t="s">
        <v>2</v>
      </c>
      <c r="H125" t="s">
        <v>3</v>
      </c>
      <c r="I125" t="s">
        <v>4</v>
      </c>
      <c r="K125" t="s">
        <v>21</v>
      </c>
    </row>
    <row r="126" spans="1:12" x14ac:dyDescent="0.35">
      <c r="B126" t="s">
        <v>17</v>
      </c>
      <c r="C126">
        <v>18</v>
      </c>
      <c r="E126" t="s">
        <v>19</v>
      </c>
      <c r="F126" t="s">
        <v>20</v>
      </c>
      <c r="G126">
        <v>-9</v>
      </c>
      <c r="H126">
        <f>(1-(ABS(K126-375.4902)/375.4902+ABS(K126-367.6471)/367.6471+ABS(K126-304.902)/304.902+ABS(K126-246.0784)/246.0784)/4)*100</f>
        <v>79.193306802842272</v>
      </c>
      <c r="I126">
        <v>12</v>
      </c>
      <c r="K126">
        <v>253.9</v>
      </c>
    </row>
    <row r="127" spans="1:12" x14ac:dyDescent="0.35">
      <c r="H127">
        <f t="shared" ref="H127:H135" si="6">(1-(ABS(K127-375.4902)/375.4902+ABS(K127-367.6471)/367.6471+ABS(K127-304.902)/304.902+ABS(K127-246.0784)/246.0784)/4)*100</f>
        <v>78.296466341786058</v>
      </c>
      <c r="I127">
        <v>6</v>
      </c>
      <c r="K127">
        <v>246.1</v>
      </c>
    </row>
    <row r="128" spans="1:12" x14ac:dyDescent="0.35">
      <c r="H128">
        <f t="shared" si="6"/>
        <v>84.097043248525452</v>
      </c>
      <c r="I128">
        <v>10</v>
      </c>
      <c r="K128">
        <v>324.5</v>
      </c>
    </row>
    <row r="129" spans="1:12" x14ac:dyDescent="0.35">
      <c r="H129">
        <f t="shared" si="6"/>
        <v>80.101645218527381</v>
      </c>
      <c r="I129">
        <v>10</v>
      </c>
      <c r="K129">
        <v>261.8</v>
      </c>
    </row>
    <row r="130" spans="1:12" x14ac:dyDescent="0.35">
      <c r="H130">
        <f t="shared" si="6"/>
        <v>83.252084786853018</v>
      </c>
      <c r="I130">
        <v>11</v>
      </c>
      <c r="K130">
        <v>289.2</v>
      </c>
    </row>
    <row r="131" spans="1:12" x14ac:dyDescent="0.35">
      <c r="H131">
        <f t="shared" si="6"/>
        <v>81.446905910111695</v>
      </c>
      <c r="I131">
        <v>14</v>
      </c>
      <c r="K131">
        <v>273.5</v>
      </c>
    </row>
    <row r="132" spans="1:12" x14ac:dyDescent="0.35">
      <c r="H132">
        <f t="shared" si="6"/>
        <v>81.984816943475991</v>
      </c>
      <c r="I132">
        <v>6</v>
      </c>
      <c r="K132">
        <v>367.6</v>
      </c>
    </row>
    <row r="133" spans="1:12" x14ac:dyDescent="0.35">
      <c r="H133">
        <f t="shared" si="6"/>
        <v>80.101645218527381</v>
      </c>
      <c r="I133">
        <v>9</v>
      </c>
      <c r="K133">
        <v>261.8</v>
      </c>
    </row>
    <row r="134" spans="1:12" x14ac:dyDescent="0.35">
      <c r="H134">
        <f t="shared" si="6"/>
        <v>83.518753912108195</v>
      </c>
      <c r="I134">
        <v>8</v>
      </c>
      <c r="K134">
        <v>336.3</v>
      </c>
    </row>
    <row r="135" spans="1:12" x14ac:dyDescent="0.35">
      <c r="H135">
        <f t="shared" si="6"/>
        <v>82.558205522804968</v>
      </c>
      <c r="I135">
        <v>4</v>
      </c>
      <c r="K135">
        <v>355.9</v>
      </c>
    </row>
    <row r="136" spans="1:12" x14ac:dyDescent="0.35">
      <c r="H136">
        <f>AVERAGE(H126:H135)</f>
        <v>81.45508739055623</v>
      </c>
      <c r="I136">
        <f>AVERAGE(I126:I135)</f>
        <v>9</v>
      </c>
    </row>
    <row r="138" spans="1:12" x14ac:dyDescent="0.35">
      <c r="A138" t="s">
        <v>16</v>
      </c>
    </row>
    <row r="139" spans="1:12" x14ac:dyDescent="0.35">
      <c r="B139" t="s">
        <v>8</v>
      </c>
      <c r="C139" t="s">
        <v>27</v>
      </c>
    </row>
    <row r="140" spans="1:12" x14ac:dyDescent="0.35">
      <c r="B140" t="s">
        <v>5</v>
      </c>
      <c r="C140" t="s">
        <v>6</v>
      </c>
      <c r="E140" t="s">
        <v>0</v>
      </c>
      <c r="F140" t="s">
        <v>1</v>
      </c>
      <c r="G140" t="s">
        <v>2</v>
      </c>
      <c r="H140" t="s">
        <v>3</v>
      </c>
      <c r="I140" t="s">
        <v>4</v>
      </c>
      <c r="K140" t="s">
        <v>22</v>
      </c>
      <c r="L140" t="s">
        <v>23</v>
      </c>
    </row>
    <row r="141" spans="1:12" x14ac:dyDescent="0.35">
      <c r="B141" s="1" t="s">
        <v>18</v>
      </c>
      <c r="C141">
        <v>18</v>
      </c>
      <c r="E141" t="s">
        <v>19</v>
      </c>
      <c r="F141" t="s">
        <v>20</v>
      </c>
      <c r="G141">
        <v>-9</v>
      </c>
      <c r="H141">
        <f>(1-(ABS(K141-375.4902)/375.4902+ABS(L141-304.902)/304.902)/2)*100</f>
        <v>58.804626810290664</v>
      </c>
      <c r="I141">
        <v>14</v>
      </c>
      <c r="K141">
        <v>167.6</v>
      </c>
      <c r="L141">
        <v>222.5</v>
      </c>
    </row>
    <row r="143" spans="1:12" x14ac:dyDescent="0.35">
      <c r="A143" t="s">
        <v>16</v>
      </c>
    </row>
    <row r="144" spans="1:12" x14ac:dyDescent="0.35">
      <c r="B144" t="s">
        <v>7</v>
      </c>
    </row>
    <row r="145" spans="1:12" x14ac:dyDescent="0.35">
      <c r="B145" t="s">
        <v>5</v>
      </c>
      <c r="C145" t="s">
        <v>6</v>
      </c>
      <c r="E145" t="s">
        <v>0</v>
      </c>
      <c r="F145" t="s">
        <v>1</v>
      </c>
      <c r="G145" t="s">
        <v>2</v>
      </c>
      <c r="H145" t="s">
        <v>3</v>
      </c>
      <c r="I145" t="s">
        <v>4</v>
      </c>
      <c r="K145" t="s">
        <v>21</v>
      </c>
    </row>
    <row r="146" spans="1:12" x14ac:dyDescent="0.35">
      <c r="B146" t="s">
        <v>17</v>
      </c>
      <c r="C146">
        <v>9</v>
      </c>
      <c r="E146" t="s">
        <v>19</v>
      </c>
      <c r="F146" t="s">
        <v>20</v>
      </c>
      <c r="G146">
        <v>9</v>
      </c>
      <c r="H146">
        <f>(1-(ABS(K146-187.2549)/187.2549+ABS(K146-250)/250+ABS(K146-210.7843)/210.7843+ABS(K146-183.3333)/183.3333)/4)*100</f>
        <v>88.064165260983884</v>
      </c>
      <c r="I146">
        <v>53</v>
      </c>
      <c r="K146">
        <v>214.7</v>
      </c>
    </row>
    <row r="147" spans="1:12" x14ac:dyDescent="0.35">
      <c r="H147">
        <f t="shared" ref="H147:H155" si="7">(1-(ABS(K147-187.2549)/187.2549+ABS(K147-250)/250+ABS(K147-210.7843)/210.7843+ABS(K147-183.3333)/183.3333)/4)*100</f>
        <v>72.11693742582942</v>
      </c>
      <c r="I147">
        <v>14</v>
      </c>
      <c r="K147">
        <v>261.8</v>
      </c>
    </row>
    <row r="148" spans="1:12" x14ac:dyDescent="0.35">
      <c r="H148">
        <f t="shared" si="7"/>
        <v>89.189222342875638</v>
      </c>
      <c r="I148">
        <v>12</v>
      </c>
      <c r="K148">
        <v>210.8</v>
      </c>
    </row>
    <row r="149" spans="1:12" x14ac:dyDescent="0.35">
      <c r="H149">
        <f t="shared" si="7"/>
        <v>87.632625767021395</v>
      </c>
      <c r="I149">
        <v>31</v>
      </c>
      <c r="K149">
        <v>179.4</v>
      </c>
    </row>
    <row r="150" spans="1:12" x14ac:dyDescent="0.35">
      <c r="H150">
        <f t="shared" si="7"/>
        <v>89.189222342875638</v>
      </c>
      <c r="I150">
        <v>34</v>
      </c>
      <c r="K150">
        <v>210.8</v>
      </c>
    </row>
    <row r="151" spans="1:12" x14ac:dyDescent="0.35">
      <c r="H151">
        <f t="shared" si="7"/>
        <v>90.19777692778122</v>
      </c>
      <c r="I151">
        <v>20</v>
      </c>
      <c r="K151">
        <v>191.2</v>
      </c>
    </row>
    <row r="152" spans="1:12" x14ac:dyDescent="0.35">
      <c r="H152">
        <f t="shared" si="7"/>
        <v>90.19777692778122</v>
      </c>
      <c r="I152">
        <v>19</v>
      </c>
      <c r="K152">
        <v>191.2</v>
      </c>
    </row>
    <row r="153" spans="1:12" x14ac:dyDescent="0.35">
      <c r="H153">
        <f t="shared" si="7"/>
        <v>81.28497515214886</v>
      </c>
      <c r="I153">
        <v>39</v>
      </c>
      <c r="K153">
        <v>238.2</v>
      </c>
    </row>
    <row r="154" spans="1:12" x14ac:dyDescent="0.35">
      <c r="H154">
        <f t="shared" si="7"/>
        <v>79.006013370880908</v>
      </c>
      <c r="I154">
        <v>17</v>
      </c>
      <c r="K154">
        <v>246.1</v>
      </c>
    </row>
    <row r="155" spans="1:12" x14ac:dyDescent="0.35">
      <c r="H155">
        <f t="shared" si="7"/>
        <v>87.632625767021395</v>
      </c>
      <c r="I155">
        <v>30</v>
      </c>
      <c r="K155">
        <v>179.4</v>
      </c>
    </row>
    <row r="156" spans="1:12" x14ac:dyDescent="0.35">
      <c r="H156">
        <f>AVERAGE(H146:H155)</f>
        <v>85.451134128519953</v>
      </c>
      <c r="I156">
        <f>AVERAGE(I146:I155)</f>
        <v>26.9</v>
      </c>
    </row>
    <row r="158" spans="1:12" x14ac:dyDescent="0.35">
      <c r="A158" t="s">
        <v>16</v>
      </c>
    </row>
    <row r="159" spans="1:12" x14ac:dyDescent="0.35">
      <c r="B159" t="s">
        <v>8</v>
      </c>
      <c r="C159" t="s">
        <v>27</v>
      </c>
    </row>
    <row r="160" spans="1:12" x14ac:dyDescent="0.35">
      <c r="B160" t="s">
        <v>5</v>
      </c>
      <c r="C160" t="s">
        <v>6</v>
      </c>
      <c r="E160" t="s">
        <v>0</v>
      </c>
      <c r="F160" t="s">
        <v>1</v>
      </c>
      <c r="G160" t="s">
        <v>2</v>
      </c>
      <c r="H160" t="s">
        <v>3</v>
      </c>
      <c r="I160" t="s">
        <v>4</v>
      </c>
      <c r="K160" t="s">
        <v>22</v>
      </c>
      <c r="L160" t="s">
        <v>23</v>
      </c>
    </row>
    <row r="161" spans="2:12" x14ac:dyDescent="0.35">
      <c r="B161" s="1" t="s">
        <v>18</v>
      </c>
      <c r="C161">
        <v>9</v>
      </c>
      <c r="E161" t="s">
        <v>19</v>
      </c>
      <c r="F161" t="s">
        <v>20</v>
      </c>
      <c r="G161">
        <v>9</v>
      </c>
      <c r="H161">
        <f>(1-(ABS(K161-187.2549)/187.2549+ABS(L161-210.7843)/210.7843)/2)*100</f>
        <v>89.664995706522447</v>
      </c>
      <c r="I161">
        <v>7</v>
      </c>
      <c r="K161">
        <v>152</v>
      </c>
      <c r="L161">
        <v>206.9</v>
      </c>
    </row>
    <row r="177" spans="2:2" x14ac:dyDescent="0.35">
      <c r="B177" s="1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7"/>
  <sheetViews>
    <sheetView tabSelected="1" topLeftCell="A73" workbookViewId="0">
      <selection activeCell="Q91" sqref="Q91"/>
    </sheetView>
  </sheetViews>
  <sheetFormatPr defaultRowHeight="14.5" x14ac:dyDescent="0.35"/>
  <sheetData>
    <row r="1" spans="1:14" x14ac:dyDescent="0.35">
      <c r="A1" t="s">
        <v>14</v>
      </c>
    </row>
    <row r="2" spans="1:14" x14ac:dyDescent="0.35">
      <c r="B2" t="s">
        <v>7</v>
      </c>
    </row>
    <row r="3" spans="1:14" x14ac:dyDescent="0.35">
      <c r="B3" t="s">
        <v>5</v>
      </c>
      <c r="C3" t="s">
        <v>6</v>
      </c>
      <c r="E3" t="s">
        <v>0</v>
      </c>
      <c r="F3" t="s">
        <v>1</v>
      </c>
      <c r="G3" t="s">
        <v>2</v>
      </c>
      <c r="H3" t="s">
        <v>32</v>
      </c>
      <c r="I3" t="s">
        <v>4</v>
      </c>
      <c r="K3" t="s">
        <v>28</v>
      </c>
      <c r="L3" t="s">
        <v>29</v>
      </c>
      <c r="M3" t="s">
        <v>30</v>
      </c>
      <c r="N3" t="s">
        <v>31</v>
      </c>
    </row>
    <row r="4" spans="1:14" x14ac:dyDescent="0.35">
      <c r="B4" t="s">
        <v>33</v>
      </c>
      <c r="C4">
        <v>50</v>
      </c>
      <c r="E4" t="s">
        <v>19</v>
      </c>
      <c r="F4" t="s">
        <v>10</v>
      </c>
      <c r="G4">
        <v>0</v>
      </c>
      <c r="H4">
        <f>(K4+L4+M4+N4)/4</f>
        <v>1.8833000000000001E-3</v>
      </c>
      <c r="I4">
        <v>32</v>
      </c>
      <c r="K4">
        <v>1.8856000000000001E-3</v>
      </c>
      <c r="L4">
        <v>2.1232999999999998E-3</v>
      </c>
      <c r="M4">
        <v>1.6115000000000001E-3</v>
      </c>
      <c r="N4">
        <v>1.9128000000000001E-3</v>
      </c>
    </row>
    <row r="5" spans="1:14" x14ac:dyDescent="0.35">
      <c r="H5">
        <f>(K5+L5+M5+N5)/4</f>
        <v>1.8795249999999999E-3</v>
      </c>
      <c r="I5">
        <v>27</v>
      </c>
      <c r="K5">
        <v>1.9069E-3</v>
      </c>
      <c r="L5">
        <v>2.0914000000000002E-3</v>
      </c>
      <c r="M5">
        <v>1.6268000000000001E-3</v>
      </c>
      <c r="N5">
        <v>1.8929999999999999E-3</v>
      </c>
    </row>
    <row r="6" spans="1:14" x14ac:dyDescent="0.35">
      <c r="H6">
        <f t="shared" ref="H6:H13" si="0">(K6+L6+M6+N6)/4</f>
        <v>1.8316999999999999E-3</v>
      </c>
      <c r="I6">
        <v>37</v>
      </c>
      <c r="K6">
        <v>1.7907999999999999E-3</v>
      </c>
      <c r="L6">
        <v>2.1189999999999998E-3</v>
      </c>
      <c r="M6">
        <v>1.5152E-3</v>
      </c>
      <c r="N6">
        <v>1.9017999999999999E-3</v>
      </c>
    </row>
    <row r="7" spans="1:14" x14ac:dyDescent="0.35">
      <c r="H7">
        <f t="shared" si="0"/>
        <v>1.77955E-3</v>
      </c>
      <c r="I7">
        <v>21</v>
      </c>
      <c r="K7">
        <v>1.7003999999999999E-3</v>
      </c>
      <c r="L7">
        <v>2.1129999999999999E-3</v>
      </c>
      <c r="M7">
        <v>1.4331000000000001E-3</v>
      </c>
      <c r="N7">
        <v>1.8717E-3</v>
      </c>
    </row>
    <row r="8" spans="1:14" x14ac:dyDescent="0.35">
      <c r="H8">
        <f t="shared" si="0"/>
        <v>1.4392999999999999E-3</v>
      </c>
      <c r="I8">
        <v>35</v>
      </c>
      <c r="K8">
        <v>1.4035E-3</v>
      </c>
      <c r="L8">
        <v>1.6659000000000001E-3</v>
      </c>
      <c r="M8">
        <v>1.1636000000000001E-3</v>
      </c>
      <c r="N8">
        <v>1.5242000000000001E-3</v>
      </c>
    </row>
    <row r="9" spans="1:14" x14ac:dyDescent="0.35">
      <c r="H9">
        <f t="shared" si="0"/>
        <v>1.8074E-3</v>
      </c>
      <c r="I9">
        <v>29</v>
      </c>
      <c r="K9">
        <v>1.804E-3</v>
      </c>
      <c r="L9">
        <v>2.0092999999999999E-3</v>
      </c>
      <c r="M9">
        <v>1.5746E-3</v>
      </c>
      <c r="N9">
        <v>1.8416999999999999E-3</v>
      </c>
    </row>
    <row r="10" spans="1:14" x14ac:dyDescent="0.35">
      <c r="H10">
        <f t="shared" si="0"/>
        <v>1.7916500000000001E-3</v>
      </c>
      <c r="I10">
        <v>28</v>
      </c>
      <c r="K10">
        <v>1.7588E-3</v>
      </c>
      <c r="L10">
        <v>2.0945999999999998E-3</v>
      </c>
      <c r="M10">
        <v>1.4656999999999999E-3</v>
      </c>
      <c r="N10">
        <v>1.8475E-3</v>
      </c>
    </row>
    <row r="11" spans="1:14" x14ac:dyDescent="0.35">
      <c r="H11">
        <f t="shared" si="0"/>
        <v>1.84425E-3</v>
      </c>
      <c r="I11">
        <v>28</v>
      </c>
      <c r="K11">
        <v>1.8320000000000001E-3</v>
      </c>
      <c r="L11">
        <v>2.1040999999999998E-3</v>
      </c>
      <c r="M11">
        <v>1.5532E-3</v>
      </c>
      <c r="N11">
        <v>1.8877E-3</v>
      </c>
    </row>
    <row r="12" spans="1:14" x14ac:dyDescent="0.35">
      <c r="H12">
        <f t="shared" si="0"/>
        <v>1.8821500000000002E-3</v>
      </c>
      <c r="I12">
        <v>30</v>
      </c>
      <c r="K12">
        <v>1.9178000000000001E-3</v>
      </c>
      <c r="L12">
        <v>2.1113999999999998E-3</v>
      </c>
      <c r="M12">
        <v>1.6249000000000001E-3</v>
      </c>
      <c r="N12">
        <v>1.8745000000000001E-3</v>
      </c>
    </row>
    <row r="13" spans="1:14" x14ac:dyDescent="0.35">
      <c r="H13">
        <f t="shared" si="0"/>
        <v>1.8090749999999998E-3</v>
      </c>
      <c r="I13">
        <v>16</v>
      </c>
      <c r="K13">
        <v>1.8281E-3</v>
      </c>
      <c r="L13">
        <v>1.9938999999999998E-3</v>
      </c>
      <c r="M13">
        <v>1.5987E-3</v>
      </c>
      <c r="N13">
        <v>1.8155999999999999E-3</v>
      </c>
    </row>
    <row r="14" spans="1:14" x14ac:dyDescent="0.35">
      <c r="H14">
        <f>AVERAGE(H4:H13)</f>
        <v>1.7947899999999999E-3</v>
      </c>
      <c r="I14">
        <f>AVERAGE(I4:I13)</f>
        <v>28.3</v>
      </c>
    </row>
    <row r="16" spans="1:14" x14ac:dyDescent="0.35">
      <c r="A16" t="s">
        <v>14</v>
      </c>
    </row>
    <row r="17" spans="1:14" x14ac:dyDescent="0.35">
      <c r="B17" t="s">
        <v>8</v>
      </c>
      <c r="C17" t="s">
        <v>24</v>
      </c>
    </row>
    <row r="18" spans="1:14" x14ac:dyDescent="0.35">
      <c r="B18" t="s">
        <v>5</v>
      </c>
      <c r="C18" t="s">
        <v>6</v>
      </c>
      <c r="E18" t="s">
        <v>0</v>
      </c>
      <c r="F18" t="s">
        <v>1</v>
      </c>
      <c r="G18" t="s">
        <v>2</v>
      </c>
      <c r="H18" t="s">
        <v>32</v>
      </c>
      <c r="I18" t="s">
        <v>4</v>
      </c>
      <c r="K18" t="s">
        <v>28</v>
      </c>
      <c r="L18" t="s">
        <v>29</v>
      </c>
    </row>
    <row r="19" spans="1:14" x14ac:dyDescent="0.35">
      <c r="B19" s="1" t="s">
        <v>34</v>
      </c>
      <c r="C19">
        <v>50</v>
      </c>
      <c r="E19" t="s">
        <v>19</v>
      </c>
      <c r="F19" t="s">
        <v>10</v>
      </c>
      <c r="G19">
        <v>0</v>
      </c>
      <c r="H19">
        <f>AVERAGE(K19:L19)</f>
        <v>1.54615E-3</v>
      </c>
      <c r="I19">
        <v>13</v>
      </c>
      <c r="K19">
        <v>1.5311999999999999E-3</v>
      </c>
      <c r="L19">
        <v>1.5610999999999999E-3</v>
      </c>
    </row>
    <row r="23" spans="1:14" x14ac:dyDescent="0.35">
      <c r="A23" t="s">
        <v>25</v>
      </c>
    </row>
    <row r="24" spans="1:14" x14ac:dyDescent="0.35">
      <c r="B24" t="s">
        <v>7</v>
      </c>
    </row>
    <row r="25" spans="1:14" x14ac:dyDescent="0.35">
      <c r="B25" t="s">
        <v>5</v>
      </c>
      <c r="C25" t="s">
        <v>6</v>
      </c>
      <c r="E25" t="s">
        <v>0</v>
      </c>
      <c r="F25" t="s">
        <v>1</v>
      </c>
      <c r="G25" t="s">
        <v>2</v>
      </c>
      <c r="H25" t="s">
        <v>32</v>
      </c>
      <c r="I25" t="s">
        <v>4</v>
      </c>
      <c r="K25" t="s">
        <v>28</v>
      </c>
      <c r="L25" t="s">
        <v>29</v>
      </c>
      <c r="M25" t="s">
        <v>30</v>
      </c>
      <c r="N25" t="s">
        <v>31</v>
      </c>
    </row>
    <row r="26" spans="1:14" x14ac:dyDescent="0.35">
      <c r="B26" t="s">
        <v>33</v>
      </c>
      <c r="C26">
        <v>50</v>
      </c>
      <c r="E26" t="s">
        <v>19</v>
      </c>
      <c r="F26" t="s">
        <v>10</v>
      </c>
      <c r="G26">
        <v>-20</v>
      </c>
      <c r="H26">
        <f>AVERAGE(K26:N26)</f>
        <v>6.713175E-4</v>
      </c>
      <c r="I26">
        <v>52</v>
      </c>
      <c r="K26">
        <v>6.6474000000000004E-4</v>
      </c>
      <c r="L26">
        <v>7.7238000000000003E-4</v>
      </c>
      <c r="M26">
        <v>5.5725000000000002E-4</v>
      </c>
      <c r="N26">
        <v>6.9090000000000004E-4</v>
      </c>
    </row>
    <row r="27" spans="1:14" x14ac:dyDescent="0.35">
      <c r="H27">
        <f t="shared" ref="H27:H35" si="1">AVERAGE(K27:N27)</f>
        <v>6.82235E-4</v>
      </c>
      <c r="I27">
        <v>17</v>
      </c>
      <c r="K27">
        <v>6.8044000000000004E-4</v>
      </c>
      <c r="L27">
        <v>7.7302999999999996E-4</v>
      </c>
      <c r="M27">
        <v>5.7863000000000001E-4</v>
      </c>
      <c r="N27">
        <v>6.9684E-4</v>
      </c>
    </row>
    <row r="28" spans="1:14" x14ac:dyDescent="0.35">
      <c r="H28">
        <f t="shared" si="1"/>
        <v>6.4872499999999995E-4</v>
      </c>
      <c r="I28">
        <v>14</v>
      </c>
      <c r="K28">
        <v>6.4579000000000004E-4</v>
      </c>
      <c r="L28">
        <v>7.1995999999999996E-4</v>
      </c>
      <c r="M28">
        <v>5.6884999999999998E-4</v>
      </c>
      <c r="N28">
        <v>6.6029999999999995E-4</v>
      </c>
    </row>
    <row r="29" spans="1:14" x14ac:dyDescent="0.35">
      <c r="H29">
        <f t="shared" si="1"/>
        <v>6.7873E-4</v>
      </c>
      <c r="I29">
        <v>12</v>
      </c>
      <c r="K29">
        <v>6.7497E-4</v>
      </c>
      <c r="L29">
        <v>7.6568999999999997E-4</v>
      </c>
      <c r="M29">
        <v>5.7512000000000004E-4</v>
      </c>
      <c r="N29">
        <v>6.9914E-4</v>
      </c>
    </row>
    <row r="30" spans="1:14" x14ac:dyDescent="0.35">
      <c r="H30">
        <f t="shared" si="1"/>
        <v>6.65385E-4</v>
      </c>
      <c r="I30">
        <v>9</v>
      </c>
      <c r="K30">
        <v>6.5998000000000001E-4</v>
      </c>
      <c r="L30">
        <v>7.4761999999999995E-4</v>
      </c>
      <c r="M30">
        <v>5.7059999999999999E-4</v>
      </c>
      <c r="N30">
        <v>6.8334000000000005E-4</v>
      </c>
    </row>
    <row r="31" spans="1:14" x14ac:dyDescent="0.35">
      <c r="H31">
        <f t="shared" si="1"/>
        <v>6.7773249999999996E-4</v>
      </c>
      <c r="I31">
        <v>15</v>
      </c>
      <c r="K31">
        <v>6.7115000000000002E-4</v>
      </c>
      <c r="L31">
        <v>7.7627999999999996E-4</v>
      </c>
      <c r="M31">
        <v>5.5816000000000004E-4</v>
      </c>
      <c r="N31">
        <v>7.0534000000000005E-4</v>
      </c>
    </row>
    <row r="32" spans="1:14" x14ac:dyDescent="0.35">
      <c r="H32">
        <f t="shared" si="1"/>
        <v>6.8073250000000004E-4</v>
      </c>
      <c r="I32">
        <v>12</v>
      </c>
      <c r="K32">
        <v>6.8298000000000002E-4</v>
      </c>
      <c r="L32">
        <v>7.6568999999999997E-4</v>
      </c>
      <c r="M32">
        <v>5.7512000000000004E-4</v>
      </c>
      <c r="N32">
        <v>6.9914E-4</v>
      </c>
    </row>
    <row r="33" spans="1:14" x14ac:dyDescent="0.35">
      <c r="H33">
        <f t="shared" si="1"/>
        <v>6.5571249999999998E-4</v>
      </c>
      <c r="I33">
        <v>23</v>
      </c>
      <c r="K33" s="3">
        <v>6.3279000000000005E-4</v>
      </c>
      <c r="L33">
        <v>7.7908000000000003E-4</v>
      </c>
      <c r="M33">
        <v>5.2512000000000001E-4</v>
      </c>
      <c r="N33">
        <v>6.8586000000000005E-4</v>
      </c>
    </row>
    <row r="34" spans="1:14" x14ac:dyDescent="0.35">
      <c r="H34">
        <f t="shared" si="1"/>
        <v>6.5235999999999994E-4</v>
      </c>
      <c r="I34">
        <v>7</v>
      </c>
      <c r="K34">
        <v>6.5302000000000003E-4</v>
      </c>
      <c r="L34">
        <v>7.1995999999999996E-4</v>
      </c>
      <c r="M34">
        <v>5.6884999999999998E-4</v>
      </c>
      <c r="N34">
        <v>6.6761000000000001E-4</v>
      </c>
    </row>
    <row r="35" spans="1:14" x14ac:dyDescent="0.35">
      <c r="H35">
        <f t="shared" si="1"/>
        <v>6.8060249999999994E-4</v>
      </c>
      <c r="I35">
        <v>30</v>
      </c>
      <c r="K35">
        <v>6.7623E-4</v>
      </c>
      <c r="L35">
        <v>7.8078999999999996E-4</v>
      </c>
      <c r="M35">
        <v>5.6373000000000003E-4</v>
      </c>
      <c r="N35">
        <v>7.0166E-4</v>
      </c>
    </row>
    <row r="36" spans="1:14" x14ac:dyDescent="0.35">
      <c r="A36" t="s">
        <v>25</v>
      </c>
      <c r="H36">
        <f>AVERAGE(H26:H35)</f>
        <v>6.6935325E-4</v>
      </c>
      <c r="I36">
        <f>AVERAGE(I26:I35)</f>
        <v>19.100000000000001</v>
      </c>
    </row>
    <row r="37" spans="1:14" x14ac:dyDescent="0.35">
      <c r="B37" t="s">
        <v>8</v>
      </c>
      <c r="C37" t="s">
        <v>24</v>
      </c>
    </row>
    <row r="38" spans="1:14" x14ac:dyDescent="0.35">
      <c r="B38" t="s">
        <v>5</v>
      </c>
      <c r="C38" t="s">
        <v>6</v>
      </c>
      <c r="E38" t="s">
        <v>0</v>
      </c>
      <c r="F38" t="s">
        <v>1</v>
      </c>
      <c r="G38" t="s">
        <v>2</v>
      </c>
      <c r="H38" t="s">
        <v>32</v>
      </c>
      <c r="I38" t="s">
        <v>4</v>
      </c>
      <c r="K38" t="s">
        <v>28</v>
      </c>
      <c r="L38" t="s">
        <v>29</v>
      </c>
    </row>
    <row r="39" spans="1:14" x14ac:dyDescent="0.35">
      <c r="B39" s="1" t="s">
        <v>34</v>
      </c>
      <c r="C39">
        <v>50</v>
      </c>
      <c r="E39" t="s">
        <v>19</v>
      </c>
      <c r="F39" t="s">
        <v>10</v>
      </c>
      <c r="G39">
        <v>-20</v>
      </c>
      <c r="H39">
        <f>AVERAGE(K39:L39)</f>
        <v>5.5709499999999996E-4</v>
      </c>
      <c r="I39">
        <v>2</v>
      </c>
      <c r="K39">
        <v>5.5933999999999997E-4</v>
      </c>
      <c r="L39">
        <v>5.5484999999999996E-4</v>
      </c>
    </row>
    <row r="42" spans="1:14" x14ac:dyDescent="0.35">
      <c r="A42" t="s">
        <v>26</v>
      </c>
    </row>
    <row r="43" spans="1:14" x14ac:dyDescent="0.35">
      <c r="B43" t="s">
        <v>7</v>
      </c>
    </row>
    <row r="44" spans="1:14" x14ac:dyDescent="0.35">
      <c r="B44" t="s">
        <v>5</v>
      </c>
      <c r="C44" t="s">
        <v>6</v>
      </c>
      <c r="E44" t="s">
        <v>0</v>
      </c>
      <c r="F44" t="s">
        <v>1</v>
      </c>
      <c r="G44" t="s">
        <v>2</v>
      </c>
      <c r="H44" t="s">
        <v>32</v>
      </c>
      <c r="I44" t="s">
        <v>4</v>
      </c>
      <c r="K44" t="s">
        <v>28</v>
      </c>
      <c r="L44" t="s">
        <v>29</v>
      </c>
      <c r="M44" t="s">
        <v>30</v>
      </c>
      <c r="N44" t="s">
        <v>31</v>
      </c>
    </row>
    <row r="45" spans="1:14" x14ac:dyDescent="0.35">
      <c r="B45" t="s">
        <v>33</v>
      </c>
      <c r="C45">
        <v>30</v>
      </c>
      <c r="E45" t="s">
        <v>19</v>
      </c>
      <c r="F45" t="s">
        <v>10</v>
      </c>
      <c r="G45">
        <v>20</v>
      </c>
      <c r="H45">
        <f>AVERAGE(K45:N45)</f>
        <v>1.7201E-3</v>
      </c>
      <c r="I45">
        <v>9</v>
      </c>
      <c r="K45">
        <v>1.6919999999999999E-3</v>
      </c>
      <c r="L45">
        <v>1.9108E-3</v>
      </c>
      <c r="M45">
        <v>1.518E-3</v>
      </c>
      <c r="N45">
        <v>1.7596000000000001E-3</v>
      </c>
    </row>
    <row r="46" spans="1:14" x14ac:dyDescent="0.35">
      <c r="H46">
        <f t="shared" ref="H46:H54" si="2">AVERAGE(K46:N46)</f>
        <v>1.8806750000000001E-3</v>
      </c>
      <c r="I46">
        <v>43</v>
      </c>
      <c r="K46">
        <v>1.8320000000000001E-3</v>
      </c>
      <c r="L46">
        <v>2.1789000000000001E-3</v>
      </c>
      <c r="M46">
        <v>1.5532E-3</v>
      </c>
      <c r="N46">
        <v>1.9586E-3</v>
      </c>
    </row>
    <row r="47" spans="1:14" x14ac:dyDescent="0.35">
      <c r="H47">
        <f t="shared" si="2"/>
        <v>1.6741E-3</v>
      </c>
      <c r="I47">
        <v>6</v>
      </c>
      <c r="K47">
        <v>1.6475000000000001E-3</v>
      </c>
      <c r="L47">
        <v>1.8457E-3</v>
      </c>
      <c r="M47">
        <v>1.4909000000000001E-3</v>
      </c>
      <c r="N47">
        <v>1.7122999999999999E-3</v>
      </c>
    </row>
    <row r="48" spans="1:14" x14ac:dyDescent="0.35">
      <c r="H48">
        <f t="shared" si="2"/>
        <v>1.7940999999999999E-3</v>
      </c>
      <c r="I48">
        <v>13</v>
      </c>
      <c r="K48">
        <v>1.7657E-3</v>
      </c>
      <c r="L48">
        <v>2.0159000000000002E-3</v>
      </c>
      <c r="M48">
        <v>1.5433999999999999E-3</v>
      </c>
      <c r="N48">
        <v>1.8514E-3</v>
      </c>
    </row>
    <row r="49" spans="1:14" x14ac:dyDescent="0.35">
      <c r="H49">
        <f t="shared" si="2"/>
        <v>1.7061000000000001E-3</v>
      </c>
      <c r="I49">
        <v>5</v>
      </c>
      <c r="K49">
        <v>1.6844E-3</v>
      </c>
      <c r="L49">
        <v>1.8768000000000001E-3</v>
      </c>
      <c r="M49">
        <v>1.5233E-3</v>
      </c>
      <c r="N49">
        <v>1.7399E-3</v>
      </c>
    </row>
    <row r="50" spans="1:14" x14ac:dyDescent="0.35">
      <c r="H50">
        <f t="shared" si="2"/>
        <v>1.8974E-3</v>
      </c>
      <c r="I50">
        <v>17</v>
      </c>
      <c r="K50">
        <v>1.8550000000000001E-3</v>
      </c>
      <c r="L50">
        <v>2.1949999999999999E-3</v>
      </c>
      <c r="M50">
        <v>1.5696E-3</v>
      </c>
      <c r="N50">
        <v>1.97E-3</v>
      </c>
    </row>
    <row r="51" spans="1:14" x14ac:dyDescent="0.35">
      <c r="H51">
        <f t="shared" si="2"/>
        <v>1.8160499999999998E-3</v>
      </c>
      <c r="I51">
        <v>11</v>
      </c>
      <c r="K51">
        <v>1.7780999999999999E-3</v>
      </c>
      <c r="L51">
        <v>2.0439999999999998E-3</v>
      </c>
      <c r="M51">
        <v>1.5648999999999999E-3</v>
      </c>
      <c r="N51">
        <v>1.8772000000000001E-3</v>
      </c>
    </row>
    <row r="52" spans="1:14" x14ac:dyDescent="0.35">
      <c r="H52">
        <f t="shared" si="2"/>
        <v>1.814225E-3</v>
      </c>
      <c r="I52">
        <v>13</v>
      </c>
      <c r="K52">
        <v>1.8018999999999999E-3</v>
      </c>
      <c r="L52">
        <v>2.0141E-3</v>
      </c>
      <c r="M52">
        <v>1.5901000000000001E-3</v>
      </c>
      <c r="N52">
        <v>1.8508000000000001E-3</v>
      </c>
    </row>
    <row r="53" spans="1:14" x14ac:dyDescent="0.35">
      <c r="H53">
        <f t="shared" si="2"/>
        <v>1.8411999999999999E-3</v>
      </c>
      <c r="I53">
        <v>10</v>
      </c>
      <c r="K53">
        <v>1.805E-3</v>
      </c>
      <c r="L53">
        <v>2.0788E-3</v>
      </c>
      <c r="M53">
        <v>1.5739E-3</v>
      </c>
      <c r="N53">
        <v>1.9070999999999999E-3</v>
      </c>
    </row>
    <row r="54" spans="1:14" x14ac:dyDescent="0.35">
      <c r="H54">
        <f t="shared" si="2"/>
        <v>1.863275E-3</v>
      </c>
      <c r="I54">
        <v>21</v>
      </c>
      <c r="K54">
        <v>1.7872999999999999E-3</v>
      </c>
      <c r="L54">
        <v>2.1714999999999998E-3</v>
      </c>
      <c r="M54">
        <v>1.5267E-3</v>
      </c>
      <c r="N54">
        <v>1.9675999999999999E-3</v>
      </c>
    </row>
    <row r="55" spans="1:14" x14ac:dyDescent="0.35">
      <c r="H55">
        <f>AVERAGE(H45:H54)</f>
        <v>1.8007225000000002E-3</v>
      </c>
      <c r="I55">
        <f>AVERAGE(I45:I54)</f>
        <v>14.8</v>
      </c>
    </row>
    <row r="56" spans="1:14" x14ac:dyDescent="0.35">
      <c r="A56" t="s">
        <v>26</v>
      </c>
    </row>
    <row r="57" spans="1:14" x14ac:dyDescent="0.35">
      <c r="B57" t="s">
        <v>8</v>
      </c>
      <c r="C57" t="s">
        <v>24</v>
      </c>
    </row>
    <row r="58" spans="1:14" x14ac:dyDescent="0.35">
      <c r="B58" t="s">
        <v>5</v>
      </c>
      <c r="C58" t="s">
        <v>6</v>
      </c>
      <c r="E58" t="s">
        <v>0</v>
      </c>
      <c r="F58" t="s">
        <v>1</v>
      </c>
      <c r="G58" t="s">
        <v>2</v>
      </c>
      <c r="H58" t="s">
        <v>32</v>
      </c>
      <c r="I58" t="s">
        <v>4</v>
      </c>
      <c r="K58" t="s">
        <v>28</v>
      </c>
      <c r="L58" t="s">
        <v>29</v>
      </c>
    </row>
    <row r="59" spans="1:14" x14ac:dyDescent="0.35">
      <c r="B59" s="1" t="s">
        <v>34</v>
      </c>
      <c r="C59">
        <v>30</v>
      </c>
      <c r="E59" t="s">
        <v>19</v>
      </c>
      <c r="F59" t="s">
        <v>10</v>
      </c>
      <c r="G59">
        <v>20</v>
      </c>
      <c r="H59">
        <f>AVERAGE(K59:L59)</f>
        <v>1.5902500000000001E-3</v>
      </c>
      <c r="I59">
        <v>0</v>
      </c>
      <c r="K59">
        <v>1.5927999999999999E-3</v>
      </c>
      <c r="L59">
        <v>1.5877E-3</v>
      </c>
    </row>
    <row r="61" spans="1:14" x14ac:dyDescent="0.35">
      <c r="A61" s="2"/>
      <c r="B61" s="2"/>
    </row>
    <row r="62" spans="1:14" x14ac:dyDescent="0.35">
      <c r="A62" t="s">
        <v>15</v>
      </c>
    </row>
    <row r="63" spans="1:14" x14ac:dyDescent="0.35">
      <c r="B63" t="s">
        <v>7</v>
      </c>
    </row>
    <row r="64" spans="1:14" x14ac:dyDescent="0.35">
      <c r="B64" t="s">
        <v>5</v>
      </c>
      <c r="C64" t="s">
        <v>6</v>
      </c>
      <c r="E64" t="s">
        <v>0</v>
      </c>
      <c r="F64" t="s">
        <v>1</v>
      </c>
      <c r="G64" t="s">
        <v>2</v>
      </c>
      <c r="H64" t="s">
        <v>32</v>
      </c>
      <c r="I64" t="s">
        <v>4</v>
      </c>
      <c r="K64" t="s">
        <v>28</v>
      </c>
      <c r="L64" t="s">
        <v>29</v>
      </c>
      <c r="M64" t="s">
        <v>30</v>
      </c>
    </row>
    <row r="65" spans="1:13" x14ac:dyDescent="0.35">
      <c r="B65" t="s">
        <v>12</v>
      </c>
      <c r="C65">
        <v>50</v>
      </c>
      <c r="E65">
        <v>0</v>
      </c>
      <c r="F65">
        <v>0</v>
      </c>
      <c r="G65">
        <v>0</v>
      </c>
      <c r="H65">
        <f>AVERAGE(K65:M65)</f>
        <v>1.9948666666666664E-3</v>
      </c>
      <c r="I65">
        <v>22</v>
      </c>
      <c r="K65">
        <v>1.8929999999999999E-3</v>
      </c>
      <c r="L65">
        <v>1.9377999999999999E-3</v>
      </c>
      <c r="M65">
        <v>2.1538E-3</v>
      </c>
    </row>
    <row r="66" spans="1:13" x14ac:dyDescent="0.35">
      <c r="H66">
        <f t="shared" ref="H66:H74" si="3">AVERAGE(K66:M66)</f>
        <v>1.966833333333333E-3</v>
      </c>
      <c r="I66">
        <v>18</v>
      </c>
      <c r="K66">
        <v>1.8898999999999999E-3</v>
      </c>
      <c r="L66">
        <v>1.9165E-3</v>
      </c>
      <c r="M66">
        <v>2.0941000000000002E-3</v>
      </c>
    </row>
    <row r="67" spans="1:13" x14ac:dyDescent="0.35">
      <c r="H67">
        <f t="shared" si="3"/>
        <v>1.9490666666666667E-3</v>
      </c>
      <c r="I67">
        <v>10</v>
      </c>
      <c r="K67">
        <v>1.8831E-3</v>
      </c>
      <c r="L67">
        <v>1.9090000000000001E-3</v>
      </c>
      <c r="M67">
        <v>2.0550999999999998E-3</v>
      </c>
    </row>
    <row r="68" spans="1:13" x14ac:dyDescent="0.35">
      <c r="H68">
        <f t="shared" si="3"/>
        <v>1.9933333333333335E-3</v>
      </c>
      <c r="I68">
        <v>26</v>
      </c>
      <c r="K68">
        <v>1.9017999999999999E-3</v>
      </c>
      <c r="L68">
        <v>1.9442999999999999E-3</v>
      </c>
      <c r="M68">
        <v>2.1339000000000002E-3</v>
      </c>
    </row>
    <row r="69" spans="1:13" x14ac:dyDescent="0.35">
      <c r="H69">
        <f t="shared" si="3"/>
        <v>1.994766666666667E-3</v>
      </c>
      <c r="I69">
        <v>30</v>
      </c>
      <c r="K69">
        <v>1.8948000000000001E-3</v>
      </c>
      <c r="L69">
        <v>1.9388000000000001E-3</v>
      </c>
      <c r="M69">
        <v>2.1507000000000002E-3</v>
      </c>
    </row>
    <row r="70" spans="1:13" x14ac:dyDescent="0.35">
      <c r="H70">
        <f t="shared" si="3"/>
        <v>1.8587666666666667E-3</v>
      </c>
      <c r="I70">
        <v>11</v>
      </c>
      <c r="K70">
        <v>1.8018999999999999E-3</v>
      </c>
      <c r="L70">
        <v>1.8259000000000001E-3</v>
      </c>
      <c r="M70">
        <v>1.9484999999999999E-3</v>
      </c>
    </row>
    <row r="71" spans="1:13" x14ac:dyDescent="0.35">
      <c r="H71">
        <f t="shared" si="3"/>
        <v>1.9781333333333331E-3</v>
      </c>
      <c r="I71">
        <v>30</v>
      </c>
      <c r="K71">
        <v>1.8929999999999999E-3</v>
      </c>
      <c r="L71">
        <v>1.9208000000000001E-3</v>
      </c>
      <c r="M71">
        <v>2.1205999999999998E-3</v>
      </c>
    </row>
    <row r="72" spans="1:13" x14ac:dyDescent="0.35">
      <c r="H72">
        <f t="shared" si="3"/>
        <v>1.9886000000000001E-3</v>
      </c>
      <c r="I72">
        <v>29</v>
      </c>
      <c r="K72">
        <v>1.9017999999999999E-3</v>
      </c>
      <c r="L72">
        <v>1.9300999999999999E-3</v>
      </c>
      <c r="M72">
        <v>2.1339000000000002E-3</v>
      </c>
    </row>
    <row r="73" spans="1:13" x14ac:dyDescent="0.35">
      <c r="H73">
        <f t="shared" si="3"/>
        <v>1.9016666666666667E-3</v>
      </c>
      <c r="I73">
        <v>15</v>
      </c>
      <c r="K73">
        <v>1.8514E-3</v>
      </c>
      <c r="L73">
        <v>1.8763E-3</v>
      </c>
      <c r="M73">
        <v>1.9773E-3</v>
      </c>
    </row>
    <row r="74" spans="1:13" x14ac:dyDescent="0.35">
      <c r="H74">
        <f t="shared" si="3"/>
        <v>1.9526999999999999E-3</v>
      </c>
      <c r="I74">
        <v>22</v>
      </c>
      <c r="K74">
        <v>1.8408999999999999E-3</v>
      </c>
      <c r="L74">
        <v>1.8833999999999999E-3</v>
      </c>
      <c r="M74">
        <v>2.1337999999999999E-3</v>
      </c>
    </row>
    <row r="75" spans="1:13" x14ac:dyDescent="0.35">
      <c r="H75">
        <f>AVERAGE(H65:H74)</f>
        <v>1.9578733333333333E-3</v>
      </c>
      <c r="I75">
        <f>AVERAGE(I65:I74)</f>
        <v>21.3</v>
      </c>
    </row>
    <row r="77" spans="1:13" x14ac:dyDescent="0.35">
      <c r="A77" t="s">
        <v>15</v>
      </c>
    </row>
    <row r="78" spans="1:13" x14ac:dyDescent="0.35">
      <c r="B78" t="s">
        <v>8</v>
      </c>
      <c r="C78" t="s">
        <v>24</v>
      </c>
    </row>
    <row r="79" spans="1:13" x14ac:dyDescent="0.35">
      <c r="B79" t="s">
        <v>5</v>
      </c>
      <c r="C79" t="s">
        <v>6</v>
      </c>
      <c r="E79" t="s">
        <v>0</v>
      </c>
      <c r="F79" t="s">
        <v>1</v>
      </c>
      <c r="G79" t="s">
        <v>2</v>
      </c>
      <c r="H79" t="s">
        <v>32</v>
      </c>
      <c r="I79" t="s">
        <v>4</v>
      </c>
      <c r="K79" t="s">
        <v>28</v>
      </c>
      <c r="L79" t="s">
        <v>29</v>
      </c>
    </row>
    <row r="80" spans="1:13" x14ac:dyDescent="0.35">
      <c r="B80" t="s">
        <v>35</v>
      </c>
      <c r="C80">
        <v>50</v>
      </c>
      <c r="E80">
        <v>0</v>
      </c>
      <c r="F80">
        <v>0</v>
      </c>
      <c r="G80">
        <v>0</v>
      </c>
      <c r="H80">
        <f>AVERAGE(K80:L80)</f>
        <v>1.8412999999999999E-3</v>
      </c>
      <c r="I80">
        <v>17</v>
      </c>
      <c r="K80">
        <v>1.8408999999999999E-3</v>
      </c>
      <c r="L80">
        <v>1.8416999999999999E-3</v>
      </c>
    </row>
    <row r="83" spans="1:13" x14ac:dyDescent="0.35">
      <c r="A83" t="s">
        <v>15</v>
      </c>
    </row>
    <row r="84" spans="1:13" x14ac:dyDescent="0.35">
      <c r="B84" t="s">
        <v>7</v>
      </c>
    </row>
    <row r="85" spans="1:13" x14ac:dyDescent="0.35">
      <c r="B85" t="s">
        <v>5</v>
      </c>
      <c r="C85" t="s">
        <v>6</v>
      </c>
      <c r="E85" t="s">
        <v>0</v>
      </c>
      <c r="F85" t="s">
        <v>1</v>
      </c>
      <c r="G85" t="s">
        <v>2</v>
      </c>
      <c r="H85" t="s">
        <v>32</v>
      </c>
      <c r="I85" t="s">
        <v>4</v>
      </c>
      <c r="K85" t="s">
        <v>28</v>
      </c>
      <c r="L85" t="s">
        <v>29</v>
      </c>
      <c r="M85" t="s">
        <v>30</v>
      </c>
    </row>
    <row r="86" spans="1:13" x14ac:dyDescent="0.35">
      <c r="B86" t="s">
        <v>12</v>
      </c>
      <c r="C86">
        <v>50</v>
      </c>
      <c r="E86">
        <v>0</v>
      </c>
      <c r="F86">
        <v>0</v>
      </c>
      <c r="G86">
        <v>-20</v>
      </c>
      <c r="H86">
        <f>AVERAGE(K86:M86)</f>
        <v>7.5721999999999996E-4</v>
      </c>
      <c r="I86">
        <v>14</v>
      </c>
      <c r="K86">
        <v>7.3172999999999999E-4</v>
      </c>
      <c r="L86">
        <v>7.3172999999999999E-4</v>
      </c>
      <c r="M86">
        <v>8.0820000000000002E-4</v>
      </c>
    </row>
    <row r="87" spans="1:13" x14ac:dyDescent="0.35">
      <c r="H87">
        <f t="shared" ref="H87:H95" si="4">AVERAGE(K87:M87)</f>
        <v>7.3694666666666668E-4</v>
      </c>
      <c r="I87">
        <v>14</v>
      </c>
      <c r="K87">
        <v>7.0166E-4</v>
      </c>
      <c r="L87">
        <v>7.1024E-4</v>
      </c>
      <c r="M87">
        <v>7.9894000000000005E-4</v>
      </c>
    </row>
    <row r="88" spans="1:13" x14ac:dyDescent="0.35">
      <c r="H88">
        <f t="shared" si="4"/>
        <v>7.0504666666666661E-4</v>
      </c>
      <c r="I88">
        <v>15</v>
      </c>
      <c r="K88">
        <v>6.7549999999999999E-4</v>
      </c>
      <c r="L88">
        <v>6.7549999999999999E-4</v>
      </c>
      <c r="M88">
        <v>7.6413999999999996E-4</v>
      </c>
    </row>
    <row r="89" spans="1:13" x14ac:dyDescent="0.35">
      <c r="H89">
        <f t="shared" si="4"/>
        <v>7.2840000000000003E-4</v>
      </c>
      <c r="I89">
        <v>17</v>
      </c>
      <c r="K89">
        <v>6.9313000000000003E-4</v>
      </c>
      <c r="L89">
        <v>6.9313000000000003E-4</v>
      </c>
      <c r="M89">
        <v>7.9894000000000005E-4</v>
      </c>
    </row>
    <row r="90" spans="1:13" x14ac:dyDescent="0.35">
      <c r="H90">
        <f t="shared" si="4"/>
        <v>7.240366666666667E-4</v>
      </c>
      <c r="I90">
        <v>7</v>
      </c>
      <c r="K90">
        <v>6.9207000000000003E-4</v>
      </c>
      <c r="L90">
        <v>6.9207000000000003E-4</v>
      </c>
      <c r="M90">
        <v>7.8797000000000003E-4</v>
      </c>
    </row>
    <row r="91" spans="1:13" x14ac:dyDescent="0.35">
      <c r="H91">
        <f t="shared" si="4"/>
        <v>7.2194999999999996E-4</v>
      </c>
      <c r="I91">
        <v>13</v>
      </c>
      <c r="K91">
        <v>6.8318999999999997E-4</v>
      </c>
      <c r="L91">
        <v>6.8318999999999997E-4</v>
      </c>
      <c r="M91">
        <v>7.9947000000000004E-4</v>
      </c>
    </row>
    <row r="92" spans="1:13" x14ac:dyDescent="0.35">
      <c r="H92">
        <f t="shared" si="4"/>
        <v>7.3020999999999991E-4</v>
      </c>
      <c r="I92">
        <v>5</v>
      </c>
      <c r="K92">
        <v>7.0204000000000002E-4</v>
      </c>
      <c r="L92">
        <v>7.0204000000000002E-4</v>
      </c>
      <c r="M92">
        <v>7.8655000000000001E-4</v>
      </c>
    </row>
    <row r="93" spans="1:13" x14ac:dyDescent="0.35">
      <c r="H93">
        <f t="shared" si="4"/>
        <v>7.2194999999999996E-4</v>
      </c>
      <c r="I93">
        <v>19</v>
      </c>
      <c r="K93">
        <v>6.8318999999999997E-4</v>
      </c>
      <c r="L93">
        <v>6.8318999999999997E-4</v>
      </c>
      <c r="M93">
        <v>7.9947000000000004E-4</v>
      </c>
    </row>
    <row r="94" spans="1:13" x14ac:dyDescent="0.35">
      <c r="H94">
        <f t="shared" si="4"/>
        <v>7.2865666666666658E-4</v>
      </c>
      <c r="I94">
        <v>10</v>
      </c>
      <c r="K94">
        <v>6.9684E-4</v>
      </c>
      <c r="L94">
        <v>6.9386000000000003E-4</v>
      </c>
      <c r="M94">
        <v>7.9527000000000005E-4</v>
      </c>
    </row>
    <row r="95" spans="1:13" x14ac:dyDescent="0.35">
      <c r="H95">
        <f t="shared" si="4"/>
        <v>7.3775666666666664E-4</v>
      </c>
      <c r="I95">
        <v>17</v>
      </c>
      <c r="K95">
        <v>7.1166000000000003E-4</v>
      </c>
      <c r="L95">
        <v>7.1166000000000003E-4</v>
      </c>
      <c r="M95">
        <v>7.8994999999999998E-4</v>
      </c>
    </row>
    <row r="96" spans="1:13" x14ac:dyDescent="0.35">
      <c r="H96">
        <f>AVERAGE(H86:H95)</f>
        <v>7.2921733333333326E-4</v>
      </c>
      <c r="I96">
        <f>AVERAGE(I86:I95)</f>
        <v>13.1</v>
      </c>
    </row>
    <row r="98" spans="1:13" x14ac:dyDescent="0.35">
      <c r="A98" t="s">
        <v>15</v>
      </c>
    </row>
    <row r="99" spans="1:13" x14ac:dyDescent="0.35">
      <c r="B99" t="s">
        <v>8</v>
      </c>
      <c r="C99" t="s">
        <v>24</v>
      </c>
    </row>
    <row r="100" spans="1:13" x14ac:dyDescent="0.35">
      <c r="B100" t="s">
        <v>5</v>
      </c>
      <c r="C100" t="s">
        <v>6</v>
      </c>
      <c r="E100" t="s">
        <v>0</v>
      </c>
      <c r="F100" t="s">
        <v>1</v>
      </c>
      <c r="G100" t="s">
        <v>2</v>
      </c>
      <c r="H100" t="s">
        <v>32</v>
      </c>
      <c r="I100" t="s">
        <v>4</v>
      </c>
      <c r="K100" t="s">
        <v>28</v>
      </c>
      <c r="L100" t="s">
        <v>29</v>
      </c>
    </row>
    <row r="101" spans="1:13" x14ac:dyDescent="0.35">
      <c r="B101" t="s">
        <v>35</v>
      </c>
      <c r="C101">
        <v>50</v>
      </c>
      <c r="E101">
        <v>0</v>
      </c>
      <c r="F101">
        <v>0</v>
      </c>
      <c r="G101">
        <v>-20</v>
      </c>
      <c r="H101">
        <f>AVERAGE(K101:L101)</f>
        <v>5.82995E-4</v>
      </c>
      <c r="I101">
        <v>2</v>
      </c>
      <c r="K101">
        <v>5.8202999999999998E-4</v>
      </c>
      <c r="L101">
        <v>5.8396000000000001E-4</v>
      </c>
    </row>
    <row r="103" spans="1:13" x14ac:dyDescent="0.35">
      <c r="A103" t="s">
        <v>15</v>
      </c>
    </row>
    <row r="104" spans="1:13" x14ac:dyDescent="0.35">
      <c r="B104" t="s">
        <v>7</v>
      </c>
    </row>
    <row r="105" spans="1:13" x14ac:dyDescent="0.35">
      <c r="B105" t="s">
        <v>5</v>
      </c>
      <c r="C105" t="s">
        <v>6</v>
      </c>
      <c r="E105" t="s">
        <v>0</v>
      </c>
      <c r="F105" t="s">
        <v>1</v>
      </c>
      <c r="G105" t="s">
        <v>2</v>
      </c>
      <c r="H105" t="s">
        <v>32</v>
      </c>
      <c r="I105" t="s">
        <v>4</v>
      </c>
      <c r="K105" t="s">
        <v>28</v>
      </c>
      <c r="L105" t="s">
        <v>29</v>
      </c>
      <c r="M105" t="s">
        <v>30</v>
      </c>
    </row>
    <row r="106" spans="1:13" x14ac:dyDescent="0.35">
      <c r="B106" t="s">
        <v>12</v>
      </c>
      <c r="C106">
        <v>30</v>
      </c>
      <c r="E106">
        <v>0</v>
      </c>
      <c r="F106">
        <v>0</v>
      </c>
      <c r="G106">
        <v>20</v>
      </c>
      <c r="H106">
        <f>AVERAGE(K106:M106)</f>
        <v>2.0859666666666666E-3</v>
      </c>
      <c r="I106">
        <v>17</v>
      </c>
      <c r="K106">
        <v>2.0427000000000002E-3</v>
      </c>
      <c r="L106">
        <v>2.0569999999999998E-3</v>
      </c>
      <c r="M106">
        <v>2.1581999999999999E-3</v>
      </c>
    </row>
    <row r="107" spans="1:13" x14ac:dyDescent="0.35">
      <c r="H107">
        <f t="shared" ref="H107:H115" si="5">AVERAGE(K107:M107)</f>
        <v>2.0666666666666667E-3</v>
      </c>
      <c r="I107">
        <v>11</v>
      </c>
      <c r="K107">
        <v>2.0111E-3</v>
      </c>
      <c r="L107">
        <v>2.0385999999999998E-3</v>
      </c>
      <c r="M107">
        <v>2.1503E-3</v>
      </c>
    </row>
    <row r="108" spans="1:13" x14ac:dyDescent="0.35">
      <c r="H108">
        <f t="shared" si="5"/>
        <v>2.0712333333333332E-3</v>
      </c>
      <c r="I108">
        <v>9</v>
      </c>
      <c r="K108">
        <v>2.0248000000000002E-3</v>
      </c>
      <c r="L108">
        <v>2.0385999999999998E-3</v>
      </c>
      <c r="M108">
        <v>2.1503E-3</v>
      </c>
    </row>
    <row r="109" spans="1:13" x14ac:dyDescent="0.35">
      <c r="H109">
        <f t="shared" si="5"/>
        <v>2.0982000000000002E-3</v>
      </c>
      <c r="I109">
        <v>18</v>
      </c>
      <c r="K109">
        <v>2.0393E-3</v>
      </c>
      <c r="L109">
        <v>2.0538000000000002E-3</v>
      </c>
      <c r="M109">
        <v>2.2014999999999999E-3</v>
      </c>
    </row>
    <row r="110" spans="1:13" x14ac:dyDescent="0.35">
      <c r="H110">
        <f t="shared" si="5"/>
        <v>2.0873333333333334E-3</v>
      </c>
      <c r="I110">
        <v>12</v>
      </c>
      <c r="K110">
        <v>1.9984E-3</v>
      </c>
      <c r="L110">
        <v>2.0137000000000002E-3</v>
      </c>
      <c r="M110">
        <v>2.2499E-3</v>
      </c>
    </row>
    <row r="111" spans="1:13" x14ac:dyDescent="0.35">
      <c r="H111">
        <f t="shared" si="5"/>
        <v>2.0873333333333334E-3</v>
      </c>
      <c r="I111">
        <v>28</v>
      </c>
      <c r="K111">
        <v>1.9984E-3</v>
      </c>
      <c r="L111">
        <v>2.0137000000000002E-3</v>
      </c>
      <c r="M111">
        <v>2.2499E-3</v>
      </c>
    </row>
    <row r="112" spans="1:13" x14ac:dyDescent="0.35">
      <c r="H112">
        <f t="shared" si="5"/>
        <v>2.1014333333333334E-3</v>
      </c>
      <c r="I112">
        <v>13</v>
      </c>
      <c r="K112">
        <v>2.0378000000000002E-3</v>
      </c>
      <c r="L112">
        <v>2.0378000000000002E-3</v>
      </c>
      <c r="M112">
        <v>2.2287000000000001E-3</v>
      </c>
    </row>
    <row r="113" spans="1:14" x14ac:dyDescent="0.35">
      <c r="H113">
        <f t="shared" si="5"/>
        <v>2.0864333333333331E-3</v>
      </c>
      <c r="I113">
        <v>15</v>
      </c>
      <c r="K113">
        <v>2.0284999999999999E-3</v>
      </c>
      <c r="L113">
        <v>2.0284999999999999E-3</v>
      </c>
      <c r="M113">
        <v>2.2022999999999999E-3</v>
      </c>
    </row>
    <row r="114" spans="1:14" x14ac:dyDescent="0.35">
      <c r="H114">
        <f>AVERAGE(K114:M114)</f>
        <v>2.0574999999999999E-3</v>
      </c>
      <c r="I114">
        <v>13</v>
      </c>
      <c r="K114">
        <v>2.0111E-3</v>
      </c>
      <c r="L114">
        <v>2.0111E-3</v>
      </c>
      <c r="M114">
        <v>2.1503E-3</v>
      </c>
    </row>
    <row r="115" spans="1:14" x14ac:dyDescent="0.35">
      <c r="H115">
        <f>AVERAGE(K115:M115)</f>
        <v>2.0896000000000001E-3</v>
      </c>
      <c r="I115">
        <v>10</v>
      </c>
      <c r="K115">
        <v>2.0141E-3</v>
      </c>
      <c r="L115">
        <v>2.0287999999999999E-3</v>
      </c>
      <c r="M115">
        <v>2.2258999999999998E-3</v>
      </c>
    </row>
    <row r="116" spans="1:14" x14ac:dyDescent="0.35">
      <c r="H116">
        <f>AVERAGE(H106:H115)</f>
        <v>2.0831699999999996E-3</v>
      </c>
      <c r="I116">
        <f>AVERAGE(I106:I115)</f>
        <v>14.6</v>
      </c>
    </row>
    <row r="118" spans="1:14" x14ac:dyDescent="0.35">
      <c r="A118" t="s">
        <v>15</v>
      </c>
    </row>
    <row r="119" spans="1:14" x14ac:dyDescent="0.35">
      <c r="B119" t="s">
        <v>8</v>
      </c>
      <c r="C119" t="s">
        <v>24</v>
      </c>
    </row>
    <row r="120" spans="1:14" x14ac:dyDescent="0.35">
      <c r="B120" t="s">
        <v>5</v>
      </c>
      <c r="C120" t="s">
        <v>6</v>
      </c>
      <c r="E120" t="s">
        <v>0</v>
      </c>
      <c r="F120" t="s">
        <v>1</v>
      </c>
      <c r="G120" t="s">
        <v>2</v>
      </c>
      <c r="H120" t="s">
        <v>32</v>
      </c>
      <c r="I120" t="s">
        <v>4</v>
      </c>
      <c r="K120" t="s">
        <v>28</v>
      </c>
      <c r="L120" t="s">
        <v>29</v>
      </c>
    </row>
    <row r="121" spans="1:14" x14ac:dyDescent="0.35">
      <c r="B121" t="s">
        <v>35</v>
      </c>
      <c r="C121">
        <v>30</v>
      </c>
      <c r="E121">
        <v>0</v>
      </c>
      <c r="F121">
        <v>0</v>
      </c>
      <c r="G121">
        <v>20</v>
      </c>
      <c r="H121">
        <f>AVERAGE(K121:L121)</f>
        <v>2.01665E-3</v>
      </c>
      <c r="I121">
        <v>0</v>
      </c>
      <c r="K121">
        <v>2.0222E-3</v>
      </c>
      <c r="L121">
        <v>2.0111E-3</v>
      </c>
    </row>
    <row r="122" spans="1:14" x14ac:dyDescent="0.35">
      <c r="A122" s="2"/>
      <c r="B122" s="2"/>
    </row>
    <row r="123" spans="1:14" x14ac:dyDescent="0.35">
      <c r="A123" t="s">
        <v>16</v>
      </c>
    </row>
    <row r="124" spans="1:14" x14ac:dyDescent="0.35">
      <c r="B124" t="s">
        <v>7</v>
      </c>
    </row>
    <row r="125" spans="1:14" x14ac:dyDescent="0.35">
      <c r="B125" t="s">
        <v>5</v>
      </c>
      <c r="C125" t="s">
        <v>6</v>
      </c>
      <c r="E125" t="s">
        <v>0</v>
      </c>
      <c r="F125" t="s">
        <v>1</v>
      </c>
      <c r="G125" t="s">
        <v>2</v>
      </c>
      <c r="H125" t="s">
        <v>32</v>
      </c>
      <c r="I125" t="s">
        <v>4</v>
      </c>
      <c r="K125" t="s">
        <v>28</v>
      </c>
      <c r="L125" t="s">
        <v>29</v>
      </c>
      <c r="M125" t="s">
        <v>30</v>
      </c>
      <c r="N125" t="s">
        <v>31</v>
      </c>
    </row>
    <row r="126" spans="1:14" x14ac:dyDescent="0.35">
      <c r="B126" t="s">
        <v>17</v>
      </c>
      <c r="C126">
        <v>18</v>
      </c>
      <c r="E126" t="s">
        <v>19</v>
      </c>
      <c r="F126" t="s">
        <v>20</v>
      </c>
      <c r="G126">
        <v>-9</v>
      </c>
    </row>
    <row r="138" spans="1:12" x14ac:dyDescent="0.35">
      <c r="A138" t="s">
        <v>16</v>
      </c>
    </row>
    <row r="139" spans="1:12" x14ac:dyDescent="0.35">
      <c r="B139" t="s">
        <v>8</v>
      </c>
      <c r="C139" t="s">
        <v>27</v>
      </c>
    </row>
    <row r="140" spans="1:12" x14ac:dyDescent="0.35">
      <c r="B140" t="s">
        <v>5</v>
      </c>
      <c r="C140" t="s">
        <v>6</v>
      </c>
      <c r="E140" t="s">
        <v>0</v>
      </c>
      <c r="F140" t="s">
        <v>1</v>
      </c>
      <c r="G140" t="s">
        <v>2</v>
      </c>
      <c r="H140" t="s">
        <v>32</v>
      </c>
      <c r="I140" t="s">
        <v>4</v>
      </c>
      <c r="K140" t="s">
        <v>28</v>
      </c>
      <c r="L140" t="s">
        <v>29</v>
      </c>
    </row>
    <row r="141" spans="1:12" x14ac:dyDescent="0.35">
      <c r="B141" s="1" t="s">
        <v>18</v>
      </c>
      <c r="C141">
        <v>18</v>
      </c>
      <c r="E141" t="s">
        <v>19</v>
      </c>
      <c r="F141" t="s">
        <v>20</v>
      </c>
      <c r="G141">
        <v>-9</v>
      </c>
    </row>
    <row r="143" spans="1:12" x14ac:dyDescent="0.35">
      <c r="A143" t="s">
        <v>16</v>
      </c>
    </row>
    <row r="144" spans="1:12" x14ac:dyDescent="0.35">
      <c r="B144" t="s">
        <v>7</v>
      </c>
    </row>
    <row r="145" spans="1:14" x14ac:dyDescent="0.35">
      <c r="B145" t="s">
        <v>5</v>
      </c>
      <c r="C145" t="s">
        <v>6</v>
      </c>
      <c r="E145" t="s">
        <v>0</v>
      </c>
      <c r="F145" t="s">
        <v>1</v>
      </c>
      <c r="G145" t="s">
        <v>2</v>
      </c>
      <c r="H145" t="s">
        <v>32</v>
      </c>
      <c r="I145" t="s">
        <v>4</v>
      </c>
      <c r="K145" t="s">
        <v>28</v>
      </c>
      <c r="L145" t="s">
        <v>29</v>
      </c>
      <c r="M145" t="s">
        <v>30</v>
      </c>
      <c r="N145" t="s">
        <v>31</v>
      </c>
    </row>
    <row r="146" spans="1:14" x14ac:dyDescent="0.35">
      <c r="B146" t="s">
        <v>17</v>
      </c>
      <c r="C146">
        <v>9</v>
      </c>
      <c r="E146" t="s">
        <v>19</v>
      </c>
      <c r="F146" t="s">
        <v>20</v>
      </c>
      <c r="G146">
        <v>9</v>
      </c>
    </row>
    <row r="158" spans="1:14" x14ac:dyDescent="0.35">
      <c r="A158" t="s">
        <v>16</v>
      </c>
    </row>
    <row r="159" spans="1:14" x14ac:dyDescent="0.35">
      <c r="B159" t="s">
        <v>8</v>
      </c>
      <c r="C159" t="s">
        <v>27</v>
      </c>
    </row>
    <row r="160" spans="1:14" x14ac:dyDescent="0.35">
      <c r="B160" t="s">
        <v>5</v>
      </c>
      <c r="C160" t="s">
        <v>6</v>
      </c>
      <c r="E160" t="s">
        <v>0</v>
      </c>
      <c r="F160" t="s">
        <v>1</v>
      </c>
      <c r="G160" t="s">
        <v>2</v>
      </c>
      <c r="H160" t="s">
        <v>32</v>
      </c>
      <c r="I160" t="s">
        <v>4</v>
      </c>
      <c r="K160" t="s">
        <v>28</v>
      </c>
      <c r="L160" t="s">
        <v>29</v>
      </c>
    </row>
    <row r="161" spans="2:7" x14ac:dyDescent="0.35">
      <c r="B161" s="1" t="s">
        <v>18</v>
      </c>
      <c r="C161">
        <v>9</v>
      </c>
      <c r="E161" t="s">
        <v>19</v>
      </c>
      <c r="F161" t="s">
        <v>20</v>
      </c>
      <c r="G161">
        <v>9</v>
      </c>
    </row>
    <row r="177" spans="2:2" x14ac:dyDescent="0.35">
      <c r="B177" s="1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precision</vt:lpstr>
      <vt:lpstr>puissance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2016-04-10T08:33:53Z</dcterms:modified>
</cp:coreProperties>
</file>