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ie\Documents\Studium\Master\Advanced Process Mining\Group Project\"/>
    </mc:Choice>
  </mc:AlternateContent>
  <xr:revisionPtr revIDLastSave="0" documentId="13_ncr:1_{9A92D159-BE04-45C5-97F2-ACC7E57A6C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3" i="1"/>
  <c r="M3" i="1"/>
  <c r="Q3" i="1" s="1"/>
  <c r="M4" i="1"/>
  <c r="Q4" i="1" s="1"/>
  <c r="M5" i="1"/>
  <c r="Q5" i="1" s="1"/>
  <c r="M6" i="1"/>
  <c r="Q6" i="1" s="1"/>
  <c r="M7" i="1"/>
  <c r="Q7" i="1" s="1"/>
  <c r="M8" i="1"/>
  <c r="Q8" i="1" s="1"/>
  <c r="M9" i="1"/>
  <c r="Q9" i="1" s="1"/>
  <c r="M10" i="1"/>
  <c r="Q10" i="1" s="1"/>
  <c r="M11" i="1"/>
  <c r="Q11" i="1" s="1"/>
  <c r="M12" i="1"/>
  <c r="Q12" i="1" s="1"/>
  <c r="M13" i="1"/>
  <c r="Q13" i="1" s="1"/>
  <c r="M14" i="1"/>
  <c r="Q14" i="1" s="1"/>
  <c r="M19" i="1"/>
  <c r="Q19" i="1" s="1"/>
  <c r="M25" i="1"/>
  <c r="Q25" i="1" s="1"/>
  <c r="M26" i="1"/>
  <c r="Q26" i="1" s="1"/>
  <c r="M27" i="1"/>
  <c r="Q27" i="1" s="1"/>
  <c r="M30" i="1"/>
  <c r="Q30" i="1" s="1"/>
  <c r="M33" i="1"/>
  <c r="Q33" i="1" s="1"/>
  <c r="M34" i="1"/>
  <c r="Q34" i="1" s="1"/>
  <c r="M36" i="1"/>
  <c r="Q36" i="1" s="1"/>
  <c r="M37" i="1"/>
  <c r="Q37" i="1" s="1"/>
  <c r="M38" i="1"/>
  <c r="Q38" i="1" s="1"/>
  <c r="M42" i="1"/>
  <c r="Q42" i="1" s="1"/>
  <c r="M43" i="1"/>
  <c r="Q43" i="1" s="1"/>
  <c r="M44" i="1"/>
  <c r="Q44" i="1" s="1"/>
  <c r="M48" i="1"/>
  <c r="Q48" i="1" s="1"/>
  <c r="M49" i="1"/>
  <c r="Q49" i="1" s="1"/>
  <c r="M50" i="1"/>
  <c r="Q50" i="1" s="1"/>
  <c r="M51" i="1"/>
  <c r="Q51" i="1" s="1"/>
  <c r="M52" i="1"/>
  <c r="Q52" i="1" s="1"/>
  <c r="M53" i="1"/>
  <c r="Q53" i="1" s="1"/>
  <c r="M54" i="1"/>
  <c r="Q54" i="1" s="1"/>
  <c r="M55" i="1"/>
  <c r="Q55" i="1" s="1"/>
  <c r="M56" i="1"/>
  <c r="Q56" i="1" s="1"/>
  <c r="M57" i="1"/>
  <c r="Q57" i="1" s="1"/>
  <c r="M58" i="1"/>
  <c r="Q58" i="1" s="1"/>
  <c r="M47" i="1"/>
  <c r="Q47" i="1" s="1"/>
  <c r="M46" i="1"/>
  <c r="Q46" i="1" s="1"/>
  <c r="M45" i="1"/>
  <c r="Q45" i="1" s="1"/>
  <c r="M41" i="1"/>
  <c r="Q41" i="1" s="1"/>
  <c r="M40" i="1"/>
  <c r="Q40" i="1" s="1"/>
  <c r="M39" i="1"/>
  <c r="Q39" i="1" s="1"/>
  <c r="M35" i="1"/>
  <c r="Q35" i="1" s="1"/>
  <c r="M32" i="1"/>
  <c r="Q32" i="1" s="1"/>
  <c r="M31" i="1"/>
  <c r="Q31" i="1" s="1"/>
  <c r="M29" i="1"/>
  <c r="Q29" i="1" s="1"/>
  <c r="M28" i="1"/>
  <c r="Q28" i="1" s="1"/>
  <c r="M23" i="1"/>
  <c r="Q23" i="1" s="1"/>
  <c r="M24" i="1"/>
  <c r="Q24" i="1" s="1"/>
  <c r="M22" i="1"/>
  <c r="Q22" i="1" s="1"/>
  <c r="M21" i="1"/>
  <c r="Q21" i="1" s="1"/>
  <c r="M20" i="1"/>
  <c r="Q20" i="1" s="1"/>
  <c r="M18" i="1"/>
  <c r="Q18" i="1" s="1"/>
  <c r="M17" i="1"/>
  <c r="Q17" i="1" s="1"/>
  <c r="M16" i="1"/>
  <c r="Q16" i="1" s="1"/>
  <c r="M15" i="1"/>
  <c r="Q15" i="1" s="1"/>
  <c r="O8" i="1"/>
  <c r="S8" i="1" s="1"/>
  <c r="O49" i="1"/>
  <c r="S49" i="1" s="1"/>
  <c r="O23" i="1"/>
  <c r="S23" i="1" s="1"/>
  <c r="O6" i="1"/>
  <c r="S6" i="1" s="1"/>
  <c r="O14" i="1"/>
  <c r="S14" i="1" s="1"/>
  <c r="O5" i="1"/>
  <c r="S5" i="1" s="1"/>
  <c r="O40" i="1"/>
  <c r="S40" i="1" s="1"/>
  <c r="O29" i="1"/>
  <c r="S29" i="1" s="1"/>
  <c r="O41" i="1"/>
  <c r="S41" i="1" s="1"/>
  <c r="O50" i="1"/>
  <c r="S50" i="1" s="1"/>
  <c r="O51" i="1"/>
  <c r="S51" i="1" s="1"/>
  <c r="O52" i="1"/>
  <c r="S52" i="1" s="1"/>
  <c r="O53" i="1"/>
  <c r="S53" i="1" s="1"/>
  <c r="O54" i="1"/>
  <c r="S54" i="1" s="1"/>
  <c r="O55" i="1"/>
  <c r="S55" i="1" s="1"/>
  <c r="O56" i="1"/>
  <c r="S56" i="1" s="1"/>
  <c r="O57" i="1"/>
  <c r="S57" i="1" s="1"/>
  <c r="O35" i="1"/>
  <c r="S35" i="1" s="1"/>
  <c r="O7" i="1"/>
  <c r="S7" i="1" s="1"/>
  <c r="O44" i="1"/>
  <c r="S44" i="1" s="1"/>
  <c r="O11" i="1"/>
  <c r="S11" i="1" s="1"/>
  <c r="O39" i="1"/>
  <c r="S39" i="1" s="1"/>
  <c r="O13" i="1"/>
  <c r="S13" i="1" s="1"/>
  <c r="O45" i="1"/>
  <c r="S45" i="1" s="1"/>
  <c r="O12" i="1"/>
  <c r="S12" i="1" s="1"/>
  <c r="O36" i="1"/>
  <c r="S36" i="1" s="1"/>
  <c r="O25" i="1"/>
  <c r="S25" i="1" s="1"/>
  <c r="O37" i="1"/>
  <c r="S37" i="1" s="1"/>
  <c r="O26" i="1"/>
  <c r="S26" i="1" s="1"/>
  <c r="O46" i="1"/>
  <c r="S46" i="1" s="1"/>
  <c r="O34" i="1"/>
  <c r="S34" i="1" s="1"/>
  <c r="O43" i="1"/>
  <c r="S43" i="1" s="1"/>
  <c r="O33" i="1"/>
  <c r="S33" i="1" s="1"/>
  <c r="O16" i="1"/>
  <c r="S16" i="1" s="1"/>
  <c r="O18" i="1"/>
  <c r="S18" i="1" s="1"/>
  <c r="O17" i="1"/>
  <c r="S17" i="1" s="1"/>
  <c r="O4" i="1"/>
  <c r="S4" i="1" s="1"/>
  <c r="O19" i="1"/>
  <c r="S19" i="1" s="1"/>
  <c r="O3" i="1"/>
  <c r="S3" i="1" s="1"/>
  <c r="O20" i="1"/>
  <c r="S20" i="1" s="1"/>
  <c r="O30" i="1"/>
  <c r="S30" i="1" s="1"/>
  <c r="O9" i="1"/>
  <c r="S9" i="1" s="1"/>
  <c r="O24" i="1"/>
  <c r="S24" i="1" s="1"/>
  <c r="O32" i="1"/>
  <c r="S32" i="1" s="1"/>
  <c r="O15" i="1"/>
  <c r="S15" i="1" s="1"/>
  <c r="O47" i="1"/>
  <c r="S47" i="1" s="1"/>
  <c r="O28" i="1"/>
  <c r="S28" i="1" s="1"/>
  <c r="O21" i="1"/>
  <c r="S21" i="1" s="1"/>
  <c r="O31" i="1"/>
  <c r="S31" i="1" s="1"/>
  <c r="O22" i="1"/>
  <c r="S22" i="1" s="1"/>
  <c r="O38" i="1"/>
  <c r="S38" i="1" s="1"/>
  <c r="O42" i="1"/>
  <c r="S42" i="1" s="1"/>
  <c r="O10" i="1"/>
  <c r="S10" i="1" s="1"/>
  <c r="O27" i="1"/>
  <c r="S27" i="1" s="1"/>
  <c r="O58" i="1"/>
  <c r="S58" i="1" s="1"/>
  <c r="O48" i="1"/>
  <c r="S48" i="1" s="1"/>
  <c r="N8" i="1"/>
  <c r="N49" i="1"/>
  <c r="N23" i="1"/>
  <c r="N6" i="1"/>
  <c r="N14" i="1"/>
  <c r="N5" i="1"/>
  <c r="N40" i="1"/>
  <c r="N29" i="1"/>
  <c r="N41" i="1"/>
  <c r="N50" i="1"/>
  <c r="N51" i="1"/>
  <c r="N52" i="1"/>
  <c r="N53" i="1"/>
  <c r="N54" i="1"/>
  <c r="N55" i="1"/>
  <c r="N56" i="1"/>
  <c r="N57" i="1"/>
  <c r="N35" i="1"/>
  <c r="N7" i="1"/>
  <c r="N44" i="1"/>
  <c r="N11" i="1"/>
  <c r="N39" i="1"/>
  <c r="N13" i="1"/>
  <c r="N45" i="1"/>
  <c r="N12" i="1"/>
  <c r="N36" i="1"/>
  <c r="N25" i="1"/>
  <c r="N37" i="1"/>
  <c r="N26" i="1"/>
  <c r="N46" i="1"/>
  <c r="N34" i="1"/>
  <c r="N43" i="1"/>
  <c r="N33" i="1"/>
  <c r="N16" i="1"/>
  <c r="N18" i="1"/>
  <c r="N17" i="1"/>
  <c r="N4" i="1"/>
  <c r="N19" i="1"/>
  <c r="N3" i="1"/>
  <c r="N20" i="1"/>
  <c r="N30" i="1"/>
  <c r="N9" i="1"/>
  <c r="N24" i="1"/>
  <c r="N32" i="1"/>
  <c r="N15" i="1"/>
  <c r="N47" i="1"/>
  <c r="N28" i="1"/>
  <c r="N21" i="1"/>
  <c r="N31" i="1"/>
  <c r="N22" i="1"/>
  <c r="N38" i="1"/>
  <c r="N42" i="1"/>
  <c r="N10" i="1"/>
  <c r="N27" i="1"/>
  <c r="N58" i="1"/>
  <c r="N48" i="1"/>
  <c r="L48" i="1"/>
  <c r="P48" i="1" s="1"/>
  <c r="L8" i="1"/>
  <c r="P8" i="1" s="1"/>
  <c r="L49" i="1"/>
  <c r="P49" i="1" s="1"/>
  <c r="L23" i="1"/>
  <c r="P23" i="1" s="1"/>
  <c r="L6" i="1"/>
  <c r="P6" i="1" s="1"/>
  <c r="L14" i="1"/>
  <c r="P14" i="1" s="1"/>
  <c r="L5" i="1"/>
  <c r="P5" i="1" s="1"/>
  <c r="L40" i="1"/>
  <c r="P40" i="1" s="1"/>
  <c r="L29" i="1"/>
  <c r="P29" i="1" s="1"/>
  <c r="L41" i="1"/>
  <c r="P41" i="1" s="1"/>
  <c r="L50" i="1"/>
  <c r="P50" i="1" s="1"/>
  <c r="L51" i="1"/>
  <c r="P51" i="1" s="1"/>
  <c r="L52" i="1"/>
  <c r="P52" i="1" s="1"/>
  <c r="L53" i="1"/>
  <c r="P53" i="1" s="1"/>
  <c r="L54" i="1"/>
  <c r="P54" i="1" s="1"/>
  <c r="L55" i="1"/>
  <c r="P55" i="1" s="1"/>
  <c r="L56" i="1"/>
  <c r="P56" i="1" s="1"/>
  <c r="L57" i="1"/>
  <c r="P57" i="1" s="1"/>
  <c r="L35" i="1"/>
  <c r="P35" i="1" s="1"/>
  <c r="L7" i="1"/>
  <c r="P7" i="1" s="1"/>
  <c r="L44" i="1"/>
  <c r="P44" i="1" s="1"/>
  <c r="L11" i="1"/>
  <c r="P11" i="1" s="1"/>
  <c r="L39" i="1"/>
  <c r="P39" i="1" s="1"/>
  <c r="L13" i="1"/>
  <c r="P13" i="1" s="1"/>
  <c r="L45" i="1"/>
  <c r="P45" i="1" s="1"/>
  <c r="L12" i="1"/>
  <c r="P12" i="1" s="1"/>
  <c r="L36" i="1"/>
  <c r="P36" i="1" s="1"/>
  <c r="L25" i="1"/>
  <c r="P25" i="1" s="1"/>
  <c r="L37" i="1"/>
  <c r="P37" i="1" s="1"/>
  <c r="L26" i="1"/>
  <c r="P26" i="1" s="1"/>
  <c r="L46" i="1"/>
  <c r="P46" i="1" s="1"/>
  <c r="L34" i="1"/>
  <c r="P34" i="1" s="1"/>
  <c r="L43" i="1"/>
  <c r="P43" i="1" s="1"/>
  <c r="L33" i="1"/>
  <c r="P33" i="1" s="1"/>
  <c r="L16" i="1"/>
  <c r="P16" i="1" s="1"/>
  <c r="L18" i="1"/>
  <c r="P18" i="1" s="1"/>
  <c r="L17" i="1"/>
  <c r="P17" i="1" s="1"/>
  <c r="L4" i="1"/>
  <c r="P4" i="1" s="1"/>
  <c r="L19" i="1"/>
  <c r="P19" i="1" s="1"/>
  <c r="L3" i="1"/>
  <c r="P3" i="1" s="1"/>
  <c r="L20" i="1"/>
  <c r="P20" i="1" s="1"/>
  <c r="L30" i="1"/>
  <c r="P30" i="1" s="1"/>
  <c r="L9" i="1"/>
  <c r="P9" i="1" s="1"/>
  <c r="L24" i="1"/>
  <c r="P24" i="1" s="1"/>
  <c r="L32" i="1"/>
  <c r="P32" i="1" s="1"/>
  <c r="L15" i="1"/>
  <c r="P15" i="1" s="1"/>
  <c r="L47" i="1"/>
  <c r="P47" i="1" s="1"/>
  <c r="L28" i="1"/>
  <c r="P28" i="1" s="1"/>
  <c r="L21" i="1"/>
  <c r="P21" i="1" s="1"/>
  <c r="L31" i="1"/>
  <c r="P31" i="1" s="1"/>
  <c r="L22" i="1"/>
  <c r="P22" i="1" s="1"/>
  <c r="L38" i="1"/>
  <c r="P38" i="1" s="1"/>
  <c r="L42" i="1"/>
  <c r="P42" i="1" s="1"/>
  <c r="L10" i="1"/>
  <c r="P10" i="1" s="1"/>
  <c r="L27" i="1"/>
  <c r="P27" i="1" s="1"/>
  <c r="L58" i="1"/>
  <c r="P58" i="1" s="1"/>
  <c r="O60" i="1" l="1"/>
  <c r="M60" i="1" a="1"/>
  <c r="M60" i="1" s="1"/>
  <c r="N60" i="1" a="1"/>
  <c r="N6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tc={DE8C0DFB-411B-4DBC-A7FA-AFC066F13C02}</author>
  </authors>
  <commentList>
    <comment ref="M60" authorId="0" shapeId="0" xr:uid="{DE8C0DFB-411B-4DBC-A7FA-AFC066F13C0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Pay Attention! The differences in the columns are positive and negative, so sum here is the sum of the absolute value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<sst xmlns="http://schemas.openxmlformats.org/spreadsheetml/2006/main" count="192" uniqueCount="83">
  <si>
    <t>Mean_merged</t>
  </si>
  <si>
    <t>Count_merged</t>
  </si>
  <si>
    <t>Mean_generated_merged</t>
  </si>
  <si>
    <t>Count_generated_merged</t>
  </si>
  <si>
    <t>Missing_in_merged</t>
  </si>
  <si>
    <t>Missing_in_generated_merged</t>
  </si>
  <si>
    <t>Date</t>
  </si>
  <si>
    <t>Cases</t>
  </si>
  <si>
    <t>Distinct activities</t>
  </si>
  <si>
    <t>Number of distinct activities</t>
  </si>
  <si>
    <t>Number of simple cycles in period</t>
  </si>
  <si>
    <t>Average number of simple cycles per trace</t>
  </si>
  <si>
    <t>Median number of simple cycles per trace</t>
  </si>
  <si>
    <t>Number of activity repetitions in period</t>
  </si>
  <si>
    <t>Average number of activity repetitions per trace</t>
  </si>
  <si>
    <t>Median number of activity repetitions per trace</t>
  </si>
  <si>
    <t>Number of participants in period</t>
  </si>
  <si>
    <t>Average number of participants per trace</t>
  </si>
  <si>
    <t>Median number of participants per trace</t>
  </si>
  <si>
    <t>Handover of work in period</t>
  </si>
  <si>
    <t>Average handover of work per trace</t>
  </si>
  <si>
    <t>Median handover of work per trace</t>
  </si>
  <si>
    <t>Average handover of work from participant</t>
  </si>
  <si>
    <t>Median handover of work from participant</t>
  </si>
  <si>
    <t>Simple Variant Entropy</t>
  </si>
  <si>
    <t>Simple Normalized Variant Entropy</t>
  </si>
  <si>
    <t>Simple Sequence Entropy</t>
  </si>
  <si>
    <t>Simple Normalized Sequence Entropy</t>
  </si>
  <si>
    <t>Simple Sequence Entropy (linear forgetting)</t>
  </si>
  <si>
    <t>Simple Normalized Sequence Entropy (linear forgetting)</t>
  </si>
  <si>
    <t>Simple Sequence Entropy (exponential forgetting, k1)</t>
  </si>
  <si>
    <t>Simple Normalized Sequence Entropy (exponential forgetting, k1)</t>
  </si>
  <si>
    <t>Enriched Variant Entropy</t>
  </si>
  <si>
    <t>Enriched Normalized Variant Entropy</t>
  </si>
  <si>
    <t>Enriched Sequence Entropy</t>
  </si>
  <si>
    <t>Enriched Normalized Sequence Entropy</t>
  </si>
  <si>
    <t>Enriched Sequence Entropy (linear forgetting)</t>
  </si>
  <si>
    <t>Enriched Normalized Sequence Entropy (linear forgetting)</t>
  </si>
  <si>
    <t>Enriched Sequence Entropy (exponential forgetting, k1)</t>
  </si>
  <si>
    <t>Enriched Normalized Sequence Entropy (exponential forgetting, k1)</t>
  </si>
  <si>
    <t>Median throughput time</t>
  </si>
  <si>
    <t>Average throughput time</t>
  </si>
  <si>
    <t>PM4Py median throughput time</t>
  </si>
  <si>
    <t>Median cycle time</t>
  </si>
  <si>
    <t>Average cycle time</t>
  </si>
  <si>
    <t>Ratio to shortest</t>
  </si>
  <si>
    <t>Ratio to median</t>
  </si>
  <si>
    <t>Magnitude</t>
  </si>
  <si>
    <t>Support</t>
  </si>
  <si>
    <t>Variety</t>
  </si>
  <si>
    <t>Level of detail</t>
  </si>
  <si>
    <t>Time granularity</t>
  </si>
  <si>
    <t>Structure</t>
  </si>
  <si>
    <t>Affinity</t>
  </si>
  <si>
    <t>Minimum trace length</t>
  </si>
  <si>
    <t>Average trace length</t>
  </si>
  <si>
    <t>Maximum trace length</t>
  </si>
  <si>
    <t>Distinct traces</t>
  </si>
  <si>
    <t>Deviation from random</t>
  </si>
  <si>
    <t>Lempel-Ziv</t>
  </si>
  <si>
    <t>Pentland task complexity</t>
  </si>
  <si>
    <t>File</t>
  </si>
  <si>
    <t>object</t>
  </si>
  <si>
    <t>int64</t>
  </si>
  <si>
    <t>float64</t>
  </si>
  <si>
    <t>Sum_generated_merged</t>
  </si>
  <si>
    <t>Sum_merged</t>
  </si>
  <si>
    <t>Column</t>
  </si>
  <si>
    <t>Datatype_merged</t>
  </si>
  <si>
    <t>Datatype_generated_merged</t>
  </si>
  <si>
    <t>Merged (Data of authors)</t>
  </si>
  <si>
    <t>Generated Merged (Created during reproduction)</t>
  </si>
  <si>
    <t>Datatype</t>
  </si>
  <si>
    <t>Mean</t>
  </si>
  <si>
    <t>Sum</t>
  </si>
  <si>
    <t>Count</t>
  </si>
  <si>
    <t>Difference Total</t>
  </si>
  <si>
    <t>Difference Relative (based on original merged.csv)</t>
  </si>
  <si>
    <t>Datatype2</t>
  </si>
  <si>
    <t>Mean3</t>
  </si>
  <si>
    <t>Sum4</t>
  </si>
  <si>
    <t>Count5</t>
  </si>
  <si>
    <t>ABSOLUTE TOTAL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</si>
</sst>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 applyFill="1" applyBorder="1"/>
    <xf numFmtId="0" fontId="0" fillId="0" borderId="7" xfId="0" applyBorder="1"/>
    <xf numFmtId="0" fontId="0" fillId="0" borderId="9" xfId="0" applyBorder="1"/>
    <xf numFmtId="164" fontId="0" fillId="0" borderId="0" xfId="1" applyNumberFormat="1" applyFont="1" applyBorder="1"/>
    <xf numFmtId="1" fontId="0" fillId="0" borderId="8" xfId="1" applyNumberFormat="1" applyFont="1" applyBorder="1"/>
    <xf numFmtId="1" fontId="0" fillId="0" borderId="0" xfId="1" applyNumberFormat="1" applyFont="1" applyBorder="1"/>
    <xf numFmtId="165" fontId="0" fillId="0" borderId="0" xfId="1" applyNumberFormat="1" applyFont="1" applyBorder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6" borderId="4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1" fillId="6" borderId="6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6" borderId="7" xfId="0" applyFont="1" applyFill="1" applyBorder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3" fillId="6" borderId="8" xfId="0" applyFont="1" applyFill="1" applyBorder="1" applyAlignment="1">
      <alignment horizontal="center" vertical="top"/>
    </xf>
    <xf numFmtId="10" fontId="0" fillId="0" borderId="0" xfId="2" applyNumberFormat="1" applyFont="1" applyBorder="1"/>
  </cellXfs>
  <cellStyles count="3">
    <cellStyle name="Komma" xfId="1" builtinId="3"/>
    <cellStyle name="Prozent" xfId="2" builtinId="5"/>
    <cellStyle name="Standard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ill>
        <patternFill>
          <bgColor rgb="FFFF5353"/>
        </patternFill>
      </fill>
    </dxf>
    <dxf>
      <fill>
        <patternFill>
          <bgColor rgb="FFFF5353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5353"/>
        </patternFill>
      </fill>
    </dxf>
    <dxf>
      <fill>
        <patternFill>
          <bgColor rgb="FFFF5353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9" defaultPivotStyle="PivotStyleLight16"/>
  <colors>
    <mruColors>
      <color rgb="FFFF5353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onie Arielle Starke" id="{B7C0BEC1-3DAC-4CD0-BB5C-D68A96BCEB20}" userId="S::lstarke@students365.uni-mannheim.de::1b608da1-296a-4158-8d22-0725f403adb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61848-096E-4724-B9A7-2AEA25BE9B6B}" name="Tabelle1" displayName="Tabelle1" ref="A2:S58" totalsRowShown="0" headerRowDxfId="17" dataDxfId="18" dataCellStyle="Prozent">
  <autoFilter ref="A2:S58" xr:uid="{4F661848-096E-4724-B9A7-2AEA25BE9B6B}"/>
  <sortState xmlns:xlrd2="http://schemas.microsoft.com/office/spreadsheetml/2017/richdata2" ref="A3:S58">
    <sortCondition descending="1" ref="Q2:Q58"/>
  </sortState>
  <tableColumns count="19">
    <tableColumn id="1" xr3:uid="{8F685E96-C7D7-4C6F-819D-3FA962D62AFB}" name="Column"/>
    <tableColumn id="2" xr3:uid="{B3DAB434-0160-4599-9217-FFC5A42DF783}" name="Datatype_merged"/>
    <tableColumn id="3" xr3:uid="{D1A84D68-2364-40AC-8724-4AD96CF5FCF9}" name="Mean_merged"/>
    <tableColumn id="4" xr3:uid="{A3D3C3BC-AFD7-49C6-ABDC-C0C3BF3219FE}" name="Sum_merged"/>
    <tableColumn id="5" xr3:uid="{25EEC712-BB97-4183-9F81-C2C7685CC390}" name="Count_merged"/>
    <tableColumn id="6" xr3:uid="{B7A0F6F1-484D-4472-B979-88D0AAEEFAEE}" name="Missing_in_merged"/>
    <tableColumn id="7" xr3:uid="{C114F416-5975-466A-9A26-D4DC5449538D}" name="Datatype_generated_merged"/>
    <tableColumn id="8" xr3:uid="{D300A1DE-2B40-41DC-8E2B-1C0B54CFB2A0}" name="Mean_generated_merged"/>
    <tableColumn id="9" xr3:uid="{8B4A2C84-E4DB-4021-87EB-9D7EBBE8DF86}" name="Sum_generated_merged"/>
    <tableColumn id="10" xr3:uid="{D94B3208-944E-48BF-8B85-313BA45393DC}" name="Count_generated_merged"/>
    <tableColumn id="11" xr3:uid="{6C3E91E2-1A7A-4FE0-8FE4-B9635BDC2618}" name="Missing_in_generated_merged"/>
    <tableColumn id="12" xr3:uid="{EF502BAF-12BE-4E17-B8A7-C057A97E11CA}" name="Datatype" dataDxfId="20">
      <calculatedColumnFormula>IF(EXACT(B3,G3),0,1)</calculatedColumnFormula>
    </tableColumn>
    <tableColumn id="13" xr3:uid="{7A6ABD98-6ED9-4753-8F75-49512F5D54BD}" name="Mean">
      <calculatedColumnFormula>IF(C3-H3=0, 0, C3-H3)</calculatedColumnFormula>
    </tableColumn>
    <tableColumn id="14" xr3:uid="{1C6AB929-7709-47FE-ACA2-72A07F8728AA}" name="Sum" dataDxfId="19" dataCellStyle="Komma">
      <calculatedColumnFormula>IF(D3-I3=0, 0,D3-I3)</calculatedColumnFormula>
    </tableColumn>
    <tableColumn id="15" xr3:uid="{91A4B0DB-A5DB-4889-A46E-2CB64884BAB6}" name="Count" dataDxfId="4" dataCellStyle="Komma">
      <calculatedColumnFormula>E3-J3</calculatedColumnFormula>
    </tableColumn>
    <tableColumn id="16" xr3:uid="{D24F3642-0149-4DE7-88CA-8C9263517A9E}" name="Datatype2" dataDxfId="3" dataCellStyle="Prozent">
      <calculatedColumnFormula>IFERROR((L3 / B3) * 100,0)</calculatedColumnFormula>
    </tableColumn>
    <tableColumn id="17" xr3:uid="{FA727F77-5976-4626-B733-B9B81539769A}" name="Mean3" dataDxfId="2" dataCellStyle="Prozent">
      <calculatedColumnFormula>IFERROR((ABS(M3) / C3),0)</calculatedColumnFormula>
    </tableColumn>
    <tableColumn id="18" xr3:uid="{6AB6BDCD-1C9E-484C-9111-7BF08E0A9427}" name="Sum4" dataDxfId="1" dataCellStyle="Prozent">
      <calculatedColumnFormula>IFERROR((N3 / ABS(D3)),0)</calculatedColumnFormula>
    </tableColumn>
    <tableColumn id="19" xr3:uid="{7C943CB3-55AC-4040-966E-47B6E9D799F0}" name="Count5" dataDxfId="0" dataCellStyle="Prozent">
      <calculatedColumnFormula>IFERROR((O3 / E3),0)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60" dT="2024-04-29T12:33:48.19" personId="{B7C0BEC1-3DAC-4CD0-BB5C-D68A96BCEB20}" id="{DE8C0DFB-411B-4DBC-A7FA-AFC066F13C02}">
    <text>Pay Attention! The differences in the columns are positive and negative, so sum here is the sum of the absolute value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topLeftCell="K25" zoomScale="83" workbookViewId="0">
      <selection activeCell="G11" sqref="G11"/>
    </sheetView>
  </sheetViews>
  <sheetFormatPr baseColWidth="10" defaultColWidth="8.88671875" defaultRowHeight="14.4" x14ac:dyDescent="0.3"/>
  <cols>
    <col min="1" max="1" width="56" bestFit="1" customWidth="1"/>
    <col min="2" max="2" width="17.77734375" customWidth="1"/>
    <col min="3" max="3" width="15.109375" customWidth="1"/>
    <col min="4" max="4" width="14.88671875" bestFit="1" customWidth="1"/>
    <col min="5" max="5" width="15.21875" customWidth="1"/>
    <col min="6" max="6" width="19.21875" customWidth="1"/>
    <col min="7" max="7" width="27.33203125" customWidth="1"/>
    <col min="8" max="8" width="24.6640625" customWidth="1"/>
    <col min="9" max="9" width="24.6640625" bestFit="1" customWidth="1"/>
    <col min="10" max="10" width="24.77734375" customWidth="1"/>
    <col min="11" max="11" width="28.77734375" customWidth="1"/>
    <col min="12" max="12" width="26.109375" customWidth="1"/>
    <col min="13" max="13" width="24.44140625" bestFit="1" customWidth="1"/>
    <col min="14" max="14" width="23.33203125" bestFit="1" customWidth="1"/>
    <col min="15" max="15" width="25.77734375" bestFit="1" customWidth="1"/>
    <col min="16" max="16" width="20.109375" customWidth="1"/>
    <col min="17" max="17" width="13.44140625" customWidth="1"/>
    <col min="18" max="18" width="15.5546875" customWidth="1"/>
    <col min="19" max="19" width="13.88671875" customWidth="1"/>
  </cols>
  <sheetData>
    <row r="1" spans="1:19" x14ac:dyDescent="0.3">
      <c r="B1" s="9" t="s">
        <v>70</v>
      </c>
      <c r="C1" s="9"/>
      <c r="D1" s="9"/>
      <c r="E1" s="9"/>
      <c r="F1" s="9"/>
      <c r="G1" s="10" t="s">
        <v>71</v>
      </c>
      <c r="H1" s="10"/>
      <c r="I1" s="10"/>
      <c r="J1" s="10"/>
      <c r="K1" s="10"/>
      <c r="L1" s="11" t="s">
        <v>76</v>
      </c>
      <c r="M1" s="12"/>
      <c r="N1" s="12"/>
      <c r="O1" s="13"/>
      <c r="P1" s="11" t="s">
        <v>77</v>
      </c>
      <c r="Q1" s="12"/>
      <c r="R1" s="12"/>
      <c r="S1" s="13"/>
    </row>
    <row r="2" spans="1:19" x14ac:dyDescent="0.3">
      <c r="A2" s="1" t="s">
        <v>67</v>
      </c>
      <c r="B2" s="14" t="s">
        <v>68</v>
      </c>
      <c r="C2" s="14" t="s">
        <v>0</v>
      </c>
      <c r="D2" s="14" t="s">
        <v>66</v>
      </c>
      <c r="E2" s="14" t="s">
        <v>1</v>
      </c>
      <c r="F2" s="14" t="s">
        <v>4</v>
      </c>
      <c r="G2" s="15" t="s">
        <v>69</v>
      </c>
      <c r="H2" s="15" t="s">
        <v>2</v>
      </c>
      <c r="I2" s="15" t="s">
        <v>65</v>
      </c>
      <c r="J2" s="15" t="s">
        <v>3</v>
      </c>
      <c r="K2" s="16" t="s">
        <v>5</v>
      </c>
      <c r="L2" s="17" t="s">
        <v>72</v>
      </c>
      <c r="M2" s="18" t="s">
        <v>73</v>
      </c>
      <c r="N2" s="18" t="s">
        <v>74</v>
      </c>
      <c r="O2" s="19" t="s">
        <v>75</v>
      </c>
      <c r="P2" s="17" t="s">
        <v>78</v>
      </c>
      <c r="Q2" s="18" t="s">
        <v>79</v>
      </c>
      <c r="R2" s="18" t="s">
        <v>80</v>
      </c>
      <c r="S2" s="19" t="s">
        <v>81</v>
      </c>
    </row>
    <row r="3" spans="1:19" x14ac:dyDescent="0.3">
      <c r="A3" t="s">
        <v>45</v>
      </c>
      <c r="B3" t="s">
        <v>64</v>
      </c>
      <c r="C3">
        <v>18161.99985564495</v>
      </c>
      <c r="D3">
        <v>6465671.9486096008</v>
      </c>
      <c r="E3">
        <v>356</v>
      </c>
      <c r="F3" t="b">
        <v>0</v>
      </c>
      <c r="G3" t="s">
        <v>64</v>
      </c>
      <c r="H3">
        <v>11988.43445174004</v>
      </c>
      <c r="I3">
        <v>4195952.0581090134</v>
      </c>
      <c r="J3">
        <v>350</v>
      </c>
      <c r="K3" t="b">
        <v>0</v>
      </c>
      <c r="L3" s="3">
        <f>IF(EXACT(B3,G3),0,1)</f>
        <v>0</v>
      </c>
      <c r="M3" s="5">
        <f>IF(C3-H3=0, 0, C3-H3)</f>
        <v>6173.5654039049095</v>
      </c>
      <c r="N3" s="5">
        <f>IF(D3-I3=0, 0,D3-I3)</f>
        <v>2269719.8905005874</v>
      </c>
      <c r="O3" s="6">
        <f>E3-J3</f>
        <v>6</v>
      </c>
      <c r="P3" s="20">
        <f>IFERROR((L3 / B3) * 100,0)</f>
        <v>0</v>
      </c>
      <c r="Q3" s="20">
        <f>IFERROR((ABS(M3) / C3),0)</f>
        <v>0.3399166090173763</v>
      </c>
      <c r="R3" s="20">
        <f t="shared" ref="R3:R58" si="0">IFERROR((N3 / ABS(D3)),0)</f>
        <v>0.35104160998899353</v>
      </c>
      <c r="S3" s="20">
        <f>IFERROR((O3 / E3),0)</f>
        <v>1.6853932584269662E-2</v>
      </c>
    </row>
    <row r="4" spans="1:19" x14ac:dyDescent="0.3">
      <c r="A4" t="s">
        <v>43</v>
      </c>
      <c r="B4" t="s">
        <v>64</v>
      </c>
      <c r="C4">
        <v>49.410153663500672</v>
      </c>
      <c r="D4">
        <v>72830.566499999986</v>
      </c>
      <c r="E4">
        <v>1474</v>
      </c>
      <c r="F4" t="b">
        <v>0</v>
      </c>
      <c r="G4" t="s">
        <v>64</v>
      </c>
      <c r="H4">
        <v>43.608351839237052</v>
      </c>
      <c r="I4">
        <v>64017.060499999992</v>
      </c>
      <c r="J4">
        <v>1468</v>
      </c>
      <c r="K4" t="b">
        <v>0</v>
      </c>
      <c r="L4" s="3">
        <f>IF(EXACT(B4,G4),0,1)</f>
        <v>0</v>
      </c>
      <c r="M4" s="5">
        <f>IF(C4-H4=0, 0, C4-H4)</f>
        <v>5.8018018242636202</v>
      </c>
      <c r="N4" s="5">
        <f>IF(D4-I4=0, 0,D4-I4)</f>
        <v>8813.5059999999939</v>
      </c>
      <c r="O4" s="6">
        <f>E4-J4</f>
        <v>6</v>
      </c>
      <c r="P4" s="20">
        <f>IFERROR((L4 / B4) * 100,0)</f>
        <v>0</v>
      </c>
      <c r="Q4" s="20">
        <f>IFERROR((ABS(M4) / C4),0)</f>
        <v>0.1174212463247087</v>
      </c>
      <c r="R4" s="20">
        <f t="shared" si="0"/>
        <v>0.1210138328389907</v>
      </c>
      <c r="S4" s="20">
        <f>IFERROR((O4 / E4),0)</f>
        <v>4.0705563093622792E-3</v>
      </c>
    </row>
    <row r="5" spans="1:19" x14ac:dyDescent="0.3">
      <c r="A5" t="s">
        <v>12</v>
      </c>
      <c r="B5" t="s">
        <v>64</v>
      </c>
      <c r="C5">
        <v>0.35176390773405702</v>
      </c>
      <c r="D5">
        <v>518.5</v>
      </c>
      <c r="E5">
        <v>1474</v>
      </c>
      <c r="F5" t="b">
        <v>0</v>
      </c>
      <c r="G5" t="s">
        <v>64</v>
      </c>
      <c r="H5">
        <v>0.34230245231607631</v>
      </c>
      <c r="I5">
        <v>502.5</v>
      </c>
      <c r="J5">
        <v>1468</v>
      </c>
      <c r="K5" t="b">
        <v>0</v>
      </c>
      <c r="L5" s="3">
        <f>IF(EXACT(B5,G5),0,1)</f>
        <v>0</v>
      </c>
      <c r="M5" s="5">
        <f>IF(C5-H5=0, 0, C5-H5)</f>
        <v>9.4614554179807131E-3</v>
      </c>
      <c r="N5" s="5">
        <f>IF(D5-I5=0, 0,D5-I5)</f>
        <v>16</v>
      </c>
      <c r="O5" s="6">
        <f>E5-J5</f>
        <v>6</v>
      </c>
      <c r="P5" s="20">
        <f>IFERROR((L5 / B5) * 100,0)</f>
        <v>0</v>
      </c>
      <c r="Q5" s="20">
        <f>IFERROR((ABS(M5) / C5),0)</f>
        <v>2.6897175093738804E-2</v>
      </c>
      <c r="R5" s="20">
        <f t="shared" si="0"/>
        <v>3.0858244937319191E-2</v>
      </c>
      <c r="S5" s="20">
        <f>IFERROR((O5 / E5),0)</f>
        <v>4.0705563093622792E-3</v>
      </c>
    </row>
    <row r="6" spans="1:19" x14ac:dyDescent="0.3">
      <c r="A6" t="s">
        <v>10</v>
      </c>
      <c r="B6" t="s">
        <v>63</v>
      </c>
      <c r="C6">
        <v>3879.784938941656</v>
      </c>
      <c r="D6">
        <v>5718803</v>
      </c>
      <c r="E6">
        <v>1474</v>
      </c>
      <c r="F6" t="b">
        <v>0</v>
      </c>
      <c r="G6" t="s">
        <v>63</v>
      </c>
      <c r="H6">
        <v>3839.9175749318802</v>
      </c>
      <c r="I6">
        <v>5636999</v>
      </c>
      <c r="J6">
        <v>1468</v>
      </c>
      <c r="K6" t="b">
        <v>0</v>
      </c>
      <c r="L6" s="3">
        <f>IF(EXACT(B6,G6),0,1)</f>
        <v>0</v>
      </c>
      <c r="M6" s="5">
        <f>IF(C6-H6=0, 0, C6-H6)</f>
        <v>39.867364009775883</v>
      </c>
      <c r="N6" s="5">
        <f>IF(D6-I6=0, 0,D6-I6)</f>
        <v>81804</v>
      </c>
      <c r="O6" s="6">
        <f>E6-J6</f>
        <v>6</v>
      </c>
      <c r="P6" s="20">
        <f>IFERROR((L6 / B6) * 100,0)</f>
        <v>0</v>
      </c>
      <c r="Q6" s="20">
        <f>IFERROR((ABS(M6) / C6),0)</f>
        <v>1.0275663377530166E-2</v>
      </c>
      <c r="R6" s="20">
        <f t="shared" si="0"/>
        <v>1.4304392020497997E-2</v>
      </c>
      <c r="S6" s="20">
        <f>IFERROR((O6 / E6),0)</f>
        <v>4.0705563093622792E-3</v>
      </c>
    </row>
    <row r="7" spans="1:19" x14ac:dyDescent="0.3">
      <c r="A7" t="s">
        <v>25</v>
      </c>
      <c r="B7" t="s">
        <v>64</v>
      </c>
      <c r="C7">
        <v>0.2440577382645519</v>
      </c>
      <c r="D7">
        <v>359.74110620194949</v>
      </c>
      <c r="E7">
        <v>1474</v>
      </c>
      <c r="F7" t="b">
        <v>0</v>
      </c>
      <c r="G7" t="s">
        <v>64</v>
      </c>
      <c r="H7">
        <v>0.24216327973987631</v>
      </c>
      <c r="I7">
        <v>355.4956946581384</v>
      </c>
      <c r="J7">
        <v>1468</v>
      </c>
      <c r="K7" t="b">
        <v>0</v>
      </c>
      <c r="L7" s="3">
        <f>IF(EXACT(B7,G7),0,1)</f>
        <v>0</v>
      </c>
      <c r="M7" s="5">
        <f>IF(C7-H7=0, 0, C7-H7)</f>
        <v>1.8944585246755963E-3</v>
      </c>
      <c r="N7" s="5">
        <f>IF(D7-I7=0, 0,D7-I7)</f>
        <v>4.2454115438110875</v>
      </c>
      <c r="O7" s="6">
        <f>E7-J7</f>
        <v>6</v>
      </c>
      <c r="P7" s="20">
        <f>IFERROR((L7 / B7) * 100,0)</f>
        <v>0</v>
      </c>
      <c r="Q7" s="20">
        <f>IFERROR((ABS(M7) / C7),0)</f>
        <v>7.762337462219924E-3</v>
      </c>
      <c r="R7" s="20">
        <f t="shared" si="0"/>
        <v>1.1801296739849967E-2</v>
      </c>
      <c r="S7" s="20">
        <f>IFERROR((O7 / E7),0)</f>
        <v>4.0705563093622792E-3</v>
      </c>
    </row>
    <row r="8" spans="1:19" x14ac:dyDescent="0.3">
      <c r="A8" t="s">
        <v>7</v>
      </c>
      <c r="B8" t="s">
        <v>63</v>
      </c>
      <c r="C8">
        <v>1056.9362279511529</v>
      </c>
      <c r="D8">
        <v>1557924</v>
      </c>
      <c r="E8">
        <v>1474</v>
      </c>
      <c r="F8" t="b">
        <v>0</v>
      </c>
      <c r="G8" t="s">
        <v>63</v>
      </c>
      <c r="H8">
        <v>1049.761580381471</v>
      </c>
      <c r="I8">
        <v>1541050</v>
      </c>
      <c r="J8">
        <v>1468</v>
      </c>
      <c r="K8" t="b">
        <v>0</v>
      </c>
      <c r="L8" s="3">
        <f>IF(EXACT(B8,G8),0,1)</f>
        <v>0</v>
      </c>
      <c r="M8" s="5">
        <f>IF(C8-H8=0, 0, C8-H8)</f>
        <v>7.1746475696818379</v>
      </c>
      <c r="N8" s="5">
        <f>IF(D8-I8=0, 0,D8-I8)</f>
        <v>16874</v>
      </c>
      <c r="O8" s="6">
        <f>E8-J8</f>
        <v>6</v>
      </c>
      <c r="P8" s="20">
        <f>IFERROR((L8 / B8) * 100,0)</f>
        <v>0</v>
      </c>
      <c r="Q8" s="20">
        <f>IFERROR((ABS(M8) / C8),0)</f>
        <v>6.7881555953377918E-3</v>
      </c>
      <c r="R8" s="20">
        <f t="shared" si="0"/>
        <v>1.0831080335112625E-2</v>
      </c>
      <c r="S8" s="20">
        <f>IFERROR((O8 / E8),0)</f>
        <v>4.0705563093622792E-3</v>
      </c>
    </row>
    <row r="9" spans="1:19" x14ac:dyDescent="0.3">
      <c r="A9" t="s">
        <v>48</v>
      </c>
      <c r="B9" t="s">
        <v>63</v>
      </c>
      <c r="C9">
        <v>1056.9362279511529</v>
      </c>
      <c r="D9">
        <v>1557924</v>
      </c>
      <c r="E9">
        <v>1474</v>
      </c>
      <c r="F9" t="b">
        <v>0</v>
      </c>
      <c r="G9" t="s">
        <v>63</v>
      </c>
      <c r="H9">
        <v>1049.761580381471</v>
      </c>
      <c r="I9">
        <v>1541050</v>
      </c>
      <c r="J9">
        <v>1468</v>
      </c>
      <c r="K9" t="b">
        <v>0</v>
      </c>
      <c r="L9" s="3">
        <f>IF(EXACT(B9,G9),0,1)</f>
        <v>0</v>
      </c>
      <c r="M9" s="5">
        <f>IF(C9-H9=0, 0, C9-H9)</f>
        <v>7.1746475696818379</v>
      </c>
      <c r="N9" s="5">
        <f>IF(D9-I9=0, 0,D9-I9)</f>
        <v>16874</v>
      </c>
      <c r="O9" s="6">
        <f>E9-J9</f>
        <v>6</v>
      </c>
      <c r="P9" s="20">
        <f>IFERROR((L9 / B9) * 100,0)</f>
        <v>0</v>
      </c>
      <c r="Q9" s="20">
        <f>IFERROR((ABS(M9) / C9),0)</f>
        <v>6.7881555953377918E-3</v>
      </c>
      <c r="R9" s="20">
        <f t="shared" si="0"/>
        <v>1.0831080335112625E-2</v>
      </c>
      <c r="S9" s="20">
        <f>IFERROR((O9 / E9),0)</f>
        <v>4.0705563093622792E-3</v>
      </c>
    </row>
    <row r="10" spans="1:19" x14ac:dyDescent="0.3">
      <c r="A10" t="s">
        <v>59</v>
      </c>
      <c r="B10" t="s">
        <v>63</v>
      </c>
      <c r="C10">
        <v>3148.9016282225239</v>
      </c>
      <c r="D10">
        <v>4641481</v>
      </c>
      <c r="E10">
        <v>1474</v>
      </c>
      <c r="F10" t="b">
        <v>0</v>
      </c>
      <c r="G10" t="s">
        <v>63</v>
      </c>
      <c r="H10">
        <v>3127.5408719346051</v>
      </c>
      <c r="I10">
        <v>4591230</v>
      </c>
      <c r="J10">
        <v>1468</v>
      </c>
      <c r="K10" t="b">
        <v>0</v>
      </c>
      <c r="L10" s="3">
        <f>IF(EXACT(B10,G10),0,1)</f>
        <v>0</v>
      </c>
      <c r="M10" s="5">
        <f>IF(C10-H10=0, 0, C10-H10)</f>
        <v>21.360756287918775</v>
      </c>
      <c r="N10" s="5">
        <f>IF(D10-I10=0, 0,D10-I10)</f>
        <v>50251</v>
      </c>
      <c r="O10" s="6">
        <f>E10-J10</f>
        <v>6</v>
      </c>
      <c r="P10" s="20">
        <f>IFERROR((L10 / B10) * 100,0)</f>
        <v>0</v>
      </c>
      <c r="Q10" s="20">
        <f>IFERROR((ABS(M10) / C10),0)</f>
        <v>6.7835578274245386E-3</v>
      </c>
      <c r="R10" s="20">
        <f t="shared" si="0"/>
        <v>1.0826501282672492E-2</v>
      </c>
      <c r="S10" s="20">
        <f>IFERROR((O10 / E10),0)</f>
        <v>4.0705563093622792E-3</v>
      </c>
    </row>
    <row r="11" spans="1:19" x14ac:dyDescent="0.3">
      <c r="A11" t="s">
        <v>27</v>
      </c>
      <c r="B11" t="s">
        <v>64</v>
      </c>
      <c r="C11">
        <v>0.2002120737778634</v>
      </c>
      <c r="D11">
        <v>295.11259674857058</v>
      </c>
      <c r="E11">
        <v>1474</v>
      </c>
      <c r="F11" t="b">
        <v>0</v>
      </c>
      <c r="G11" t="s">
        <v>64</v>
      </c>
      <c r="H11">
        <v>0.1991222156059545</v>
      </c>
      <c r="I11">
        <v>292.31141250954119</v>
      </c>
      <c r="J11">
        <v>1468</v>
      </c>
      <c r="K11" t="b">
        <v>0</v>
      </c>
      <c r="L11" s="3">
        <f>IF(EXACT(B11,G11),0,1)</f>
        <v>0</v>
      </c>
      <c r="M11" s="5">
        <f>IF(C11-H11=0, 0, C11-H11)</f>
        <v>1.0898581719089029E-3</v>
      </c>
      <c r="N11" s="5">
        <f>IF(D11-I11=0, 0,D11-I11)</f>
        <v>2.8011842390293964</v>
      </c>
      <c r="O11" s="6">
        <f>E11-J11</f>
        <v>6</v>
      </c>
      <c r="P11" s="20">
        <f>IFERROR((L11 / B11) * 100,0)</f>
        <v>0</v>
      </c>
      <c r="Q11" s="20">
        <f>IFERROR((ABS(M11) / C11),0)</f>
        <v>5.4435187216436689E-3</v>
      </c>
      <c r="R11" s="20">
        <f t="shared" si="0"/>
        <v>9.491916881528251E-3</v>
      </c>
      <c r="S11" s="20">
        <f>IFERROR((O11 / E11),0)</f>
        <v>4.0705563093622792E-3</v>
      </c>
    </row>
    <row r="12" spans="1:19" x14ac:dyDescent="0.3">
      <c r="A12" t="s">
        <v>31</v>
      </c>
      <c r="B12" t="s">
        <v>64</v>
      </c>
      <c r="C12">
        <v>0.13775886174970489</v>
      </c>
      <c r="D12">
        <v>203.056562219065</v>
      </c>
      <c r="E12">
        <v>1474</v>
      </c>
      <c r="F12" t="b">
        <v>0</v>
      </c>
      <c r="G12" t="s">
        <v>64</v>
      </c>
      <c r="H12">
        <v>0.13708713657672661</v>
      </c>
      <c r="I12">
        <v>201.2439164946347</v>
      </c>
      <c r="J12">
        <v>1468</v>
      </c>
      <c r="K12" t="b">
        <v>0</v>
      </c>
      <c r="L12" s="3">
        <f>IF(EXACT(B12,G12),0,1)</f>
        <v>0</v>
      </c>
      <c r="M12" s="5">
        <f>IF(C12-H12=0, 0, C12-H12)</f>
        <v>6.7172517297828249E-4</v>
      </c>
      <c r="N12" s="5">
        <f>IF(D12-I12=0, 0,D12-I12)</f>
        <v>1.8126457244302969</v>
      </c>
      <c r="O12" s="6">
        <f>E12-J12</f>
        <v>6</v>
      </c>
      <c r="P12" s="20">
        <f>IFERROR((L12 / B12) * 100,0)</f>
        <v>0</v>
      </c>
      <c r="Q12" s="20">
        <f>IFERROR((ABS(M12) / C12),0)</f>
        <v>4.876094099839072E-3</v>
      </c>
      <c r="R12" s="20">
        <f t="shared" si="0"/>
        <v>8.9268019935979572E-3</v>
      </c>
      <c r="S12" s="20">
        <f>IFERROR((O12 / E12),0)</f>
        <v>4.0705563093622792E-3</v>
      </c>
    </row>
    <row r="13" spans="1:19" x14ac:dyDescent="0.3">
      <c r="A13" t="s">
        <v>29</v>
      </c>
      <c r="B13" t="s">
        <v>64</v>
      </c>
      <c r="C13">
        <v>0.1163385561584928</v>
      </c>
      <c r="D13">
        <v>171.48303177761841</v>
      </c>
      <c r="E13">
        <v>1474</v>
      </c>
      <c r="F13" t="b">
        <v>0</v>
      </c>
      <c r="G13" t="s">
        <v>64</v>
      </c>
      <c r="H13">
        <v>0.11579466447815411</v>
      </c>
      <c r="I13">
        <v>169.98656745393029</v>
      </c>
      <c r="J13">
        <v>1468</v>
      </c>
      <c r="K13" t="b">
        <v>0</v>
      </c>
      <c r="L13" s="3">
        <f>IF(EXACT(B13,G13),0,1)</f>
        <v>0</v>
      </c>
      <c r="M13" s="5">
        <f>IF(C13-H13=0, 0, C13-H13)</f>
        <v>5.4389168033869284E-4</v>
      </c>
      <c r="N13" s="5">
        <f>IF(D13-I13=0, 0,D13-I13)</f>
        <v>1.4964643236881159</v>
      </c>
      <c r="O13" s="6">
        <f>E13-J13</f>
        <v>6</v>
      </c>
      <c r="P13" s="20">
        <f>IFERROR((L13 / B13) * 100,0)</f>
        <v>0</v>
      </c>
      <c r="Q13" s="20">
        <f>IFERROR((ABS(M13) / C13),0)</f>
        <v>4.6750767612907867E-3</v>
      </c>
      <c r="R13" s="20">
        <f t="shared" si="0"/>
        <v>8.7266029074453948E-3</v>
      </c>
      <c r="S13" s="20">
        <f>IFERROR((O13 / E13),0)</f>
        <v>4.0705563093622792E-3</v>
      </c>
    </row>
    <row r="14" spans="1:19" x14ac:dyDescent="0.3">
      <c r="A14" t="s">
        <v>11</v>
      </c>
      <c r="B14" t="s">
        <v>64</v>
      </c>
      <c r="C14">
        <v>2.5250308716001681</v>
      </c>
      <c r="D14">
        <v>3721.8955047386471</v>
      </c>
      <c r="E14">
        <v>1474</v>
      </c>
      <c r="F14" t="b">
        <v>0</v>
      </c>
      <c r="G14" t="s">
        <v>64</v>
      </c>
      <c r="H14">
        <v>2.5141757025165128</v>
      </c>
      <c r="I14">
        <v>3690.8099312942409</v>
      </c>
      <c r="J14">
        <v>1468</v>
      </c>
      <c r="K14" t="b">
        <v>0</v>
      </c>
      <c r="L14" s="3">
        <f>IF(EXACT(B14,G14),0,1)</f>
        <v>0</v>
      </c>
      <c r="M14" s="5">
        <f>IF(C14-H14=0, 0, C14-H14)</f>
        <v>1.0855169083655358E-2</v>
      </c>
      <c r="N14" s="5">
        <f>IF(D14-I14=0, 0,D14-I14)</f>
        <v>31.085573444406236</v>
      </c>
      <c r="O14" s="6">
        <f>E14-J14</f>
        <v>6</v>
      </c>
      <c r="P14" s="20">
        <f>IFERROR((L14 / B14) * 100,0)</f>
        <v>0</v>
      </c>
      <c r="Q14" s="20">
        <f>IFERROR((ABS(M14) / C14),0)</f>
        <v>4.29902430332513E-3</v>
      </c>
      <c r="R14" s="20">
        <f t="shared" si="0"/>
        <v>8.3520811921851835E-3</v>
      </c>
      <c r="S14" s="20">
        <f>IFERROR((O14 / E14),0)</f>
        <v>4.0705563093622792E-3</v>
      </c>
    </row>
    <row r="15" spans="1:19" x14ac:dyDescent="0.3">
      <c r="A15" t="s">
        <v>51</v>
      </c>
      <c r="B15" t="s">
        <v>64</v>
      </c>
      <c r="C15">
        <v>23046.69077908307</v>
      </c>
      <c r="D15">
        <v>33970822.20836845</v>
      </c>
      <c r="E15">
        <v>1474</v>
      </c>
      <c r="F15" t="b">
        <v>0</v>
      </c>
      <c r="G15" t="s">
        <v>64</v>
      </c>
      <c r="H15">
        <v>23143.077946486141</v>
      </c>
      <c r="I15">
        <v>33974038.42544166</v>
      </c>
      <c r="J15">
        <v>1468</v>
      </c>
      <c r="K15" t="b">
        <v>0</v>
      </c>
      <c r="L15" s="3">
        <f>IF(EXACT(B15,G15),0,1)</f>
        <v>0</v>
      </c>
      <c r="M15" s="5">
        <f>IF(C15-H15=0, 0, C15-H15)</f>
        <v>-96.387167403070634</v>
      </c>
      <c r="N15" s="5">
        <f>IF(D15-I15=0, 0,D15-I15)</f>
        <v>-3216.2170732095838</v>
      </c>
      <c r="O15" s="6">
        <f>E15-J15</f>
        <v>6</v>
      </c>
      <c r="P15" s="20">
        <f>IFERROR((L15 / B15) * 100,0)</f>
        <v>0</v>
      </c>
      <c r="Q15" s="20">
        <f>IFERROR((ABS(M15) / C15),0)</f>
        <v>4.1822562869004432E-3</v>
      </c>
      <c r="R15" s="20">
        <f t="shared" si="0"/>
        <v>-9.4675867822159848E-5</v>
      </c>
      <c r="S15" s="20">
        <f>IFERROR((O15 / E15),0)</f>
        <v>4.0705563093622792E-3</v>
      </c>
    </row>
    <row r="16" spans="1:19" x14ac:dyDescent="0.3">
      <c r="A16" t="s">
        <v>40</v>
      </c>
      <c r="B16" t="s">
        <v>64</v>
      </c>
      <c r="C16">
        <v>936991250.2628994</v>
      </c>
      <c r="D16">
        <v>1381125102887.5139</v>
      </c>
      <c r="E16">
        <v>1474</v>
      </c>
      <c r="F16" t="b">
        <v>0</v>
      </c>
      <c r="G16" t="s">
        <v>64</v>
      </c>
      <c r="H16">
        <v>940817998.87672865</v>
      </c>
      <c r="I16">
        <v>1381120822351.0381</v>
      </c>
      <c r="J16">
        <v>1468</v>
      </c>
      <c r="K16" t="b">
        <v>0</v>
      </c>
      <c r="L16" s="3">
        <f>IF(EXACT(B16,G16),0,1)</f>
        <v>0</v>
      </c>
      <c r="M16" s="5">
        <f>IF(C16-H16=0, 0, C16-H16)</f>
        <v>-3826748.6138292551</v>
      </c>
      <c r="N16" s="5">
        <f>IF(D16-I16=0, 0,D16-I16)</f>
        <v>4280536.4758300781</v>
      </c>
      <c r="O16" s="6">
        <f>E16-J16</f>
        <v>6</v>
      </c>
      <c r="P16" s="20">
        <f>IFERROR((L16 / B16) * 100,0)</f>
        <v>0</v>
      </c>
      <c r="Q16" s="20">
        <f>IFERROR((ABS(M16) / C16),0)</f>
        <v>4.0840814818233918E-3</v>
      </c>
      <c r="R16" s="20">
        <f t="shared" si="0"/>
        <v>3.0993111825140052E-6</v>
      </c>
      <c r="S16" s="20">
        <f>IFERROR((O16 / E16),0)</f>
        <v>4.0705563093622792E-3</v>
      </c>
    </row>
    <row r="17" spans="1:19" x14ac:dyDescent="0.3">
      <c r="A17" t="s">
        <v>42</v>
      </c>
      <c r="B17" t="s">
        <v>64</v>
      </c>
      <c r="C17">
        <v>937357946.15600622</v>
      </c>
      <c r="D17">
        <v>1381665612633.9529</v>
      </c>
      <c r="E17">
        <v>1474</v>
      </c>
      <c r="F17" t="b">
        <v>0</v>
      </c>
      <c r="G17" t="s">
        <v>64</v>
      </c>
      <c r="H17">
        <v>941186177.10643053</v>
      </c>
      <c r="I17">
        <v>1381661307992.24</v>
      </c>
      <c r="J17">
        <v>1468</v>
      </c>
      <c r="K17" t="b">
        <v>0</v>
      </c>
      <c r="L17" s="3">
        <f>IF(EXACT(B17,G17),0,1)</f>
        <v>0</v>
      </c>
      <c r="M17" s="5">
        <f>IF(C17-H17=0, 0, C17-H17)</f>
        <v>-3828230.9504243135</v>
      </c>
      <c r="N17" s="5">
        <f>IF(D17-I17=0, 0,D17-I17)</f>
        <v>4304641.712890625</v>
      </c>
      <c r="O17" s="6">
        <f>E17-J17</f>
        <v>6</v>
      </c>
      <c r="P17" s="20">
        <f>IFERROR((L17 / B17) * 100,0)</f>
        <v>0</v>
      </c>
      <c r="Q17" s="20">
        <f>IFERROR((ABS(M17) / C17),0)</f>
        <v>4.0840651814212856E-3</v>
      </c>
      <c r="R17" s="20">
        <f t="shared" si="0"/>
        <v>3.1155452328906308E-6</v>
      </c>
      <c r="S17" s="20">
        <f>IFERROR((O17 / E17),0)</f>
        <v>4.0705563093622792E-3</v>
      </c>
    </row>
    <row r="18" spans="1:19" x14ac:dyDescent="0.3">
      <c r="A18" t="s">
        <v>41</v>
      </c>
      <c r="B18" t="s">
        <v>64</v>
      </c>
      <c r="C18">
        <v>1006708783.074216</v>
      </c>
      <c r="D18">
        <v>1483888746251.395</v>
      </c>
      <c r="E18">
        <v>1474</v>
      </c>
      <c r="F18" t="b">
        <v>0</v>
      </c>
      <c r="G18" t="s">
        <v>64</v>
      </c>
      <c r="H18">
        <v>1010818684.636296</v>
      </c>
      <c r="I18">
        <v>1483881829046.082</v>
      </c>
      <c r="J18">
        <v>1468</v>
      </c>
      <c r="K18" t="b">
        <v>0</v>
      </c>
      <c r="L18" s="3">
        <f>IF(EXACT(B18,G18),0,1)</f>
        <v>0</v>
      </c>
      <c r="M18" s="5">
        <f>IF(C18-H18=0, 0, C18-H18)</f>
        <v>-4109901.5620800257</v>
      </c>
      <c r="N18" s="5">
        <f>IF(D18-I18=0, 0,D18-I18)</f>
        <v>6917205.3129882813</v>
      </c>
      <c r="O18" s="6">
        <f>E18-J18</f>
        <v>6</v>
      </c>
      <c r="P18" s="20">
        <f>IFERROR((L18 / B18) * 100,0)</f>
        <v>0</v>
      </c>
      <c r="Q18" s="20">
        <f>IFERROR((ABS(M18) / C18),0)</f>
        <v>4.0825128688452474E-3</v>
      </c>
      <c r="R18" s="20">
        <f t="shared" si="0"/>
        <v>4.66153903415101E-6</v>
      </c>
      <c r="S18" s="20">
        <f>IFERROR((O18 / E18),0)</f>
        <v>4.0705563093622792E-3</v>
      </c>
    </row>
    <row r="19" spans="1:19" x14ac:dyDescent="0.3">
      <c r="A19" t="s">
        <v>44</v>
      </c>
      <c r="B19" t="s">
        <v>64</v>
      </c>
      <c r="C19">
        <v>2663.2854658868609</v>
      </c>
      <c r="D19">
        <v>3925682.7767172339</v>
      </c>
      <c r="E19">
        <v>1474</v>
      </c>
      <c r="F19" t="b">
        <v>0</v>
      </c>
      <c r="G19" t="s">
        <v>64</v>
      </c>
      <c r="H19">
        <v>2652.4255454966601</v>
      </c>
      <c r="I19">
        <v>3893760.7007890972</v>
      </c>
      <c r="J19">
        <v>1468</v>
      </c>
      <c r="K19" t="b">
        <v>0</v>
      </c>
      <c r="L19" s="3">
        <f>IF(EXACT(B19,G19),0,1)</f>
        <v>0</v>
      </c>
      <c r="M19" s="5">
        <f>IF(C19-H19=0, 0, C19-H19)</f>
        <v>10.859920390200841</v>
      </c>
      <c r="N19" s="5">
        <f>IF(D19-I19=0, 0,D19-I19)</f>
        <v>31922.075928136706</v>
      </c>
      <c r="O19" s="6">
        <f>E19-J19</f>
        <v>6</v>
      </c>
      <c r="P19" s="20">
        <f>IFERROR((L19 / B19) * 100,0)</f>
        <v>0</v>
      </c>
      <c r="Q19" s="20">
        <f>IFERROR((ABS(M19) / C19),0)</f>
        <v>4.0776403916523239E-3</v>
      </c>
      <c r="R19" s="20">
        <f t="shared" si="0"/>
        <v>8.131598436191231E-3</v>
      </c>
      <c r="S19" s="20">
        <f>IFERROR((O19 / E19),0)</f>
        <v>4.0705563093622792E-3</v>
      </c>
    </row>
    <row r="20" spans="1:19" x14ac:dyDescent="0.3">
      <c r="A20" t="s">
        <v>46</v>
      </c>
      <c r="B20" t="s">
        <v>64</v>
      </c>
      <c r="C20">
        <v>169.1840944002827</v>
      </c>
      <c r="D20">
        <v>249377.35514601669</v>
      </c>
      <c r="E20">
        <v>1474</v>
      </c>
      <c r="F20" t="b">
        <v>0</v>
      </c>
      <c r="G20" t="s">
        <v>64</v>
      </c>
      <c r="H20">
        <v>169.83447097551209</v>
      </c>
      <c r="I20">
        <v>249317.0033920517</v>
      </c>
      <c r="J20">
        <v>1468</v>
      </c>
      <c r="K20" t="b">
        <v>0</v>
      </c>
      <c r="L20" s="3">
        <f>IF(EXACT(B20,G20),0,1)</f>
        <v>0</v>
      </c>
      <c r="M20" s="5">
        <f>IF(C20-H20=0, 0, C20-H20)</f>
        <v>-0.6503765752293873</v>
      </c>
      <c r="N20" s="5">
        <f>IF(D20-I20=0, 0,D20-I20)</f>
        <v>60.351753964991076</v>
      </c>
      <c r="O20" s="6">
        <f>E20-J20</f>
        <v>6</v>
      </c>
      <c r="P20" s="20">
        <f>IFERROR((L20 / B20) * 100,0)</f>
        <v>0</v>
      </c>
      <c r="Q20" s="20">
        <f>IFERROR((ABS(M20) / C20),0)</f>
        <v>3.8441945593929339E-3</v>
      </c>
      <c r="R20" s="20">
        <f t="shared" si="0"/>
        <v>2.4200976038764069E-4</v>
      </c>
      <c r="S20" s="20">
        <f>IFERROR((O20 / E20),0)</f>
        <v>4.0705563093622792E-3</v>
      </c>
    </row>
    <row r="21" spans="1:19" x14ac:dyDescent="0.3">
      <c r="A21" t="s">
        <v>54</v>
      </c>
      <c r="B21" t="s">
        <v>63</v>
      </c>
      <c r="C21">
        <v>9.8303934871099052</v>
      </c>
      <c r="D21">
        <v>14490</v>
      </c>
      <c r="E21">
        <v>1474</v>
      </c>
      <c r="F21" t="b">
        <v>0</v>
      </c>
      <c r="G21" t="s">
        <v>63</v>
      </c>
      <c r="H21">
        <v>9.8576294277929151</v>
      </c>
      <c r="I21">
        <v>14471</v>
      </c>
      <c r="J21">
        <v>1468</v>
      </c>
      <c r="K21" t="b">
        <v>0</v>
      </c>
      <c r="L21" s="3">
        <f>IF(EXACT(B21,G21),0,1)</f>
        <v>0</v>
      </c>
      <c r="M21" s="5">
        <f>IF(C21-H21=0, 0, C21-H21)</f>
        <v>-2.7235940683009829E-2</v>
      </c>
      <c r="N21" s="5">
        <f>IF(D21-I21=0, 0,D21-I21)</f>
        <v>19</v>
      </c>
      <c r="O21" s="6">
        <f>E21-J21</f>
        <v>6</v>
      </c>
      <c r="P21" s="20">
        <f>IFERROR((L21 / B21) * 100,0)</f>
        <v>0</v>
      </c>
      <c r="Q21" s="20">
        <f>IFERROR((ABS(M21) / C21),0)</f>
        <v>2.7705849942551062E-3</v>
      </c>
      <c r="R21" s="20">
        <f t="shared" si="0"/>
        <v>1.3112491373360939E-3</v>
      </c>
      <c r="S21" s="20">
        <f>IFERROR((O21 / E21),0)</f>
        <v>4.0705563093622792E-3</v>
      </c>
    </row>
    <row r="22" spans="1:19" x14ac:dyDescent="0.3">
      <c r="A22" t="s">
        <v>56</v>
      </c>
      <c r="B22" t="s">
        <v>63</v>
      </c>
      <c r="C22">
        <v>248.22523744911811</v>
      </c>
      <c r="D22">
        <v>365884</v>
      </c>
      <c r="E22">
        <v>1474</v>
      </c>
      <c r="F22" t="b">
        <v>0</v>
      </c>
      <c r="G22" t="s">
        <v>63</v>
      </c>
      <c r="H22">
        <v>248.8767029972752</v>
      </c>
      <c r="I22">
        <v>365351</v>
      </c>
      <c r="J22">
        <v>1468</v>
      </c>
      <c r="K22" t="b">
        <v>0</v>
      </c>
      <c r="L22" s="3">
        <f>IF(EXACT(B22,G22),0,1)</f>
        <v>0</v>
      </c>
      <c r="M22" s="5">
        <f>IF(C22-H22=0, 0, C22-H22)</f>
        <v>-0.65146554815709123</v>
      </c>
      <c r="N22" s="5">
        <f>IF(D22-I22=0, 0,D22-I22)</f>
        <v>533</v>
      </c>
      <c r="O22" s="6">
        <f>E22-J22</f>
        <v>6</v>
      </c>
      <c r="P22" s="20">
        <f>IFERROR((L22 / B22) * 100,0)</f>
        <v>0</v>
      </c>
      <c r="Q22" s="20">
        <f>IFERROR((ABS(M22) / C22),0)</f>
        <v>2.6244936044854442E-3</v>
      </c>
      <c r="R22" s="20">
        <f t="shared" si="0"/>
        <v>1.4567458538771851E-3</v>
      </c>
      <c r="S22" s="20">
        <f>IFERROR((O22 / E22),0)</f>
        <v>4.0705563093622792E-3</v>
      </c>
    </row>
    <row r="23" spans="1:19" x14ac:dyDescent="0.3">
      <c r="A23" t="s">
        <v>9</v>
      </c>
      <c r="B23" t="s">
        <v>63</v>
      </c>
      <c r="C23">
        <v>63.152645861601087</v>
      </c>
      <c r="D23">
        <v>93087</v>
      </c>
      <c r="E23">
        <v>1474</v>
      </c>
      <c r="F23" t="b">
        <v>0</v>
      </c>
      <c r="G23" t="s">
        <v>63</v>
      </c>
      <c r="H23">
        <v>63.316757493188007</v>
      </c>
      <c r="I23">
        <v>92949</v>
      </c>
      <c r="J23">
        <v>1468</v>
      </c>
      <c r="K23" t="b">
        <v>0</v>
      </c>
      <c r="L23" s="3">
        <f>IF(EXACT(B23,G23),0,1)</f>
        <v>0</v>
      </c>
      <c r="M23" s="5">
        <f>IF(C23-H23=0, 0, C23-H23)</f>
        <v>-0.16411163158691977</v>
      </c>
      <c r="N23" s="5">
        <f>IF(D23-I23=0, 0,D23-I23)</f>
        <v>138</v>
      </c>
      <c r="O23" s="6">
        <f>E23-J23</f>
        <v>6</v>
      </c>
      <c r="P23" s="20">
        <f>IFERROR((L23 / B23) * 100,0)</f>
        <v>0</v>
      </c>
      <c r="Q23" s="20">
        <f>IFERROR((ABS(M23) / C23),0)</f>
        <v>2.5986501333066887E-3</v>
      </c>
      <c r="R23" s="20">
        <f t="shared" si="0"/>
        <v>1.4824841277514583E-3</v>
      </c>
      <c r="S23" s="20">
        <f>IFERROR((O23 / E23),0)</f>
        <v>4.0705563093622792E-3</v>
      </c>
    </row>
    <row r="24" spans="1:19" x14ac:dyDescent="0.3">
      <c r="A24" t="s">
        <v>49</v>
      </c>
      <c r="B24" t="s">
        <v>63</v>
      </c>
      <c r="C24">
        <v>63.152645861601087</v>
      </c>
      <c r="D24">
        <v>93087</v>
      </c>
      <c r="E24">
        <v>1474</v>
      </c>
      <c r="F24" t="b">
        <v>0</v>
      </c>
      <c r="G24" t="s">
        <v>63</v>
      </c>
      <c r="H24">
        <v>63.316757493188007</v>
      </c>
      <c r="I24">
        <v>92949</v>
      </c>
      <c r="J24">
        <v>1468</v>
      </c>
      <c r="K24" t="b">
        <v>0</v>
      </c>
      <c r="L24" s="3">
        <f>IF(EXACT(B24,G24),0,1)</f>
        <v>0</v>
      </c>
      <c r="M24" s="5">
        <f>IF(C24-H24=0, 0, C24-H24)</f>
        <v>-0.16411163158691977</v>
      </c>
      <c r="N24" s="5">
        <f>IF(D24-I24=0, 0,D24-I24)</f>
        <v>138</v>
      </c>
      <c r="O24" s="6">
        <f>E24-J24</f>
        <v>6</v>
      </c>
      <c r="P24" s="20">
        <f>IFERROR((L24 / B24) * 100,0)</f>
        <v>0</v>
      </c>
      <c r="Q24" s="20">
        <f>IFERROR((ABS(M24) / C24),0)</f>
        <v>2.5986501333066887E-3</v>
      </c>
      <c r="R24" s="20">
        <f t="shared" si="0"/>
        <v>1.4824841277514583E-3</v>
      </c>
      <c r="S24" s="20">
        <f>IFERROR((O24 / E24),0)</f>
        <v>4.0705563093622792E-3</v>
      </c>
    </row>
    <row r="25" spans="1:19" x14ac:dyDescent="0.3">
      <c r="A25" t="s">
        <v>33</v>
      </c>
      <c r="B25" t="s">
        <v>64</v>
      </c>
      <c r="C25">
        <v>0.43826998490057278</v>
      </c>
      <c r="D25">
        <v>646.00995774344437</v>
      </c>
      <c r="E25">
        <v>1474</v>
      </c>
      <c r="F25" t="b">
        <v>0</v>
      </c>
      <c r="G25" t="s">
        <v>64</v>
      </c>
      <c r="H25">
        <v>0.43715315767882129</v>
      </c>
      <c r="I25">
        <v>641.74083547250962</v>
      </c>
      <c r="J25">
        <v>1468</v>
      </c>
      <c r="K25" t="b">
        <v>0</v>
      </c>
      <c r="L25" s="3">
        <f>IF(EXACT(B25,G25),0,1)</f>
        <v>0</v>
      </c>
      <c r="M25" s="5">
        <f>IF(C25-H25=0, 0, C25-H25)</f>
        <v>1.116827221751493E-3</v>
      </c>
      <c r="N25" s="5">
        <f>IF(D25-I25=0, 0,D25-I25)</f>
        <v>4.2691222709347585</v>
      </c>
      <c r="O25" s="6">
        <f>E25-J25</f>
        <v>6</v>
      </c>
      <c r="P25" s="20">
        <f>IFERROR((L25 / B25) * 100,0)</f>
        <v>0</v>
      </c>
      <c r="Q25" s="20">
        <f>IFERROR((ABS(M25) / C25),0)</f>
        <v>2.5482630803586965E-3</v>
      </c>
      <c r="R25" s="20">
        <f t="shared" si="0"/>
        <v>6.6084465413615073E-3</v>
      </c>
      <c r="S25" s="20">
        <f>IFERROR((O25 / E25),0)</f>
        <v>4.0705563093622792E-3</v>
      </c>
    </row>
    <row r="26" spans="1:19" x14ac:dyDescent="0.3">
      <c r="A26" t="s">
        <v>35</v>
      </c>
      <c r="B26" t="s">
        <v>64</v>
      </c>
      <c r="C26">
        <v>0.43826998490057278</v>
      </c>
      <c r="D26">
        <v>646.00995774344437</v>
      </c>
      <c r="E26">
        <v>1474</v>
      </c>
      <c r="F26" t="b">
        <v>0</v>
      </c>
      <c r="G26" t="s">
        <v>64</v>
      </c>
      <c r="H26">
        <v>0.43715315767882129</v>
      </c>
      <c r="I26">
        <v>641.74083547250962</v>
      </c>
      <c r="J26">
        <v>1468</v>
      </c>
      <c r="K26" t="b">
        <v>0</v>
      </c>
      <c r="L26" s="3">
        <f>IF(EXACT(B26,G26),0,1)</f>
        <v>0</v>
      </c>
      <c r="M26" s="5">
        <f>IF(C26-H26=0, 0, C26-H26)</f>
        <v>1.116827221751493E-3</v>
      </c>
      <c r="N26" s="5">
        <f>IF(D26-I26=0, 0,D26-I26)</f>
        <v>4.2691222709347585</v>
      </c>
      <c r="O26" s="6">
        <f>E26-J26</f>
        <v>6</v>
      </c>
      <c r="P26" s="20">
        <f>IFERROR((L26 / B26) * 100,0)</f>
        <v>0</v>
      </c>
      <c r="Q26" s="20">
        <f>IFERROR((ABS(M26) / C26),0)</f>
        <v>2.5482630803586965E-3</v>
      </c>
      <c r="R26" s="20">
        <f t="shared" si="0"/>
        <v>6.6084465413615073E-3</v>
      </c>
      <c r="S26" s="20">
        <f>IFERROR((O26 / E26),0)</f>
        <v>4.0705563093622792E-3</v>
      </c>
    </row>
    <row r="27" spans="1:19" x14ac:dyDescent="0.3">
      <c r="A27" t="s">
        <v>60</v>
      </c>
      <c r="B27" t="s">
        <v>63</v>
      </c>
      <c r="C27">
        <v>20945.373812754409</v>
      </c>
      <c r="D27">
        <v>30873481</v>
      </c>
      <c r="E27">
        <v>1474</v>
      </c>
      <c r="F27" t="b">
        <v>0</v>
      </c>
      <c r="G27" t="s">
        <v>63</v>
      </c>
      <c r="H27">
        <v>20896.472070844691</v>
      </c>
      <c r="I27">
        <v>30676021</v>
      </c>
      <c r="J27">
        <v>1468</v>
      </c>
      <c r="K27" t="b">
        <v>0</v>
      </c>
      <c r="L27" s="3">
        <f>IF(EXACT(B27,G27),0,1)</f>
        <v>0</v>
      </c>
      <c r="M27" s="5">
        <f>IF(C27-H27=0, 0, C27-H27)</f>
        <v>48.901741909718112</v>
      </c>
      <c r="N27" s="5">
        <f>IF(D27-I27=0, 0,D27-I27)</f>
        <v>197460</v>
      </c>
      <c r="O27" s="6">
        <f>E27-J27</f>
        <v>6</v>
      </c>
      <c r="P27" s="20">
        <f>IFERROR((L27 / B27) * 100,0)</f>
        <v>0</v>
      </c>
      <c r="Q27" s="20">
        <f>IFERROR((ABS(M27) / C27),0)</f>
        <v>2.3347275797933023E-3</v>
      </c>
      <c r="R27" s="20">
        <f t="shared" si="0"/>
        <v>6.3957802490752502E-3</v>
      </c>
      <c r="S27" s="20">
        <f>IFERROR((O27 / E27),0)</f>
        <v>4.0705563093622792E-3</v>
      </c>
    </row>
    <row r="28" spans="1:19" x14ac:dyDescent="0.3">
      <c r="A28" t="s">
        <v>53</v>
      </c>
      <c r="B28" t="s">
        <v>64</v>
      </c>
      <c r="C28">
        <v>0.60358369747983887</v>
      </c>
      <c r="D28">
        <v>849.84584605161308</v>
      </c>
      <c r="E28">
        <v>1408</v>
      </c>
      <c r="F28" t="b">
        <v>0</v>
      </c>
      <c r="G28" t="s">
        <v>64</v>
      </c>
      <c r="H28">
        <v>0.60495375776304561</v>
      </c>
      <c r="I28">
        <v>848.14516838378995</v>
      </c>
      <c r="J28">
        <v>1402</v>
      </c>
      <c r="K28" t="b">
        <v>0</v>
      </c>
      <c r="L28" s="3">
        <f>IF(EXACT(B28,G28),0,1)</f>
        <v>0</v>
      </c>
      <c r="M28" s="5">
        <f>IF(C28-H28=0, 0, C28-H28)</f>
        <v>-1.3700602832067421E-3</v>
      </c>
      <c r="N28" s="5">
        <f>IF(D28-I28=0, 0,D28-I28)</f>
        <v>1.700677667823129</v>
      </c>
      <c r="O28" s="6">
        <f>E28-J28</f>
        <v>6</v>
      </c>
      <c r="P28" s="20">
        <f>IFERROR((L28 / B28) * 100,0)</f>
        <v>0</v>
      </c>
      <c r="Q28" s="20">
        <f>IFERROR((ABS(M28) / C28),0)</f>
        <v>2.2698762225142857E-3</v>
      </c>
      <c r="R28" s="20">
        <f t="shared" si="0"/>
        <v>2.0011601818429588E-3</v>
      </c>
      <c r="S28" s="20">
        <f>IFERROR((O28 / E28),0)</f>
        <v>4.261363636363636E-3</v>
      </c>
    </row>
    <row r="29" spans="1:19" x14ac:dyDescent="0.3">
      <c r="A29" t="s">
        <v>14</v>
      </c>
      <c r="B29" t="s">
        <v>64</v>
      </c>
      <c r="C29">
        <v>12.2627333368108</v>
      </c>
      <c r="D29">
        <v>18075.268938459121</v>
      </c>
      <c r="E29">
        <v>1474</v>
      </c>
      <c r="F29" t="b">
        <v>0</v>
      </c>
      <c r="G29" t="s">
        <v>64</v>
      </c>
      <c r="H29">
        <v>12.28625586343045</v>
      </c>
      <c r="I29">
        <v>18036.223607515902</v>
      </c>
      <c r="J29">
        <v>1468</v>
      </c>
      <c r="K29" t="b">
        <v>0</v>
      </c>
      <c r="L29" s="3">
        <f>IF(EXACT(B29,G29),0,1)</f>
        <v>0</v>
      </c>
      <c r="M29" s="5">
        <f>IF(C29-H29=0, 0, C29-H29)</f>
        <v>-2.3522526619649042E-2</v>
      </c>
      <c r="N29" s="5">
        <f>IF(D29-I29=0, 0,D29-I29)</f>
        <v>39.045330943219597</v>
      </c>
      <c r="O29" s="6">
        <f>E29-J29</f>
        <v>6</v>
      </c>
      <c r="P29" s="20">
        <f>IFERROR((L29 / B29) * 100,0)</f>
        <v>0</v>
      </c>
      <c r="Q29" s="20">
        <f>IFERROR((ABS(M29) / C29),0)</f>
        <v>1.9182123571943059E-3</v>
      </c>
      <c r="R29" s="20">
        <f t="shared" si="0"/>
        <v>2.1601521435812244E-3</v>
      </c>
      <c r="S29" s="20">
        <f>IFERROR((O29 / E29),0)</f>
        <v>4.0705563093622792E-3</v>
      </c>
    </row>
    <row r="30" spans="1:19" x14ac:dyDescent="0.3">
      <c r="A30" t="s">
        <v>47</v>
      </c>
      <c r="B30" t="s">
        <v>63</v>
      </c>
      <c r="C30">
        <v>29658.80122116689</v>
      </c>
      <c r="D30">
        <v>43717073</v>
      </c>
      <c r="E30">
        <v>1474</v>
      </c>
      <c r="F30" t="b">
        <v>0</v>
      </c>
      <c r="G30" t="s">
        <v>63</v>
      </c>
      <c r="H30">
        <v>29603.544277929159</v>
      </c>
      <c r="I30">
        <v>43458003</v>
      </c>
      <c r="J30">
        <v>1468</v>
      </c>
      <c r="K30" t="b">
        <v>0</v>
      </c>
      <c r="L30" s="3">
        <f>IF(EXACT(B30,G30),0,1)</f>
        <v>0</v>
      </c>
      <c r="M30" s="5">
        <f>IF(C30-H30=0, 0, C30-H30)</f>
        <v>55.256943237731321</v>
      </c>
      <c r="N30" s="5">
        <f>IF(D30-I30=0, 0,D30-I30)</f>
        <v>259070</v>
      </c>
      <c r="O30" s="6">
        <f>E30-J30</f>
        <v>6</v>
      </c>
      <c r="P30" s="20">
        <f>IFERROR((L30 / B30) * 100,0)</f>
        <v>0</v>
      </c>
      <c r="Q30" s="20">
        <f>IFERROR((ABS(M30) / C30),0)</f>
        <v>1.8630875477966234E-3</v>
      </c>
      <c r="R30" s="20">
        <f t="shared" si="0"/>
        <v>5.9260600543865321E-3</v>
      </c>
      <c r="S30" s="20">
        <f>IFERROR((O30 / E30),0)</f>
        <v>4.0705563093622792E-3</v>
      </c>
    </row>
    <row r="31" spans="1:19" x14ac:dyDescent="0.3">
      <c r="A31" t="s">
        <v>55</v>
      </c>
      <c r="B31" t="s">
        <v>64</v>
      </c>
      <c r="C31">
        <v>29.437648149912011</v>
      </c>
      <c r="D31">
        <v>43391.09337297031</v>
      </c>
      <c r="E31">
        <v>1474</v>
      </c>
      <c r="F31" t="b">
        <v>0</v>
      </c>
      <c r="G31" t="s">
        <v>64</v>
      </c>
      <c r="H31">
        <v>29.49208731108136</v>
      </c>
      <c r="I31">
        <v>43294.384172667429</v>
      </c>
      <c r="J31">
        <v>1468</v>
      </c>
      <c r="K31" t="b">
        <v>0</v>
      </c>
      <c r="L31" s="3">
        <f>IF(EXACT(B31,G31),0,1)</f>
        <v>0</v>
      </c>
      <c r="M31" s="5">
        <f>IF(C31-H31=0, 0, C31-H31)</f>
        <v>-5.4439161169348438E-2</v>
      </c>
      <c r="N31" s="5">
        <f>IF(D31-I31=0, 0,D31-I31)</f>
        <v>96.709200302881072</v>
      </c>
      <c r="O31" s="6">
        <f>E31-J31</f>
        <v>6</v>
      </c>
      <c r="P31" s="20">
        <f>IFERROR((L31 / B31) * 100,0)</f>
        <v>0</v>
      </c>
      <c r="Q31" s="20">
        <f>IFERROR((ABS(M31) / C31),0)</f>
        <v>1.8493040236134202E-3</v>
      </c>
      <c r="R31" s="20">
        <f t="shared" si="0"/>
        <v>2.2287799819103961E-3</v>
      </c>
      <c r="S31" s="20">
        <f>IFERROR((O31 / E31),0)</f>
        <v>4.0705563093622792E-3</v>
      </c>
    </row>
    <row r="32" spans="1:19" x14ac:dyDescent="0.3">
      <c r="A32" t="s">
        <v>50</v>
      </c>
      <c r="B32" t="s">
        <v>64</v>
      </c>
      <c r="C32">
        <v>17.174914813101211</v>
      </c>
      <c r="D32">
        <v>25315.824434511189</v>
      </c>
      <c r="E32">
        <v>1474</v>
      </c>
      <c r="F32" t="b">
        <v>0</v>
      </c>
      <c r="G32" t="s">
        <v>64</v>
      </c>
      <c r="H32">
        <v>17.205831447650901</v>
      </c>
      <c r="I32">
        <v>25258.160565151531</v>
      </c>
      <c r="J32">
        <v>1468</v>
      </c>
      <c r="K32" t="b">
        <v>0</v>
      </c>
      <c r="L32" s="3">
        <f>IF(EXACT(B32,G32),0,1)</f>
        <v>0</v>
      </c>
      <c r="M32" s="5">
        <f>IF(C32-H32=0, 0, C32-H32)</f>
        <v>-3.0916634549690514E-2</v>
      </c>
      <c r="N32" s="5">
        <f>IF(D32-I32=0, 0,D32-I32)</f>
        <v>57.663869359657838</v>
      </c>
      <c r="O32" s="6">
        <f>E32-J32</f>
        <v>6</v>
      </c>
      <c r="P32" s="20">
        <f>IFERROR((L32 / B32) * 100,0)</f>
        <v>0</v>
      </c>
      <c r="Q32" s="20">
        <f>IFERROR((ABS(M32) / C32),0)</f>
        <v>1.8001040986885693E-3</v>
      </c>
      <c r="R32" s="20">
        <f t="shared" si="0"/>
        <v>2.2777796357699872E-3</v>
      </c>
      <c r="S32" s="20">
        <f>IFERROR((O32 / E32),0)</f>
        <v>4.0705563093622792E-3</v>
      </c>
    </row>
    <row r="33" spans="1:19" x14ac:dyDescent="0.3">
      <c r="A33" t="s">
        <v>39</v>
      </c>
      <c r="B33" t="s">
        <v>64</v>
      </c>
      <c r="C33">
        <v>0.33162433315499379</v>
      </c>
      <c r="D33">
        <v>488.81426707046091</v>
      </c>
      <c r="E33">
        <v>1474</v>
      </c>
      <c r="F33" t="b">
        <v>0</v>
      </c>
      <c r="G33" t="s">
        <v>64</v>
      </c>
      <c r="H33">
        <v>0.33114933281431153</v>
      </c>
      <c r="I33">
        <v>486.12722057140928</v>
      </c>
      <c r="J33">
        <v>1468</v>
      </c>
      <c r="K33" t="b">
        <v>0</v>
      </c>
      <c r="L33" s="3">
        <f>IF(EXACT(B33,G33),0,1)</f>
        <v>0</v>
      </c>
      <c r="M33" s="5">
        <f>IF(C33-H33=0, 0, C33-H33)</f>
        <v>4.7500034068226338E-4</v>
      </c>
      <c r="N33" s="5">
        <f>IF(D33-I33=0, 0,D33-I33)</f>
        <v>2.6870464990516325</v>
      </c>
      <c r="O33" s="6">
        <f>E33-J33</f>
        <v>6</v>
      </c>
      <c r="P33" s="20">
        <f>IFERROR((L33 / B33) * 100,0)</f>
        <v>0</v>
      </c>
      <c r="Q33" s="20">
        <f>IFERROR((ABS(M33) / C33),0)</f>
        <v>1.4323446538534277E-3</v>
      </c>
      <c r="R33" s="20">
        <f t="shared" si="0"/>
        <v>5.4970705236480014E-3</v>
      </c>
      <c r="S33" s="20">
        <f>IFERROR((O33 / E33),0)</f>
        <v>4.0705563093622792E-3</v>
      </c>
    </row>
    <row r="34" spans="1:19" x14ac:dyDescent="0.3">
      <c r="A34" t="s">
        <v>37</v>
      </c>
      <c r="B34" t="s">
        <v>64</v>
      </c>
      <c r="C34">
        <v>0.29017001122225328</v>
      </c>
      <c r="D34">
        <v>427.71059654160138</v>
      </c>
      <c r="E34">
        <v>1474</v>
      </c>
      <c r="F34" t="b">
        <v>0</v>
      </c>
      <c r="G34" t="s">
        <v>64</v>
      </c>
      <c r="H34">
        <v>0.28988432745325138</v>
      </c>
      <c r="I34">
        <v>425.55019270137302</v>
      </c>
      <c r="J34">
        <v>1468</v>
      </c>
      <c r="K34" t="b">
        <v>0</v>
      </c>
      <c r="L34" s="3">
        <f>IF(EXACT(B34,G34),0,1)</f>
        <v>0</v>
      </c>
      <c r="M34" s="8">
        <f>IF(C34-H34=0, 0, C34-H34)</f>
        <v>2.8568376900189874E-4</v>
      </c>
      <c r="N34" s="5">
        <f>IF(D34-I34=0, 0,D34-I34)</f>
        <v>2.160403840228355</v>
      </c>
      <c r="O34" s="6">
        <f>E34-J34</f>
        <v>6</v>
      </c>
      <c r="P34" s="20">
        <f>IFERROR((L34 / B34) * 100,0)</f>
        <v>0</v>
      </c>
      <c r="Q34" s="20">
        <f>IFERROR((ABS(M34) / C34),0)</f>
        <v>9.8453926302908548E-4</v>
      </c>
      <c r="R34" s="20">
        <f t="shared" si="0"/>
        <v>5.0510879498825391E-3</v>
      </c>
      <c r="S34" s="20">
        <f>IFERROR((O34 / E34),0)</f>
        <v>4.0705563093622792E-3</v>
      </c>
    </row>
    <row r="35" spans="1:19" x14ac:dyDescent="0.3">
      <c r="A35" t="s">
        <v>24</v>
      </c>
      <c r="B35" t="s">
        <v>64</v>
      </c>
      <c r="C35">
        <v>119917.8994845149</v>
      </c>
      <c r="D35">
        <v>176758983.840175</v>
      </c>
      <c r="E35">
        <v>1474</v>
      </c>
      <c r="F35" t="b">
        <v>0</v>
      </c>
      <c r="G35" t="s">
        <v>64</v>
      </c>
      <c r="H35">
        <v>120028.4513913495</v>
      </c>
      <c r="I35">
        <v>176201766.642501</v>
      </c>
      <c r="J35">
        <v>1468</v>
      </c>
      <c r="K35" t="b">
        <v>0</v>
      </c>
      <c r="L35" s="3">
        <f>IF(EXACT(B35,G35),0,1)</f>
        <v>0</v>
      </c>
      <c r="M35" s="5">
        <f>IF(C35-H35=0, 0, C35-H35)</f>
        <v>-110.55190683460387</v>
      </c>
      <c r="N35" s="5">
        <f>IF(D35-I35=0, 0,D35-I35)</f>
        <v>557217.19767400622</v>
      </c>
      <c r="O35" s="6">
        <f>E35-J35</f>
        <v>6</v>
      </c>
      <c r="P35" s="20">
        <f>IFERROR((L35 / B35) * 100,0)</f>
        <v>0</v>
      </c>
      <c r="Q35" s="20">
        <f>IFERROR((ABS(M35) / C35),0)</f>
        <v>9.2189662518963266E-4</v>
      </c>
      <c r="R35" s="20">
        <f t="shared" si="0"/>
        <v>3.152412316297544E-3</v>
      </c>
      <c r="S35" s="20">
        <f>IFERROR((O35 / E35),0)</f>
        <v>4.0705563093622792E-3</v>
      </c>
    </row>
    <row r="36" spans="1:19" x14ac:dyDescent="0.3">
      <c r="A36" t="s">
        <v>32</v>
      </c>
      <c r="B36" t="s">
        <v>64</v>
      </c>
      <c r="C36">
        <v>272006.27777019149</v>
      </c>
      <c r="D36">
        <v>400937253.43326223</v>
      </c>
      <c r="E36">
        <v>1474</v>
      </c>
      <c r="F36" t="b">
        <v>0</v>
      </c>
      <c r="G36" t="s">
        <v>64</v>
      </c>
      <c r="H36">
        <v>271763.26559196692</v>
      </c>
      <c r="I36">
        <v>398948473.88900739</v>
      </c>
      <c r="J36">
        <v>1468</v>
      </c>
      <c r="K36" t="b">
        <v>0</v>
      </c>
      <c r="L36" s="3">
        <f>IF(EXACT(B36,G36),0,1)</f>
        <v>0</v>
      </c>
      <c r="M36" s="5">
        <f>IF(C36-H36=0, 0, C36-H36)</f>
        <v>243.01217822456965</v>
      </c>
      <c r="N36" s="5">
        <f>IF(D36-I36=0, 0,D36-I36)</f>
        <v>1988779.5442548394</v>
      </c>
      <c r="O36" s="6">
        <f>E36-J36</f>
        <v>6</v>
      </c>
      <c r="P36" s="20">
        <f>IFERROR((L36 / B36) * 100,0)</f>
        <v>0</v>
      </c>
      <c r="Q36" s="20">
        <f>IFERROR((ABS(M36) / C36),0)</f>
        <v>8.9340650596999118E-4</v>
      </c>
      <c r="R36" s="20">
        <f t="shared" si="0"/>
        <v>4.9603261538426245E-3</v>
      </c>
      <c r="S36" s="20">
        <f>IFERROR((O36 / E36),0)</f>
        <v>4.0705563093622792E-3</v>
      </c>
    </row>
    <row r="37" spans="1:19" x14ac:dyDescent="0.3">
      <c r="A37" t="s">
        <v>34</v>
      </c>
      <c r="B37" t="s">
        <v>64</v>
      </c>
      <c r="C37">
        <v>272006.27777019149</v>
      </c>
      <c r="D37">
        <v>400937253.43326223</v>
      </c>
      <c r="E37">
        <v>1474</v>
      </c>
      <c r="F37" t="b">
        <v>0</v>
      </c>
      <c r="G37" t="s">
        <v>64</v>
      </c>
      <c r="H37">
        <v>271763.26559196692</v>
      </c>
      <c r="I37">
        <v>398948473.88900739</v>
      </c>
      <c r="J37">
        <v>1468</v>
      </c>
      <c r="K37" t="b">
        <v>0</v>
      </c>
      <c r="L37" s="3">
        <f>IF(EXACT(B37,G37),0,1)</f>
        <v>0</v>
      </c>
      <c r="M37" s="5">
        <f>IF(C37-H37=0, 0, C37-H37)</f>
        <v>243.01217822456965</v>
      </c>
      <c r="N37" s="5">
        <f>IF(D37-I37=0, 0,D37-I37)</f>
        <v>1988779.5442548394</v>
      </c>
      <c r="O37" s="6">
        <f>E37-J37</f>
        <v>6</v>
      </c>
      <c r="P37" s="20">
        <f>IFERROR((L37 / B37) * 100,0)</f>
        <v>0</v>
      </c>
      <c r="Q37" s="20">
        <f>IFERROR((ABS(M37) / C37),0)</f>
        <v>8.9340650596999118E-4</v>
      </c>
      <c r="R37" s="20">
        <f t="shared" si="0"/>
        <v>4.9603261538426245E-3</v>
      </c>
      <c r="S37" s="20">
        <f>IFERROR((O37 / E37),0)</f>
        <v>4.0705563093622792E-3</v>
      </c>
    </row>
    <row r="38" spans="1:19" x14ac:dyDescent="0.3">
      <c r="A38" t="s">
        <v>57</v>
      </c>
      <c r="B38" t="s">
        <v>64</v>
      </c>
      <c r="C38">
        <v>0.46956485191904451</v>
      </c>
      <c r="D38">
        <v>692.1385917286716</v>
      </c>
      <c r="E38">
        <v>1474</v>
      </c>
      <c r="F38" t="b">
        <v>0</v>
      </c>
      <c r="G38" t="s">
        <v>64</v>
      </c>
      <c r="H38">
        <v>0.4693487139054755</v>
      </c>
      <c r="I38">
        <v>689.00391201323805</v>
      </c>
      <c r="J38">
        <v>1468</v>
      </c>
      <c r="K38" t="b">
        <v>0</v>
      </c>
      <c r="L38" s="3">
        <f>IF(EXACT(B38,G38),0,1)</f>
        <v>0</v>
      </c>
      <c r="M38" s="8">
        <f>IF(C38-H38=0, 0, C38-H38)</f>
        <v>2.1613801356901163E-4</v>
      </c>
      <c r="N38" s="5">
        <f>IF(D38-I38=0, 0,D38-I38)</f>
        <v>3.1346797154335491</v>
      </c>
      <c r="O38" s="6">
        <f>E38-J38</f>
        <v>6</v>
      </c>
      <c r="P38" s="20">
        <f>IFERROR((L38 / B38) * 100,0)</f>
        <v>0</v>
      </c>
      <c r="Q38" s="20">
        <f>IFERROR((ABS(M38) / C38),0)</f>
        <v>4.6029427604235372E-4</v>
      </c>
      <c r="R38" s="20">
        <f t="shared" si="0"/>
        <v>4.5289769316350864E-3</v>
      </c>
      <c r="S38" s="20">
        <f>IFERROR((O38 / E38),0)</f>
        <v>4.0705563093622792E-3</v>
      </c>
    </row>
    <row r="39" spans="1:19" x14ac:dyDescent="0.3">
      <c r="A39" t="s">
        <v>28</v>
      </c>
      <c r="B39" t="s">
        <v>64</v>
      </c>
      <c r="C39">
        <v>129000.47287226919</v>
      </c>
      <c r="D39">
        <v>190146697.01372501</v>
      </c>
      <c r="E39">
        <v>1474</v>
      </c>
      <c r="F39" t="b">
        <v>0</v>
      </c>
      <c r="G39" t="s">
        <v>64</v>
      </c>
      <c r="H39">
        <v>129053.1047827165</v>
      </c>
      <c r="I39">
        <v>189449957.82102779</v>
      </c>
      <c r="J39">
        <v>1468</v>
      </c>
      <c r="K39" t="b">
        <v>0</v>
      </c>
      <c r="L39" s="3">
        <f>IF(EXACT(B39,G39),0,1)</f>
        <v>0</v>
      </c>
      <c r="M39" s="5">
        <f>IF(C39-H39=0, 0, C39-H39)</f>
        <v>-52.631910447307746</v>
      </c>
      <c r="N39" s="5">
        <f>IF(D39-I39=0, 0,D39-I39)</f>
        <v>696739.192697227</v>
      </c>
      <c r="O39" s="6">
        <f>E39-J39</f>
        <v>6</v>
      </c>
      <c r="P39" s="20">
        <f>IFERROR((L39 / B39) * 100,0)</f>
        <v>0</v>
      </c>
      <c r="Q39" s="20">
        <f>IFERROR((ABS(M39) / C39),0)</f>
        <v>4.0799781020509616E-4</v>
      </c>
      <c r="R39" s="20">
        <f t="shared" si="0"/>
        <v>3.6642192772190808E-3</v>
      </c>
      <c r="S39" s="20">
        <f>IFERROR((O39 / E39),0)</f>
        <v>4.0705563093622792E-3</v>
      </c>
    </row>
    <row r="40" spans="1:19" x14ac:dyDescent="0.3">
      <c r="A40" t="s">
        <v>13</v>
      </c>
      <c r="B40" t="s">
        <v>63</v>
      </c>
      <c r="C40">
        <v>18994.987788331069</v>
      </c>
      <c r="D40">
        <v>27998612</v>
      </c>
      <c r="E40">
        <v>1474</v>
      </c>
      <c r="F40" t="b">
        <v>0</v>
      </c>
      <c r="G40" t="s">
        <v>63</v>
      </c>
      <c r="H40">
        <v>19002.676430517709</v>
      </c>
      <c r="I40">
        <v>27895929</v>
      </c>
      <c r="J40">
        <v>1468</v>
      </c>
      <c r="K40" t="b">
        <v>0</v>
      </c>
      <c r="L40" s="3">
        <f>IF(EXACT(B40,G40),0,1)</f>
        <v>0</v>
      </c>
      <c r="M40" s="5">
        <f>IF(C40-H40=0, 0, C40-H40)</f>
        <v>-7.6886421866402088</v>
      </c>
      <c r="N40" s="5">
        <f>IF(D40-I40=0, 0,D40-I40)</f>
        <v>102683</v>
      </c>
      <c r="O40" s="6">
        <f>E40-J40</f>
        <v>6</v>
      </c>
      <c r="P40" s="20">
        <f>IFERROR((L40 / B40) * 100,0)</f>
        <v>0</v>
      </c>
      <c r="Q40" s="20">
        <f>IFERROR((ABS(M40) / C40),0)</f>
        <v>4.04772157387933E-4</v>
      </c>
      <c r="R40" s="20">
        <f t="shared" si="0"/>
        <v>3.6674317998335059E-3</v>
      </c>
      <c r="S40" s="20">
        <f>IFERROR((O40 / E40),0)</f>
        <v>4.0705563093622792E-3</v>
      </c>
    </row>
    <row r="41" spans="1:19" x14ac:dyDescent="0.3">
      <c r="A41" t="s">
        <v>15</v>
      </c>
      <c r="B41" t="s">
        <v>64</v>
      </c>
      <c r="C41">
        <v>3.654681139755767</v>
      </c>
      <c r="D41">
        <v>5387</v>
      </c>
      <c r="E41">
        <v>1474</v>
      </c>
      <c r="F41" t="b">
        <v>0</v>
      </c>
      <c r="G41" t="s">
        <v>64</v>
      </c>
      <c r="H41">
        <v>3.6559945504087188</v>
      </c>
      <c r="I41">
        <v>5367</v>
      </c>
      <c r="J41">
        <v>1468</v>
      </c>
      <c r="K41" t="b">
        <v>0</v>
      </c>
      <c r="L41" s="3">
        <f>IF(EXACT(B41,G41),0,1)</f>
        <v>0</v>
      </c>
      <c r="M41" s="5">
        <f>IF(C41-H41=0, 0, C41-H41)</f>
        <v>-1.3134106529517631E-3</v>
      </c>
      <c r="N41" s="5">
        <f>IF(D41-I41=0, 0,D41-I41)</f>
        <v>20</v>
      </c>
      <c r="O41" s="6">
        <f>E41-J41</f>
        <v>6</v>
      </c>
      <c r="P41" s="20">
        <f>IFERROR((L41 / B41) * 100,0)</f>
        <v>0</v>
      </c>
      <c r="Q41" s="20">
        <f>IFERROR((ABS(M41) / C41),0)</f>
        <v>3.5937763178966E-4</v>
      </c>
      <c r="R41" s="20">
        <f t="shared" si="0"/>
        <v>3.7126415444588825E-3</v>
      </c>
      <c r="S41" s="20">
        <f>IFERROR((O41 / E41),0)</f>
        <v>4.0705563093622792E-3</v>
      </c>
    </row>
    <row r="42" spans="1:19" x14ac:dyDescent="0.3">
      <c r="A42" t="s">
        <v>58</v>
      </c>
      <c r="B42" t="s">
        <v>64</v>
      </c>
      <c r="C42">
        <v>0.74889323148351872</v>
      </c>
      <c r="D42">
        <v>1103.8686232067071</v>
      </c>
      <c r="E42">
        <v>1474</v>
      </c>
      <c r="F42" t="b">
        <v>0</v>
      </c>
      <c r="G42" t="s">
        <v>64</v>
      </c>
      <c r="H42">
        <v>0.74868778278719572</v>
      </c>
      <c r="I42">
        <v>1099.0736651316031</v>
      </c>
      <c r="J42">
        <v>1468</v>
      </c>
      <c r="K42" t="b">
        <v>0</v>
      </c>
      <c r="L42" s="3">
        <f>IF(EXACT(B42,G42),0,1)</f>
        <v>0</v>
      </c>
      <c r="M42" s="8">
        <f>IF(C42-H42=0, 0, C42-H42)</f>
        <v>2.0544869632299623E-4</v>
      </c>
      <c r="N42" s="5">
        <f>IF(D42-I42=0, 0,D42-I42)</f>
        <v>4.7949580751039775</v>
      </c>
      <c r="O42" s="6">
        <f>E42-J42</f>
        <v>6</v>
      </c>
      <c r="P42" s="20">
        <f>IFERROR((L42 / B42) * 100,0)</f>
        <v>0</v>
      </c>
      <c r="Q42" s="20">
        <f>IFERROR((ABS(M42) / C42),0)</f>
        <v>2.7433643099699674E-4</v>
      </c>
      <c r="R42" s="20">
        <f t="shared" si="0"/>
        <v>4.3437760384698321E-3</v>
      </c>
      <c r="S42" s="20">
        <f>IFERROR((O42 / E42),0)</f>
        <v>4.0705563093622792E-3</v>
      </c>
    </row>
    <row r="43" spans="1:19" x14ac:dyDescent="0.3">
      <c r="A43" t="s">
        <v>38</v>
      </c>
      <c r="B43" t="s">
        <v>64</v>
      </c>
      <c r="C43">
        <v>196661.42093573729</v>
      </c>
      <c r="D43">
        <v>289878934.4592768</v>
      </c>
      <c r="E43">
        <v>1474</v>
      </c>
      <c r="F43" t="b">
        <v>0</v>
      </c>
      <c r="G43" t="s">
        <v>64</v>
      </c>
      <c r="H43">
        <v>196609.7916930214</v>
      </c>
      <c r="I43">
        <v>288623174.20535541</v>
      </c>
      <c r="J43">
        <v>1468</v>
      </c>
      <c r="K43" t="b">
        <v>0</v>
      </c>
      <c r="L43" s="3">
        <f>IF(EXACT(B43,G43),0,1)</f>
        <v>0</v>
      </c>
      <c r="M43" s="5">
        <f>IF(C43-H43=0, 0, C43-H43)</f>
        <v>51.629242715891451</v>
      </c>
      <c r="N43" s="5">
        <f>IF(D43-I43=0, 0,D43-I43)</f>
        <v>1255760.2539213896</v>
      </c>
      <c r="O43" s="6">
        <f>E43-J43</f>
        <v>6</v>
      </c>
      <c r="P43" s="20">
        <f>IFERROR((L43 / B43) * 100,0)</f>
        <v>0</v>
      </c>
      <c r="Q43" s="20">
        <f>IFERROR((ABS(M43) / C43),0)</f>
        <v>2.6252857561098497E-4</v>
      </c>
      <c r="R43" s="20">
        <f t="shared" si="0"/>
        <v>4.3320162476235512E-3</v>
      </c>
      <c r="S43" s="20">
        <f>IFERROR((O43 / E43),0)</f>
        <v>4.0705563093622792E-3</v>
      </c>
    </row>
    <row r="44" spans="1:19" x14ac:dyDescent="0.3">
      <c r="A44" t="s">
        <v>26</v>
      </c>
      <c r="B44" t="s">
        <v>64</v>
      </c>
      <c r="C44">
        <v>204081.40085625101</v>
      </c>
      <c r="D44">
        <v>300815984.86211401</v>
      </c>
      <c r="E44">
        <v>1474</v>
      </c>
      <c r="F44" t="b">
        <v>0</v>
      </c>
      <c r="G44" t="s">
        <v>64</v>
      </c>
      <c r="H44">
        <v>204032.2980526695</v>
      </c>
      <c r="I44">
        <v>299519413.54131877</v>
      </c>
      <c r="J44">
        <v>1468</v>
      </c>
      <c r="K44" t="b">
        <v>0</v>
      </c>
      <c r="L44" s="3">
        <f>IF(EXACT(B44,G44),0,1)</f>
        <v>0</v>
      </c>
      <c r="M44" s="5">
        <f>IF(C44-H44=0, 0, C44-H44)</f>
        <v>49.10280358151067</v>
      </c>
      <c r="N44" s="5">
        <f>IF(D44-I44=0, 0,D44-I44)</f>
        <v>1296571.320795238</v>
      </c>
      <c r="O44" s="6">
        <f>E44-J44</f>
        <v>6</v>
      </c>
      <c r="P44" s="20">
        <f>IFERROR((L44 / B44) * 100,0)</f>
        <v>0</v>
      </c>
      <c r="Q44" s="20">
        <f>IFERROR((ABS(M44) / C44),0)</f>
        <v>2.4060401082848923E-4</v>
      </c>
      <c r="R44" s="20">
        <f t="shared" si="0"/>
        <v>4.3101809280166794E-3</v>
      </c>
      <c r="S44" s="20">
        <f>IFERROR((O44 / E44),0)</f>
        <v>4.0705563093622792E-3</v>
      </c>
    </row>
    <row r="45" spans="1:19" x14ac:dyDescent="0.3">
      <c r="A45" t="s">
        <v>30</v>
      </c>
      <c r="B45" t="s">
        <v>64</v>
      </c>
      <c r="C45">
        <v>145304.47927623341</v>
      </c>
      <c r="D45">
        <v>214178802.453168</v>
      </c>
      <c r="E45">
        <v>1474</v>
      </c>
      <c r="F45" t="b">
        <v>0</v>
      </c>
      <c r="G45" t="s">
        <v>64</v>
      </c>
      <c r="H45">
        <v>145326.86349282871</v>
      </c>
      <c r="I45">
        <v>213339835.60747251</v>
      </c>
      <c r="J45">
        <v>1468</v>
      </c>
      <c r="K45" t="b">
        <v>0</v>
      </c>
      <c r="L45" s="3">
        <f>IF(EXACT(B45,G45),0,1)</f>
        <v>0</v>
      </c>
      <c r="M45" s="5">
        <f>IF(C45-H45=0, 0, C45-H45)</f>
        <v>-22.384216595295584</v>
      </c>
      <c r="N45" s="5">
        <f>IF(D45-I45=0, 0,D45-I45)</f>
        <v>838966.84569549561</v>
      </c>
      <c r="O45" s="6">
        <f>E45-J45</f>
        <v>6</v>
      </c>
      <c r="P45" s="20">
        <f>IFERROR((L45 / B45) * 100,0)</f>
        <v>0</v>
      </c>
      <c r="Q45" s="20">
        <f>IFERROR((ABS(M45) / C45),0)</f>
        <v>1.5405042368130792E-4</v>
      </c>
      <c r="R45" s="20">
        <f t="shared" si="0"/>
        <v>3.9171329566049969E-3</v>
      </c>
      <c r="S45" s="20">
        <f>IFERROR((O45 / E45),0)</f>
        <v>4.0705563093622792E-3</v>
      </c>
    </row>
    <row r="46" spans="1:19" x14ac:dyDescent="0.3">
      <c r="A46" t="s">
        <v>36</v>
      </c>
      <c r="B46" t="s">
        <v>64</v>
      </c>
      <c r="C46">
        <v>175709.86583584611</v>
      </c>
      <c r="D46">
        <v>258996342.24203721</v>
      </c>
      <c r="E46">
        <v>1474</v>
      </c>
      <c r="F46" t="b">
        <v>0</v>
      </c>
      <c r="G46" t="s">
        <v>64</v>
      </c>
      <c r="H46">
        <v>175734.08086476961</v>
      </c>
      <c r="I46">
        <v>257977630.70948181</v>
      </c>
      <c r="J46">
        <v>1468</v>
      </c>
      <c r="K46" t="b">
        <v>0</v>
      </c>
      <c r="L46" s="3">
        <f>IF(EXACT(B46,G46),0,1)</f>
        <v>0</v>
      </c>
      <c r="M46" s="5">
        <f>IF(C46-H46=0, 0, C46-H46)</f>
        <v>-24.215028923499631</v>
      </c>
      <c r="N46" s="5">
        <f>IF(D46-I46=0, 0,D46-I46)</f>
        <v>1018711.5325554013</v>
      </c>
      <c r="O46" s="6">
        <f>E46-J46</f>
        <v>6</v>
      </c>
      <c r="P46" s="20">
        <f>IFERROR((L46 / B46) * 100,0)</f>
        <v>0</v>
      </c>
      <c r="Q46" s="20">
        <f>IFERROR((ABS(M46) / C46),0)</f>
        <v>1.378125742018499E-4</v>
      </c>
      <c r="R46" s="20">
        <f t="shared" si="0"/>
        <v>3.9333047090039409E-3</v>
      </c>
      <c r="S46" s="20">
        <f>IFERROR((O46 / E46),0)</f>
        <v>4.0705563093622792E-3</v>
      </c>
    </row>
    <row r="47" spans="1:19" x14ac:dyDescent="0.3">
      <c r="A47" t="s">
        <v>52</v>
      </c>
      <c r="B47" t="s">
        <v>64</v>
      </c>
      <c r="C47">
        <v>0.85269198694483106</v>
      </c>
      <c r="D47">
        <v>1256.8679887566809</v>
      </c>
      <c r="E47">
        <v>1474</v>
      </c>
      <c r="F47" t="b">
        <v>0</v>
      </c>
      <c r="G47" t="s">
        <v>64</v>
      </c>
      <c r="H47">
        <v>0.8527955760087722</v>
      </c>
      <c r="I47">
        <v>1251.903905580878</v>
      </c>
      <c r="J47">
        <v>1468</v>
      </c>
      <c r="K47" t="b">
        <v>0</v>
      </c>
      <c r="L47" s="3">
        <f>IF(EXACT(B47,G47),0,1)</f>
        <v>0</v>
      </c>
      <c r="M47" s="5">
        <f>IF(C47-H47=0, 0, C47-H47)</f>
        <v>-1.035890639411452E-4</v>
      </c>
      <c r="N47" s="5">
        <f>IF(D47-I47=0, 0,D47-I47)</f>
        <v>4.964083175802898</v>
      </c>
      <c r="O47" s="6">
        <f>E47-J47</f>
        <v>6</v>
      </c>
      <c r="P47" s="20">
        <f>IFERROR((L47 / B47) * 100,0)</f>
        <v>0</v>
      </c>
      <c r="Q47" s="20">
        <f>IFERROR((ABS(M47) / C47),0)</f>
        <v>1.2148473953918765E-4</v>
      </c>
      <c r="R47" s="20">
        <f t="shared" si="0"/>
        <v>3.9495660802957265E-3</v>
      </c>
      <c r="S47" s="20">
        <f>IFERROR((O47 / E47),0)</f>
        <v>4.0705563093622792E-3</v>
      </c>
    </row>
    <row r="48" spans="1:19" x14ac:dyDescent="0.3">
      <c r="A48" t="s">
        <v>6</v>
      </c>
      <c r="B48" t="s">
        <v>62</v>
      </c>
      <c r="F48" t="b">
        <v>0</v>
      </c>
      <c r="G48" t="s">
        <v>62</v>
      </c>
      <c r="K48" t="b">
        <v>0</v>
      </c>
      <c r="L48" s="3">
        <f>IF(EXACT(B48,G48),0,1)</f>
        <v>0</v>
      </c>
      <c r="M48" s="7">
        <f>IF(C48-H48=0, 0, C48-H48)</f>
        <v>0</v>
      </c>
      <c r="N48" s="7">
        <f>IF(D48-I48=0, 0,D48-I48)</f>
        <v>0</v>
      </c>
      <c r="O48" s="6">
        <f>E48-J48</f>
        <v>0</v>
      </c>
      <c r="P48" s="20">
        <f>IFERROR((L48 / B48) * 100,0)</f>
        <v>0</v>
      </c>
      <c r="Q48" s="20">
        <f>IFERROR((ABS(M48) / C48),0)</f>
        <v>0</v>
      </c>
      <c r="R48" s="20">
        <f t="shared" si="0"/>
        <v>0</v>
      </c>
      <c r="S48" s="20">
        <f>IFERROR((O48 / E48),0)</f>
        <v>0</v>
      </c>
    </row>
    <row r="49" spans="1:19" x14ac:dyDescent="0.3">
      <c r="A49" t="s">
        <v>8</v>
      </c>
      <c r="B49" t="s">
        <v>62</v>
      </c>
      <c r="F49" t="b">
        <v>0</v>
      </c>
      <c r="G49" t="s">
        <v>62</v>
      </c>
      <c r="K49" t="b">
        <v>0</v>
      </c>
      <c r="L49" s="3">
        <f>IF(EXACT(B49,G49),0,1)</f>
        <v>0</v>
      </c>
      <c r="M49" s="7">
        <f>IF(C49-H49=0, 0, C49-H49)</f>
        <v>0</v>
      </c>
      <c r="N49" s="7">
        <f>IF(D49-I49=0, 0,D49-I49)</f>
        <v>0</v>
      </c>
      <c r="O49" s="6">
        <f>E49-J49</f>
        <v>0</v>
      </c>
      <c r="P49" s="20">
        <f>IFERROR((L49 / B49) * 100,0)</f>
        <v>0</v>
      </c>
      <c r="Q49" s="20">
        <f>IFERROR((ABS(M49) / C49),0)</f>
        <v>0</v>
      </c>
      <c r="R49" s="20">
        <f t="shared" si="0"/>
        <v>0</v>
      </c>
      <c r="S49" s="20">
        <f>IFERROR((O49 / E49),0)</f>
        <v>0</v>
      </c>
    </row>
    <row r="50" spans="1:19" x14ac:dyDescent="0.3">
      <c r="A50" t="s">
        <v>16</v>
      </c>
      <c r="B50" t="s">
        <v>64</v>
      </c>
      <c r="C50">
        <v>21.312806158152551</v>
      </c>
      <c r="D50">
        <v>30456</v>
      </c>
      <c r="E50">
        <v>1429</v>
      </c>
      <c r="F50" t="b">
        <v>0</v>
      </c>
      <c r="G50" t="s">
        <v>64</v>
      </c>
      <c r="H50">
        <v>21.312806158152551</v>
      </c>
      <c r="I50">
        <v>30456</v>
      </c>
      <c r="J50">
        <v>1429</v>
      </c>
      <c r="K50" t="b">
        <v>0</v>
      </c>
      <c r="L50" s="3">
        <f>IF(EXACT(B50,G50),0,1)</f>
        <v>0</v>
      </c>
      <c r="M50" s="7">
        <f>IF(C50-H50=0, 0, C50-H50)</f>
        <v>0</v>
      </c>
      <c r="N50" s="7">
        <f>IF(D50-I50=0, 0,D50-I50)</f>
        <v>0</v>
      </c>
      <c r="O50" s="6">
        <f>E50-J50</f>
        <v>0</v>
      </c>
      <c r="P50" s="20">
        <f>IFERROR((L50 / B50) * 100,0)</f>
        <v>0</v>
      </c>
      <c r="Q50" s="20">
        <f>IFERROR((ABS(M50) / C50),0)</f>
        <v>0</v>
      </c>
      <c r="R50" s="20">
        <f t="shared" si="0"/>
        <v>0</v>
      </c>
      <c r="S50" s="20">
        <f>IFERROR((O50 / E50),0)</f>
        <v>0</v>
      </c>
    </row>
    <row r="51" spans="1:19" x14ac:dyDescent="0.3">
      <c r="A51" t="s">
        <v>17</v>
      </c>
      <c r="B51" t="s">
        <v>64</v>
      </c>
      <c r="C51">
        <v>4.8567712444061151</v>
      </c>
      <c r="D51">
        <v>6940.3261082563386</v>
      </c>
      <c r="E51">
        <v>1429</v>
      </c>
      <c r="F51" t="b">
        <v>0</v>
      </c>
      <c r="G51" t="s">
        <v>64</v>
      </c>
      <c r="H51">
        <v>4.8567712444061151</v>
      </c>
      <c r="I51">
        <v>6940.3261082563386</v>
      </c>
      <c r="J51">
        <v>1429</v>
      </c>
      <c r="K51" t="b">
        <v>0</v>
      </c>
      <c r="L51" s="3">
        <f>IF(EXACT(B51,G51),0,1)</f>
        <v>0</v>
      </c>
      <c r="M51" s="7">
        <f>IF(C51-H51=0, 0, C51-H51)</f>
        <v>0</v>
      </c>
      <c r="N51" s="7">
        <f>IF(D51-I51=0, 0,D51-I51)</f>
        <v>0</v>
      </c>
      <c r="O51" s="6">
        <f>E51-J51</f>
        <v>0</v>
      </c>
      <c r="P51" s="20">
        <f>IFERROR((L51 / B51) * 100,0)</f>
        <v>0</v>
      </c>
      <c r="Q51" s="20">
        <f>IFERROR((ABS(M51) / C51),0)</f>
        <v>0</v>
      </c>
      <c r="R51" s="20">
        <f t="shared" si="0"/>
        <v>0</v>
      </c>
      <c r="S51" s="20">
        <f>IFERROR((O51 / E51),0)</f>
        <v>0</v>
      </c>
    </row>
    <row r="52" spans="1:19" x14ac:dyDescent="0.3">
      <c r="A52" t="s">
        <v>18</v>
      </c>
      <c r="B52" t="s">
        <v>64</v>
      </c>
      <c r="C52">
        <v>4.7305808257522743</v>
      </c>
      <c r="D52">
        <v>6760</v>
      </c>
      <c r="E52">
        <v>1429</v>
      </c>
      <c r="F52" t="b">
        <v>0</v>
      </c>
      <c r="G52" t="s">
        <v>64</v>
      </c>
      <c r="H52">
        <v>4.7305808257522743</v>
      </c>
      <c r="I52">
        <v>6760</v>
      </c>
      <c r="J52">
        <v>1429</v>
      </c>
      <c r="K52" t="b">
        <v>0</v>
      </c>
      <c r="L52" s="3">
        <f>IF(EXACT(B52,G52),0,1)</f>
        <v>0</v>
      </c>
      <c r="M52" s="7">
        <f>IF(C52-H52=0, 0, C52-H52)</f>
        <v>0</v>
      </c>
      <c r="N52" s="7">
        <f>IF(D52-I52=0, 0,D52-I52)</f>
        <v>0</v>
      </c>
      <c r="O52" s="6">
        <f>E52-J52</f>
        <v>0</v>
      </c>
      <c r="P52" s="20">
        <f>IFERROR((L52 / B52) * 100,0)</f>
        <v>0</v>
      </c>
      <c r="Q52" s="20">
        <f>IFERROR((ABS(M52) / C52),0)</f>
        <v>0</v>
      </c>
      <c r="R52" s="20">
        <f t="shared" si="0"/>
        <v>0</v>
      </c>
      <c r="S52" s="20">
        <f>IFERROR((O52 / E52),0)</f>
        <v>0</v>
      </c>
    </row>
    <row r="53" spans="1:19" x14ac:dyDescent="0.3">
      <c r="A53" t="s">
        <v>19</v>
      </c>
      <c r="B53" t="s">
        <v>64</v>
      </c>
      <c r="C53">
        <v>9887.2358292512254</v>
      </c>
      <c r="D53">
        <v>14128860</v>
      </c>
      <c r="E53">
        <v>1429</v>
      </c>
      <c r="F53" t="b">
        <v>0</v>
      </c>
      <c r="G53" t="s">
        <v>64</v>
      </c>
      <c r="H53">
        <v>9887.2358292512254</v>
      </c>
      <c r="I53">
        <v>14128860</v>
      </c>
      <c r="J53">
        <v>1429</v>
      </c>
      <c r="K53" t="b">
        <v>0</v>
      </c>
      <c r="L53" s="3">
        <f>IF(EXACT(B53,G53),0,1)</f>
        <v>0</v>
      </c>
      <c r="M53" s="7">
        <f>IF(C53-H53=0, 0, C53-H53)</f>
        <v>0</v>
      </c>
      <c r="N53" s="7">
        <f>IF(D53-I53=0, 0,D53-I53)</f>
        <v>0</v>
      </c>
      <c r="O53" s="6">
        <f>E53-J53</f>
        <v>0</v>
      </c>
      <c r="P53" s="20">
        <f>IFERROR((L53 / B53) * 100,0)</f>
        <v>0</v>
      </c>
      <c r="Q53" s="20">
        <f>IFERROR((ABS(M53) / C53),0)</f>
        <v>0</v>
      </c>
      <c r="R53" s="20">
        <f t="shared" si="0"/>
        <v>0</v>
      </c>
      <c r="S53" s="20">
        <f>IFERROR((O53 / E53),0)</f>
        <v>0</v>
      </c>
    </row>
    <row r="54" spans="1:19" x14ac:dyDescent="0.3">
      <c r="A54" t="s">
        <v>20</v>
      </c>
      <c r="B54" t="s">
        <v>64</v>
      </c>
      <c r="C54">
        <v>9.2636931133417324</v>
      </c>
      <c r="D54">
        <v>13237.817458965341</v>
      </c>
      <c r="E54">
        <v>1429</v>
      </c>
      <c r="F54" t="b">
        <v>0</v>
      </c>
      <c r="G54" t="s">
        <v>64</v>
      </c>
      <c r="H54">
        <v>9.2636931133417324</v>
      </c>
      <c r="I54">
        <v>13237.817458965341</v>
      </c>
      <c r="J54">
        <v>1429</v>
      </c>
      <c r="K54" t="b">
        <v>0</v>
      </c>
      <c r="L54" s="3">
        <f>IF(EXACT(B54,G54),0,1)</f>
        <v>0</v>
      </c>
      <c r="M54" s="7">
        <f>IF(C54-H54=0, 0, C54-H54)</f>
        <v>0</v>
      </c>
      <c r="N54" s="7">
        <f>IF(D54-I54=0, 0,D54-I54)</f>
        <v>0</v>
      </c>
      <c r="O54" s="6">
        <f>E54-J54</f>
        <v>0</v>
      </c>
      <c r="P54" s="20">
        <f>IFERROR((L54 / B54) * 100,0)</f>
        <v>0</v>
      </c>
      <c r="Q54" s="20">
        <f>IFERROR((ABS(M54) / C54),0)</f>
        <v>0</v>
      </c>
      <c r="R54" s="20">
        <f t="shared" si="0"/>
        <v>0</v>
      </c>
      <c r="S54" s="20">
        <f>IFERROR((O54 / E54),0)</f>
        <v>0</v>
      </c>
    </row>
    <row r="55" spans="1:19" x14ac:dyDescent="0.3">
      <c r="A55" t="s">
        <v>21</v>
      </c>
      <c r="B55" t="s">
        <v>64</v>
      </c>
      <c r="C55">
        <v>4.7169349195241423</v>
      </c>
      <c r="D55">
        <v>6740.5</v>
      </c>
      <c r="E55">
        <v>1429</v>
      </c>
      <c r="F55" t="b">
        <v>0</v>
      </c>
      <c r="G55" t="s">
        <v>64</v>
      </c>
      <c r="H55">
        <v>4.7169349195241423</v>
      </c>
      <c r="I55">
        <v>6740.5</v>
      </c>
      <c r="J55">
        <v>1429</v>
      </c>
      <c r="K55" t="b">
        <v>0</v>
      </c>
      <c r="L55" s="3">
        <f>IF(EXACT(B55,G55),0,1)</f>
        <v>0</v>
      </c>
      <c r="M55" s="7">
        <f>IF(C55-H55=0, 0, C55-H55)</f>
        <v>0</v>
      </c>
      <c r="N55" s="7">
        <f>IF(D55-I55=0, 0,D55-I55)</f>
        <v>0</v>
      </c>
      <c r="O55" s="6">
        <f>E55-J55</f>
        <v>0</v>
      </c>
      <c r="P55" s="20">
        <f>IFERROR((L55 / B55) * 100,0)</f>
        <v>0</v>
      </c>
      <c r="Q55" s="20">
        <f>IFERROR((ABS(M55) / C55),0)</f>
        <v>0</v>
      </c>
      <c r="R55" s="20">
        <f t="shared" si="0"/>
        <v>0</v>
      </c>
      <c r="S55" s="20">
        <f>IFERROR((O55 / E55),0)</f>
        <v>0</v>
      </c>
    </row>
    <row r="56" spans="1:19" x14ac:dyDescent="0.3">
      <c r="A56" t="s">
        <v>22</v>
      </c>
      <c r="B56" t="s">
        <v>64</v>
      </c>
      <c r="C56">
        <v>100.9370021587027</v>
      </c>
      <c r="D56">
        <v>144238.97608478621</v>
      </c>
      <c r="E56">
        <v>1429</v>
      </c>
      <c r="F56" t="b">
        <v>0</v>
      </c>
      <c r="G56" t="s">
        <v>64</v>
      </c>
      <c r="H56">
        <v>100.9370021587027</v>
      </c>
      <c r="I56">
        <v>144238.97608478621</v>
      </c>
      <c r="J56">
        <v>1429</v>
      </c>
      <c r="K56" t="b">
        <v>0</v>
      </c>
      <c r="L56" s="3">
        <f>IF(EXACT(B56,G56),0,1)</f>
        <v>0</v>
      </c>
      <c r="M56" s="7">
        <f>IF(C56-H56=0, 0, C56-H56)</f>
        <v>0</v>
      </c>
      <c r="N56" s="7">
        <f>IF(D56-I56=0, 0,D56-I56)</f>
        <v>0</v>
      </c>
      <c r="O56" s="6">
        <f>E56-J56</f>
        <v>0</v>
      </c>
      <c r="P56" s="20">
        <f>IFERROR((L56 / B56) * 100,0)</f>
        <v>0</v>
      </c>
      <c r="Q56" s="20">
        <f>IFERROR((ABS(M56) / C56),0)</f>
        <v>0</v>
      </c>
      <c r="R56" s="20">
        <f t="shared" si="0"/>
        <v>0</v>
      </c>
      <c r="S56" s="20">
        <f>IFERROR((O56 / E56),0)</f>
        <v>0</v>
      </c>
    </row>
    <row r="57" spans="1:19" x14ac:dyDescent="0.3">
      <c r="A57" t="s">
        <v>23</v>
      </c>
      <c r="B57" t="s">
        <v>64</v>
      </c>
      <c r="C57">
        <v>57.14695591322603</v>
      </c>
      <c r="D57">
        <v>81663</v>
      </c>
      <c r="E57">
        <v>1429</v>
      </c>
      <c r="F57" t="b">
        <v>0</v>
      </c>
      <c r="G57" t="s">
        <v>64</v>
      </c>
      <c r="H57">
        <v>57.14695591322603</v>
      </c>
      <c r="I57">
        <v>81663</v>
      </c>
      <c r="J57">
        <v>1429</v>
      </c>
      <c r="K57" t="b">
        <v>0</v>
      </c>
      <c r="L57" s="3">
        <f>IF(EXACT(B57,G57),0,1)</f>
        <v>0</v>
      </c>
      <c r="M57" s="7">
        <f>IF(C57-H57=0, 0, C57-H57)</f>
        <v>0</v>
      </c>
      <c r="N57" s="7">
        <f>IF(D57-I57=0, 0,D57-I57)</f>
        <v>0</v>
      </c>
      <c r="O57" s="6">
        <f>E57-J57</f>
        <v>0</v>
      </c>
      <c r="P57" s="20">
        <f>IFERROR((L57 / B57) * 100,0)</f>
        <v>0</v>
      </c>
      <c r="Q57" s="20">
        <f>IFERROR((ABS(M57) / C57),0)</f>
        <v>0</v>
      </c>
      <c r="R57" s="20">
        <f t="shared" si="0"/>
        <v>0</v>
      </c>
      <c r="S57" s="20">
        <f>IFERROR((O57 / E57),0)</f>
        <v>0</v>
      </c>
    </row>
    <row r="58" spans="1:19" x14ac:dyDescent="0.3">
      <c r="A58" t="s">
        <v>61</v>
      </c>
      <c r="B58" t="s">
        <v>62</v>
      </c>
      <c r="F58" t="b">
        <v>0</v>
      </c>
      <c r="G58" t="s">
        <v>62</v>
      </c>
      <c r="K58" t="b">
        <v>0</v>
      </c>
      <c r="L58" s="3">
        <f>IF(EXACT(B58,G58),0,1)</f>
        <v>0</v>
      </c>
      <c r="M58" s="7">
        <f>IF(C58-H58=0, 0, C58-H58)</f>
        <v>0</v>
      </c>
      <c r="N58" s="7">
        <f>IF(D58-I58=0, 0,D58-I58)</f>
        <v>0</v>
      </c>
      <c r="O58" s="6">
        <f>E58-J58</f>
        <v>0</v>
      </c>
      <c r="P58" s="20">
        <f>IFERROR((L58 / B58) * 100,0)</f>
        <v>0</v>
      </c>
      <c r="Q58" s="20">
        <f>IFERROR((ABS(M58) / C58),0)</f>
        <v>0</v>
      </c>
      <c r="R58" s="20">
        <f t="shared" si="0"/>
        <v>0</v>
      </c>
      <c r="S58" s="20">
        <f>IFERROR((O58 / E58),0)</f>
        <v>0</v>
      </c>
    </row>
    <row r="59" spans="1:19" ht="15" thickBot="1" x14ac:dyDescent="0.35">
      <c r="L59" s="4"/>
      <c r="M59" s="4"/>
      <c r="N59" s="4"/>
      <c r="O59" s="4"/>
    </row>
    <row r="60" spans="1:19" ht="15" thickTop="1" x14ac:dyDescent="0.3">
      <c r="L60" s="2" t="s">
        <v>82</v>
      </c>
      <c r="M60" s="2" cm="1">
        <f t="array" ref="M60">SUM(ABS(M3:M58))</f>
        <v>11772153.501734627</v>
      </c>
      <c r="N60" s="2" cm="1">
        <f t="array" ref="N60">SUM(ABS(N3:N58))</f>
        <v>28183783.814586718</v>
      </c>
      <c r="O60" s="2">
        <f>SUM(O3:O58)</f>
        <v>270</v>
      </c>
    </row>
  </sheetData>
  <mergeCells count="4">
    <mergeCell ref="B1:F1"/>
    <mergeCell ref="G1:K1"/>
    <mergeCell ref="L1:O1"/>
    <mergeCell ref="P1:S1"/>
  </mergeCells>
  <conditionalFormatting sqref="L59">
    <cfRule type="cellIs" dxfId="16" priority="13" operator="greaterThan">
      <formula>0</formula>
    </cfRule>
  </conditionalFormatting>
  <conditionalFormatting sqref="L3:O58">
    <cfRule type="cellIs" dxfId="12" priority="3" operator="greaterThan">
      <formula>0</formula>
    </cfRule>
    <cfRule type="cellIs" dxfId="13" priority="4" operator="lessThan">
      <formula>0</formula>
    </cfRule>
  </conditionalFormatting>
  <conditionalFormatting sqref="M59:N59 L60:O60 M61:N1048576">
    <cfRule type="cellIs" dxfId="15" priority="10" operator="notEqual">
      <formula>0</formula>
    </cfRule>
  </conditionalFormatting>
  <conditionalFormatting sqref="O59">
    <cfRule type="cellIs" dxfId="14" priority="12" operator="greaterThan">
      <formula>0</formula>
    </cfRule>
  </conditionalFormatting>
  <conditionalFormatting sqref="P3:S58">
    <cfRule type="cellIs" dxfId="6" priority="1" operator="greaterThan">
      <formula>0</formula>
    </cfRule>
    <cfRule type="cellIs" dxfId="5" priority="2" operator="lessThan">
      <formula>0</formula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</dc:creator>
  <cp:lastModifiedBy>Leonie Arielle Starke</cp:lastModifiedBy>
  <dcterms:created xsi:type="dcterms:W3CDTF">2024-04-29T12:01:01Z</dcterms:created>
  <dcterms:modified xsi:type="dcterms:W3CDTF">2024-04-29T14:24:35Z</dcterms:modified>
</cp:coreProperties>
</file>