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esktop\"/>
    </mc:Choice>
  </mc:AlternateContent>
  <xr:revisionPtr revIDLastSave="0" documentId="13_ncr:1_{5A769CA6-9DE2-40FA-918C-F74BD4112CA8}" xr6:coauthVersionLast="43" xr6:coauthVersionMax="43" xr10:uidLastSave="{00000000-0000-0000-0000-000000000000}"/>
  <bookViews>
    <workbookView xWindow="-120" yWindow="-120" windowWidth="29040" windowHeight="16440" tabRatio="939" activeTab="3" xr2:uid="{E6567245-B57E-4A08-8D4E-3B0D213E8681}"/>
  </bookViews>
  <sheets>
    <sheet name="Data" sheetId="1" r:id="rId1"/>
    <sheet name="Mean, St.d - Local Intensity" sheetId="7" r:id="rId2"/>
    <sheet name="Mean - Local Gradients" sheetId="8" r:id="rId3"/>
    <sheet name="Ratios - Local vs. Global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9" l="1"/>
  <c r="I16" i="9"/>
  <c r="H22" i="9" s="1"/>
  <c r="H17" i="9"/>
  <c r="H16" i="9"/>
  <c r="K7" i="9"/>
  <c r="K6" i="9"/>
  <c r="K5" i="9"/>
  <c r="J7" i="9"/>
  <c r="Q54" i="9" s="1"/>
  <c r="J6" i="9"/>
  <c r="J5" i="9"/>
  <c r="H42" i="9" s="1"/>
  <c r="L45" i="9"/>
  <c r="U42" i="9"/>
  <c r="U44" i="9" s="1"/>
  <c r="L42" i="9"/>
  <c r="L44" i="9" s="1"/>
  <c r="M17" i="9"/>
  <c r="L17" i="9"/>
  <c r="M16" i="9"/>
  <c r="L22" i="9" s="1"/>
  <c r="L16" i="9"/>
  <c r="L10" i="9"/>
  <c r="L9" i="9"/>
  <c r="B2" i="9"/>
  <c r="C2" i="9"/>
  <c r="B3" i="9"/>
  <c r="C3" i="9"/>
  <c r="B4" i="9"/>
  <c r="C4" i="9"/>
  <c r="B5" i="9"/>
  <c r="C5" i="9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B83" i="9"/>
  <c r="C83" i="9"/>
  <c r="B84" i="9"/>
  <c r="C84" i="9"/>
  <c r="B85" i="9"/>
  <c r="C85" i="9"/>
  <c r="B86" i="9"/>
  <c r="C86" i="9"/>
  <c r="B87" i="9"/>
  <c r="C87" i="9"/>
  <c r="B88" i="9"/>
  <c r="C88" i="9"/>
  <c r="B89" i="9"/>
  <c r="C89" i="9"/>
  <c r="B90" i="9"/>
  <c r="C90" i="9"/>
  <c r="B91" i="9"/>
  <c r="C91" i="9"/>
  <c r="B92" i="9"/>
  <c r="C92" i="9"/>
  <c r="B93" i="9"/>
  <c r="C93" i="9"/>
  <c r="B94" i="9"/>
  <c r="C94" i="9"/>
  <c r="B95" i="9"/>
  <c r="C95" i="9"/>
  <c r="B96" i="9"/>
  <c r="C96" i="9"/>
  <c r="B97" i="9"/>
  <c r="C97" i="9"/>
  <c r="B98" i="9"/>
  <c r="C98" i="9"/>
  <c r="B99" i="9"/>
  <c r="C99" i="9"/>
  <c r="B100" i="9"/>
  <c r="C100" i="9"/>
  <c r="B101" i="9"/>
  <c r="C101" i="9"/>
  <c r="B102" i="9"/>
  <c r="C102" i="9"/>
  <c r="B103" i="9"/>
  <c r="C103" i="9"/>
  <c r="B104" i="9"/>
  <c r="C104" i="9"/>
  <c r="B105" i="9"/>
  <c r="C105" i="9"/>
  <c r="B106" i="9"/>
  <c r="C106" i="9"/>
  <c r="B107" i="9"/>
  <c r="C107" i="9"/>
  <c r="B108" i="9"/>
  <c r="C108" i="9"/>
  <c r="B109" i="9"/>
  <c r="C109" i="9"/>
  <c r="B110" i="9"/>
  <c r="C110" i="9"/>
  <c r="B111" i="9"/>
  <c r="C111" i="9"/>
  <c r="B112" i="9"/>
  <c r="C112" i="9"/>
  <c r="B113" i="9"/>
  <c r="C113" i="9"/>
  <c r="B114" i="9"/>
  <c r="C114" i="9"/>
  <c r="B115" i="9"/>
  <c r="C115" i="9"/>
  <c r="B116" i="9"/>
  <c r="C116" i="9"/>
  <c r="B117" i="9"/>
  <c r="C117" i="9"/>
  <c r="B118" i="9"/>
  <c r="C118" i="9"/>
  <c r="B119" i="9"/>
  <c r="C119" i="9"/>
  <c r="B120" i="9"/>
  <c r="C120" i="9"/>
  <c r="B121" i="9"/>
  <c r="C121" i="9"/>
  <c r="B122" i="9"/>
  <c r="C122" i="9"/>
  <c r="B123" i="9"/>
  <c r="C123" i="9"/>
  <c r="B124" i="9"/>
  <c r="C124" i="9"/>
  <c r="B125" i="9"/>
  <c r="C125" i="9"/>
  <c r="B126" i="9"/>
  <c r="C126" i="9"/>
  <c r="B127" i="9"/>
  <c r="C127" i="9"/>
  <c r="B128" i="9"/>
  <c r="C128" i="9"/>
  <c r="B129" i="9"/>
  <c r="C129" i="9"/>
  <c r="B130" i="9"/>
  <c r="C130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144" i="9"/>
  <c r="C144" i="9"/>
  <c r="B145" i="9"/>
  <c r="C145" i="9"/>
  <c r="B146" i="9"/>
  <c r="C146" i="9"/>
  <c r="B147" i="9"/>
  <c r="C147" i="9"/>
  <c r="B148" i="9"/>
  <c r="C148" i="9"/>
  <c r="B149" i="9"/>
  <c r="C149" i="9"/>
  <c r="B150" i="9"/>
  <c r="C150" i="9"/>
  <c r="B151" i="9"/>
  <c r="C151" i="9"/>
  <c r="B152" i="9"/>
  <c r="C152" i="9"/>
  <c r="B153" i="9"/>
  <c r="C153" i="9"/>
  <c r="B154" i="9"/>
  <c r="C154" i="9"/>
  <c r="B155" i="9"/>
  <c r="C155" i="9"/>
  <c r="B156" i="9"/>
  <c r="C156" i="9"/>
  <c r="B157" i="9"/>
  <c r="C157" i="9"/>
  <c r="B158" i="9"/>
  <c r="C158" i="9"/>
  <c r="B159" i="9"/>
  <c r="C159" i="9"/>
  <c r="B160" i="9"/>
  <c r="C160" i="9"/>
  <c r="B161" i="9"/>
  <c r="C161" i="9"/>
  <c r="B162" i="9"/>
  <c r="C162" i="9"/>
  <c r="I17" i="8"/>
  <c r="I16" i="8"/>
  <c r="H17" i="8"/>
  <c r="H16" i="8"/>
  <c r="H26" i="8" s="1"/>
  <c r="J5" i="7"/>
  <c r="K7" i="8"/>
  <c r="K6" i="8"/>
  <c r="K5" i="8"/>
  <c r="J7" i="8"/>
  <c r="J6" i="8"/>
  <c r="J5" i="8"/>
  <c r="M17" i="8"/>
  <c r="L17" i="8"/>
  <c r="M16" i="8"/>
  <c r="L16" i="8"/>
  <c r="U42" i="8"/>
  <c r="L10" i="8"/>
  <c r="L42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0" i="8"/>
  <c r="C90" i="8"/>
  <c r="B91" i="8"/>
  <c r="C91" i="8"/>
  <c r="B92" i="8"/>
  <c r="C92" i="8"/>
  <c r="B93" i="8"/>
  <c r="C93" i="8"/>
  <c r="B94" i="8"/>
  <c r="C94" i="8"/>
  <c r="B95" i="8"/>
  <c r="C95" i="8"/>
  <c r="B96" i="8"/>
  <c r="C96" i="8"/>
  <c r="B97" i="8"/>
  <c r="C97" i="8"/>
  <c r="B98" i="8"/>
  <c r="C98" i="8"/>
  <c r="B99" i="8"/>
  <c r="C99" i="8"/>
  <c r="B100" i="8"/>
  <c r="C100" i="8"/>
  <c r="B101" i="8"/>
  <c r="C101" i="8"/>
  <c r="B102" i="8"/>
  <c r="C102" i="8"/>
  <c r="B103" i="8"/>
  <c r="C103" i="8"/>
  <c r="B104" i="8"/>
  <c r="C104" i="8"/>
  <c r="B105" i="8"/>
  <c r="C105" i="8"/>
  <c r="B106" i="8"/>
  <c r="C106" i="8"/>
  <c r="B107" i="8"/>
  <c r="C107" i="8"/>
  <c r="B108" i="8"/>
  <c r="C108" i="8"/>
  <c r="B109" i="8"/>
  <c r="C109" i="8"/>
  <c r="B110" i="8"/>
  <c r="C110" i="8"/>
  <c r="B111" i="8"/>
  <c r="C111" i="8"/>
  <c r="B112" i="8"/>
  <c r="C112" i="8"/>
  <c r="B113" i="8"/>
  <c r="C113" i="8"/>
  <c r="B114" i="8"/>
  <c r="C114" i="8"/>
  <c r="B115" i="8"/>
  <c r="C115" i="8"/>
  <c r="B116" i="8"/>
  <c r="C116" i="8"/>
  <c r="B117" i="8"/>
  <c r="C117" i="8"/>
  <c r="B118" i="8"/>
  <c r="C118" i="8"/>
  <c r="B119" i="8"/>
  <c r="C119" i="8"/>
  <c r="B120" i="8"/>
  <c r="C120" i="8"/>
  <c r="B121" i="8"/>
  <c r="C121" i="8"/>
  <c r="B122" i="8"/>
  <c r="C122" i="8"/>
  <c r="B123" i="8"/>
  <c r="C123" i="8"/>
  <c r="B124" i="8"/>
  <c r="C124" i="8"/>
  <c r="B125" i="8"/>
  <c r="C125" i="8"/>
  <c r="B126" i="8"/>
  <c r="C126" i="8"/>
  <c r="B127" i="8"/>
  <c r="C127" i="8"/>
  <c r="B128" i="8"/>
  <c r="C128" i="8"/>
  <c r="B129" i="8"/>
  <c r="C129" i="8"/>
  <c r="B130" i="8"/>
  <c r="C130" i="8"/>
  <c r="B131" i="8"/>
  <c r="C131" i="8"/>
  <c r="B132" i="8"/>
  <c r="C132" i="8"/>
  <c r="B133" i="8"/>
  <c r="C133" i="8"/>
  <c r="B134" i="8"/>
  <c r="C134" i="8"/>
  <c r="B135" i="8"/>
  <c r="C135" i="8"/>
  <c r="B136" i="8"/>
  <c r="C136" i="8"/>
  <c r="B137" i="8"/>
  <c r="C137" i="8"/>
  <c r="B138" i="8"/>
  <c r="C138" i="8"/>
  <c r="B139" i="8"/>
  <c r="C139" i="8"/>
  <c r="B140" i="8"/>
  <c r="C140" i="8"/>
  <c r="B141" i="8"/>
  <c r="C141" i="8"/>
  <c r="B142" i="8"/>
  <c r="C142" i="8"/>
  <c r="B143" i="8"/>
  <c r="C143" i="8"/>
  <c r="B144" i="8"/>
  <c r="C144" i="8"/>
  <c r="B145" i="8"/>
  <c r="C145" i="8"/>
  <c r="B146" i="8"/>
  <c r="C146" i="8"/>
  <c r="B147" i="8"/>
  <c r="C147" i="8"/>
  <c r="B148" i="8"/>
  <c r="C148" i="8"/>
  <c r="B149" i="8"/>
  <c r="C149" i="8"/>
  <c r="B150" i="8"/>
  <c r="C150" i="8"/>
  <c r="B151" i="8"/>
  <c r="C151" i="8"/>
  <c r="B152" i="8"/>
  <c r="C152" i="8"/>
  <c r="B153" i="8"/>
  <c r="C153" i="8"/>
  <c r="B154" i="8"/>
  <c r="C154" i="8"/>
  <c r="B155" i="8"/>
  <c r="C155" i="8"/>
  <c r="B156" i="8"/>
  <c r="C156" i="8"/>
  <c r="B157" i="8"/>
  <c r="C157" i="8"/>
  <c r="B158" i="8"/>
  <c r="C158" i="8"/>
  <c r="B159" i="8"/>
  <c r="C159" i="8"/>
  <c r="B160" i="8"/>
  <c r="C160" i="8"/>
  <c r="B161" i="8"/>
  <c r="C161" i="8"/>
  <c r="B162" i="8"/>
  <c r="C162" i="8"/>
  <c r="B163" i="8"/>
  <c r="C163" i="8"/>
  <c r="B164" i="8"/>
  <c r="C164" i="8"/>
  <c r="B165" i="8"/>
  <c r="C165" i="8"/>
  <c r="B166" i="8"/>
  <c r="C166" i="8"/>
  <c r="B167" i="8"/>
  <c r="C167" i="8"/>
  <c r="B168" i="8"/>
  <c r="C168" i="8"/>
  <c r="B169" i="8"/>
  <c r="C169" i="8"/>
  <c r="B170" i="8"/>
  <c r="C170" i="8"/>
  <c r="B171" i="8"/>
  <c r="C171" i="8"/>
  <c r="B172" i="8"/>
  <c r="C172" i="8"/>
  <c r="B173" i="8"/>
  <c r="C173" i="8"/>
  <c r="B174" i="8"/>
  <c r="C174" i="8"/>
  <c r="B175" i="8"/>
  <c r="C175" i="8"/>
  <c r="B176" i="8"/>
  <c r="C176" i="8"/>
  <c r="B177" i="8"/>
  <c r="C177" i="8"/>
  <c r="B178" i="8"/>
  <c r="C178" i="8"/>
  <c r="B179" i="8"/>
  <c r="C179" i="8"/>
  <c r="B180" i="8"/>
  <c r="C180" i="8"/>
  <c r="B181" i="8"/>
  <c r="C181" i="8"/>
  <c r="B182" i="8"/>
  <c r="C182" i="8"/>
  <c r="B183" i="8"/>
  <c r="C183" i="8"/>
  <c r="B184" i="8"/>
  <c r="C184" i="8"/>
  <c r="B185" i="8"/>
  <c r="C185" i="8"/>
  <c r="B186" i="8"/>
  <c r="C186" i="8"/>
  <c r="B187" i="8"/>
  <c r="C187" i="8"/>
  <c r="B188" i="8"/>
  <c r="C188" i="8"/>
  <c r="B189" i="8"/>
  <c r="C189" i="8"/>
  <c r="B190" i="8"/>
  <c r="C190" i="8"/>
  <c r="B191" i="8"/>
  <c r="C191" i="8"/>
  <c r="B192" i="8"/>
  <c r="C192" i="8"/>
  <c r="B193" i="8"/>
  <c r="C193" i="8"/>
  <c r="B194" i="8"/>
  <c r="C194" i="8"/>
  <c r="B195" i="8"/>
  <c r="C195" i="8"/>
  <c r="B196" i="8"/>
  <c r="C196" i="8"/>
  <c r="B197" i="8"/>
  <c r="C197" i="8"/>
  <c r="B198" i="8"/>
  <c r="C198" i="8"/>
  <c r="B199" i="8"/>
  <c r="C199" i="8"/>
  <c r="B200" i="8"/>
  <c r="C200" i="8"/>
  <c r="B201" i="8"/>
  <c r="C201" i="8"/>
  <c r="B202" i="8"/>
  <c r="C202" i="8"/>
  <c r="B203" i="8"/>
  <c r="C203" i="8"/>
  <c r="B204" i="8"/>
  <c r="C204" i="8"/>
  <c r="B205" i="8"/>
  <c r="C205" i="8"/>
  <c r="C2" i="8"/>
  <c r="B2" i="8"/>
  <c r="M17" i="7"/>
  <c r="M16" i="7"/>
  <c r="L17" i="7"/>
  <c r="L16" i="7"/>
  <c r="H16" i="7"/>
  <c r="I17" i="7"/>
  <c r="I16" i="7"/>
  <c r="H17" i="7"/>
  <c r="E2" i="7"/>
  <c r="D2" i="7"/>
  <c r="M7" i="7"/>
  <c r="M6" i="7"/>
  <c r="M5" i="7"/>
  <c r="L7" i="7"/>
  <c r="L6" i="7"/>
  <c r="L5" i="7"/>
  <c r="K7" i="7"/>
  <c r="K6" i="7"/>
  <c r="K5" i="7"/>
  <c r="J7" i="7"/>
  <c r="J6" i="7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D117" i="7"/>
  <c r="E117" i="7"/>
  <c r="D118" i="7"/>
  <c r="E118" i="7"/>
  <c r="D119" i="7"/>
  <c r="E119" i="7"/>
  <c r="D120" i="7"/>
  <c r="E120" i="7"/>
  <c r="D121" i="7"/>
  <c r="E121" i="7"/>
  <c r="D122" i="7"/>
  <c r="E122" i="7"/>
  <c r="D123" i="7"/>
  <c r="E123" i="7"/>
  <c r="D124" i="7"/>
  <c r="E124" i="7"/>
  <c r="D125" i="7"/>
  <c r="E125" i="7"/>
  <c r="D126" i="7"/>
  <c r="E126" i="7"/>
  <c r="D127" i="7"/>
  <c r="E127" i="7"/>
  <c r="D128" i="7"/>
  <c r="E128" i="7"/>
  <c r="D129" i="7"/>
  <c r="E129" i="7"/>
  <c r="D130" i="7"/>
  <c r="E130" i="7"/>
  <c r="D131" i="7"/>
  <c r="E131" i="7"/>
  <c r="D132" i="7"/>
  <c r="E132" i="7"/>
  <c r="D133" i="7"/>
  <c r="E133" i="7"/>
  <c r="D134" i="7"/>
  <c r="E134" i="7"/>
  <c r="D135" i="7"/>
  <c r="E135" i="7"/>
  <c r="D136" i="7"/>
  <c r="E136" i="7"/>
  <c r="D137" i="7"/>
  <c r="E137" i="7"/>
  <c r="D138" i="7"/>
  <c r="E138" i="7"/>
  <c r="D139" i="7"/>
  <c r="E139" i="7"/>
  <c r="D140" i="7"/>
  <c r="E140" i="7"/>
  <c r="D141" i="7"/>
  <c r="E141" i="7"/>
  <c r="D142" i="7"/>
  <c r="E142" i="7"/>
  <c r="D143" i="7"/>
  <c r="E143" i="7"/>
  <c r="D144" i="7"/>
  <c r="E144" i="7"/>
  <c r="D145" i="7"/>
  <c r="E145" i="7"/>
  <c r="D146" i="7"/>
  <c r="E146" i="7"/>
  <c r="D147" i="7"/>
  <c r="E147" i="7"/>
  <c r="D148" i="7"/>
  <c r="E148" i="7"/>
  <c r="D149" i="7"/>
  <c r="E149" i="7"/>
  <c r="D150" i="7"/>
  <c r="E150" i="7"/>
  <c r="D151" i="7"/>
  <c r="E151" i="7"/>
  <c r="D152" i="7"/>
  <c r="E152" i="7"/>
  <c r="D153" i="7"/>
  <c r="E153" i="7"/>
  <c r="D154" i="7"/>
  <c r="E154" i="7"/>
  <c r="D155" i="7"/>
  <c r="E155" i="7"/>
  <c r="D156" i="7"/>
  <c r="E156" i="7"/>
  <c r="D157" i="7"/>
  <c r="E157" i="7"/>
  <c r="D158" i="7"/>
  <c r="E158" i="7"/>
  <c r="D159" i="7"/>
  <c r="E159" i="7"/>
  <c r="D160" i="7"/>
  <c r="E160" i="7"/>
  <c r="D161" i="7"/>
  <c r="E161" i="7"/>
  <c r="D162" i="7"/>
  <c r="E162" i="7"/>
  <c r="D163" i="7"/>
  <c r="E163" i="7"/>
  <c r="D164" i="7"/>
  <c r="E164" i="7"/>
  <c r="D165" i="7"/>
  <c r="E165" i="7"/>
  <c r="D166" i="7"/>
  <c r="E166" i="7"/>
  <c r="D167" i="7"/>
  <c r="E167" i="7"/>
  <c r="D168" i="7"/>
  <c r="E168" i="7"/>
  <c r="D169" i="7"/>
  <c r="E169" i="7"/>
  <c r="D170" i="7"/>
  <c r="E170" i="7"/>
  <c r="D171" i="7"/>
  <c r="E171" i="7"/>
  <c r="D172" i="7"/>
  <c r="E172" i="7"/>
  <c r="D173" i="7"/>
  <c r="E173" i="7"/>
  <c r="D174" i="7"/>
  <c r="E174" i="7"/>
  <c r="D175" i="7"/>
  <c r="E175" i="7"/>
  <c r="D176" i="7"/>
  <c r="E176" i="7"/>
  <c r="D177" i="7"/>
  <c r="E177" i="7"/>
  <c r="D178" i="7"/>
  <c r="E178" i="7"/>
  <c r="D179" i="7"/>
  <c r="E179" i="7"/>
  <c r="D180" i="7"/>
  <c r="E180" i="7"/>
  <c r="D181" i="7"/>
  <c r="E181" i="7"/>
  <c r="D182" i="7"/>
  <c r="E182" i="7"/>
  <c r="D183" i="7"/>
  <c r="E183" i="7"/>
  <c r="D184" i="7"/>
  <c r="E184" i="7"/>
  <c r="D185" i="7"/>
  <c r="E185" i="7"/>
  <c r="D186" i="7"/>
  <c r="E186" i="7"/>
  <c r="D187" i="7"/>
  <c r="E187" i="7"/>
  <c r="D188" i="7"/>
  <c r="E188" i="7"/>
  <c r="D189" i="7"/>
  <c r="E189" i="7"/>
  <c r="D190" i="7"/>
  <c r="E190" i="7"/>
  <c r="D191" i="7"/>
  <c r="E191" i="7"/>
  <c r="D192" i="7"/>
  <c r="E192" i="7"/>
  <c r="D193" i="7"/>
  <c r="E193" i="7"/>
  <c r="D194" i="7"/>
  <c r="E194" i="7"/>
  <c r="D195" i="7"/>
  <c r="E195" i="7"/>
  <c r="D196" i="7"/>
  <c r="E196" i="7"/>
  <c r="D197" i="7"/>
  <c r="E197" i="7"/>
  <c r="D198" i="7"/>
  <c r="E198" i="7"/>
  <c r="D199" i="7"/>
  <c r="E199" i="7"/>
  <c r="D200" i="7"/>
  <c r="E200" i="7"/>
  <c r="D201" i="7"/>
  <c r="E201" i="7"/>
  <c r="D202" i="7"/>
  <c r="E202" i="7"/>
  <c r="D203" i="7"/>
  <c r="E203" i="7"/>
  <c r="D204" i="7"/>
  <c r="E204" i="7"/>
  <c r="D205" i="7"/>
  <c r="E205" i="7"/>
  <c r="D206" i="7"/>
  <c r="E206" i="7"/>
  <c r="D207" i="7"/>
  <c r="E207" i="7"/>
  <c r="D208" i="7"/>
  <c r="E208" i="7"/>
  <c r="D209" i="7"/>
  <c r="E209" i="7"/>
  <c r="D210" i="7"/>
  <c r="E210" i="7"/>
  <c r="D211" i="7"/>
  <c r="E211" i="7"/>
  <c r="D212" i="7"/>
  <c r="E212" i="7"/>
  <c r="D213" i="7"/>
  <c r="E213" i="7"/>
  <c r="D214" i="7"/>
  <c r="E214" i="7"/>
  <c r="D215" i="7"/>
  <c r="E215" i="7"/>
  <c r="D216" i="7"/>
  <c r="E216" i="7"/>
  <c r="D217" i="7"/>
  <c r="E217" i="7"/>
  <c r="D218" i="7"/>
  <c r="E218" i="7"/>
  <c r="D219" i="7"/>
  <c r="E219" i="7"/>
  <c r="D220" i="7"/>
  <c r="E220" i="7"/>
  <c r="D221" i="7"/>
  <c r="E221" i="7"/>
  <c r="D222" i="7"/>
  <c r="E222" i="7"/>
  <c r="D223" i="7"/>
  <c r="E223" i="7"/>
  <c r="D224" i="7"/>
  <c r="E224" i="7"/>
  <c r="D225" i="7"/>
  <c r="E225" i="7"/>
  <c r="D226" i="7"/>
  <c r="E226" i="7"/>
  <c r="D227" i="7"/>
  <c r="E227" i="7"/>
  <c r="D228" i="7"/>
  <c r="E228" i="7"/>
  <c r="D229" i="7"/>
  <c r="E229" i="7"/>
  <c r="D230" i="7"/>
  <c r="E230" i="7"/>
  <c r="D231" i="7"/>
  <c r="E231" i="7"/>
  <c r="D232" i="7"/>
  <c r="E232" i="7"/>
  <c r="D233" i="7"/>
  <c r="E233" i="7"/>
  <c r="D234" i="7"/>
  <c r="E234" i="7"/>
  <c r="D235" i="7"/>
  <c r="E235" i="7"/>
  <c r="D236" i="7"/>
  <c r="E236" i="7"/>
  <c r="D237" i="7"/>
  <c r="E237" i="7"/>
  <c r="D238" i="7"/>
  <c r="E238" i="7"/>
  <c r="D239" i="7"/>
  <c r="E239" i="7"/>
  <c r="D240" i="7"/>
  <c r="E240" i="7"/>
  <c r="D241" i="7"/>
  <c r="E241" i="7"/>
  <c r="D242" i="7"/>
  <c r="E242" i="7"/>
  <c r="D243" i="7"/>
  <c r="E243" i="7"/>
  <c r="D244" i="7"/>
  <c r="E244" i="7"/>
  <c r="D245" i="7"/>
  <c r="E245" i="7"/>
  <c r="D246" i="7"/>
  <c r="E246" i="7"/>
  <c r="D247" i="7"/>
  <c r="E247" i="7"/>
  <c r="D248" i="7"/>
  <c r="E248" i="7"/>
  <c r="D249" i="7"/>
  <c r="E249" i="7"/>
  <c r="D250" i="7"/>
  <c r="E250" i="7"/>
  <c r="D251" i="7"/>
  <c r="E251" i="7"/>
  <c r="D252" i="7"/>
  <c r="E252" i="7"/>
  <c r="D253" i="7"/>
  <c r="E253" i="7"/>
  <c r="D254" i="7"/>
  <c r="E254" i="7"/>
  <c r="D255" i="7"/>
  <c r="E255" i="7"/>
  <c r="D256" i="7"/>
  <c r="E256" i="7"/>
  <c r="D257" i="7"/>
  <c r="E257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2" i="7"/>
  <c r="Q42" i="7" l="1"/>
  <c r="Q57" i="9"/>
  <c r="Q56" i="9"/>
  <c r="L22" i="7"/>
  <c r="L23" i="7" s="1"/>
  <c r="H42" i="8"/>
  <c r="L10" i="7"/>
  <c r="H22" i="7"/>
  <c r="Q54" i="8"/>
  <c r="Q57" i="8" s="1"/>
  <c r="H22" i="8"/>
  <c r="J10" i="7"/>
  <c r="H26" i="7"/>
  <c r="H27" i="7" s="1"/>
  <c r="L22" i="8"/>
  <c r="L23" i="8" s="1"/>
  <c r="L26" i="9"/>
  <c r="L27" i="9" s="1"/>
  <c r="Q44" i="7"/>
  <c r="Q45" i="7"/>
  <c r="Q49" i="7" s="1"/>
  <c r="Q50" i="7" s="1"/>
  <c r="L26" i="7"/>
  <c r="L27" i="7" s="1"/>
  <c r="L9" i="7"/>
  <c r="H45" i="9"/>
  <c r="H44" i="9"/>
  <c r="H45" i="8"/>
  <c r="H44" i="8"/>
  <c r="U42" i="7"/>
  <c r="J9" i="7"/>
  <c r="H26" i="9"/>
  <c r="H27" i="9" s="1"/>
  <c r="L26" i="8"/>
  <c r="L27" i="8" s="1"/>
  <c r="L49" i="9"/>
  <c r="L50" i="9" s="1"/>
  <c r="H23" i="9"/>
  <c r="J10" i="9"/>
  <c r="L23" i="9"/>
  <c r="Q42" i="9"/>
  <c r="U45" i="9"/>
  <c r="U49" i="9" s="1"/>
  <c r="U50" i="9" s="1"/>
  <c r="J9" i="9"/>
  <c r="Q56" i="8"/>
  <c r="Q61" i="8" s="1"/>
  <c r="Q62" i="8" s="1"/>
  <c r="H23" i="8"/>
  <c r="H27" i="8"/>
  <c r="H42" i="7"/>
  <c r="Q42" i="8"/>
  <c r="J10" i="8"/>
  <c r="L45" i="8"/>
  <c r="L44" i="8"/>
  <c r="U45" i="8"/>
  <c r="U44" i="8"/>
  <c r="U49" i="8" s="1"/>
  <c r="U50" i="8" s="1"/>
  <c r="J9" i="8"/>
  <c r="L9" i="8"/>
  <c r="H23" i="7"/>
  <c r="L42" i="7"/>
  <c r="L31" i="9" l="1"/>
  <c r="L32" i="9" s="1"/>
  <c r="H49" i="9"/>
  <c r="H50" i="9" s="1"/>
  <c r="L31" i="8"/>
  <c r="L32" i="8" s="1"/>
  <c r="U45" i="7"/>
  <c r="U44" i="7"/>
  <c r="Q45" i="8"/>
  <c r="Q44" i="8"/>
  <c r="L45" i="7"/>
  <c r="L49" i="7" s="1"/>
  <c r="L50" i="7" s="1"/>
  <c r="L44" i="7"/>
  <c r="Q45" i="9"/>
  <c r="Q44" i="9"/>
  <c r="H31" i="9"/>
  <c r="H32" i="9" s="1"/>
  <c r="Q61" i="9"/>
  <c r="Q62" i="9" s="1"/>
  <c r="H31" i="8"/>
  <c r="H32" i="8" s="1"/>
  <c r="H45" i="7"/>
  <c r="H44" i="7"/>
  <c r="H49" i="8"/>
  <c r="H50" i="8" s="1"/>
  <c r="L49" i="8"/>
  <c r="L50" i="8" s="1"/>
  <c r="L31" i="7"/>
  <c r="L32" i="7" s="1"/>
  <c r="H31" i="7"/>
  <c r="H32" i="7" s="1"/>
  <c r="U49" i="7" l="1"/>
  <c r="U50" i="7" s="1"/>
  <c r="Q49" i="8"/>
  <c r="Q50" i="8" s="1"/>
  <c r="H49" i="7"/>
  <c r="H50" i="7" s="1"/>
  <c r="Q49" i="9"/>
  <c r="Q50" i="9" s="1"/>
</calcChain>
</file>

<file path=xl/sharedStrings.xml><?xml version="1.0" encoding="utf-8"?>
<sst xmlns="http://schemas.openxmlformats.org/spreadsheetml/2006/main" count="238" uniqueCount="52">
  <si>
    <t>Data Point</t>
  </si>
  <si>
    <t>Total</t>
  </si>
  <si>
    <t>Mean</t>
  </si>
  <si>
    <t>St.D.</t>
  </si>
  <si>
    <t>Pos</t>
  </si>
  <si>
    <t>Neg</t>
  </si>
  <si>
    <t>Mean Diff</t>
  </si>
  <si>
    <t>St.d. Digg</t>
  </si>
  <si>
    <t>Positive</t>
  </si>
  <si>
    <t>Max</t>
  </si>
  <si>
    <t>Min</t>
  </si>
  <si>
    <t>Negative</t>
  </si>
  <si>
    <t>Positives in Negative Range</t>
  </si>
  <si>
    <t>Negatives in Positive Range</t>
  </si>
  <si>
    <t>#</t>
  </si>
  <si>
    <t>%</t>
  </si>
  <si>
    <t>Mag Means</t>
  </si>
  <si>
    <t>Mag, St.Devs</t>
  </si>
  <si>
    <t>Mean of Means</t>
  </si>
  <si>
    <t>M2:</t>
  </si>
  <si>
    <t>Neg &lt; M2</t>
  </si>
  <si>
    <t>Pos &gt; M2</t>
  </si>
  <si>
    <t>Total Misclassification:</t>
  </si>
  <si>
    <t>Neg &gt; M2</t>
  </si>
  <si>
    <t>Pos &lt; M2</t>
  </si>
  <si>
    <t>N/A</t>
  </si>
  <si>
    <t>Meadian</t>
  </si>
  <si>
    <t>Mean of Medians</t>
  </si>
  <si>
    <t>Local IntensMean Pos</t>
  </si>
  <si>
    <t>Local IntensMean Neg</t>
  </si>
  <si>
    <t>Local IntensStDev Pos</t>
  </si>
  <si>
    <t>Local IntensStDev Neg</t>
  </si>
  <si>
    <t>Ratio Pos</t>
  </si>
  <si>
    <t>Ratio Neg</t>
  </si>
  <si>
    <t>Local GradMean Pos</t>
  </si>
  <si>
    <t>Local GradMean Neg</t>
  </si>
  <si>
    <t>Local Intensity Mean (Positive)</t>
  </si>
  <si>
    <t>Local Intensity Mean (Negative)</t>
  </si>
  <si>
    <t>Local Intensity St.D. (Positive)</t>
  </si>
  <si>
    <t>Local Intensity St.D. (Negative)</t>
  </si>
  <si>
    <t>Local Mean</t>
  </si>
  <si>
    <t>Local St.Devs.</t>
  </si>
  <si>
    <t>Local Intensity Mean</t>
  </si>
  <si>
    <t>Local Intensity St.D.</t>
  </si>
  <si>
    <t>Local Mean Intensity</t>
  </si>
  <si>
    <t>Local Mean St.D.</t>
  </si>
  <si>
    <t>Local Gradients Mean (positive)</t>
  </si>
  <si>
    <t>Local Gradients Mean (Negative)</t>
  </si>
  <si>
    <t>Local Mean Gradients</t>
  </si>
  <si>
    <t>Meadian -1 =&gt;</t>
  </si>
  <si>
    <t>Ratio (positive)</t>
  </si>
  <si>
    <t>Ratio (Negative)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</si>
</sst>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3" xfId="0" applyFont="1" applyBorder="1"/>
    <xf numFmtId="0" fontId="1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0" fillId="0" borderId="3" xfId="0" applyNumberFormat="1" applyBorder="1"/>
    <xf numFmtId="2" fontId="0" fillId="0" borderId="5" xfId="0" applyNumberFormat="1" applyBorder="1"/>
    <xf numFmtId="165" fontId="0" fillId="0" borderId="4" xfId="0" applyNumberFormat="1" applyBorder="1"/>
    <xf numFmtId="165" fontId="0" fillId="0" borderId="10" xfId="0" applyNumberFormat="1" applyBorder="1"/>
    <xf numFmtId="165" fontId="0" fillId="0" borderId="5" xfId="0" applyNumberFormat="1" applyBorder="1"/>
    <xf numFmtId="0" fontId="2" fillId="0" borderId="0" xfId="0" applyFont="1" applyAlignment="1">
      <alignment horizontal="center"/>
    </xf>
    <xf numFmtId="0" fontId="4" fillId="0" borderId="0" xfId="0" applyFont="1"/>
    <xf numFmtId="0" fontId="1" fillId="0" borderId="15" xfId="0" applyFont="1" applyBorder="1"/>
    <xf numFmtId="2" fontId="0" fillId="0" borderId="1" xfId="0" applyNumberFormat="1" applyBorder="1"/>
    <xf numFmtId="2" fontId="0" fillId="0" borderId="15" xfId="0" applyNumberFormat="1" applyBorder="1"/>
    <xf numFmtId="2" fontId="0" fillId="0" borderId="0" xfId="0" applyNumberFormat="1"/>
    <xf numFmtId="165" fontId="0" fillId="0" borderId="0" xfId="0" applyNumberFormat="1" applyBorder="1"/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5" fontId="3" fillId="0" borderId="18" xfId="0" applyNumberFormat="1" applyFont="1" applyBorder="1"/>
    <xf numFmtId="165" fontId="3" fillId="0" borderId="19" xfId="0" applyNumberFormat="1" applyFont="1" applyBorder="1"/>
    <xf numFmtId="165" fontId="3" fillId="0" borderId="15" xfId="0" applyNumberFormat="1" applyFont="1" applyBorder="1"/>
    <xf numFmtId="165" fontId="0" fillId="0" borderId="2" xfId="0" applyNumberFormat="1" applyBorder="1"/>
    <xf numFmtId="0" fontId="1" fillId="0" borderId="12" xfId="0" applyFont="1" applyBorder="1"/>
    <xf numFmtId="0" fontId="1" fillId="0" borderId="20" xfId="0" applyFont="1" applyBorder="1"/>
    <xf numFmtId="0" fontId="1" fillId="0" borderId="13" xfId="0" applyFont="1" applyBorder="1"/>
    <xf numFmtId="165" fontId="0" fillId="0" borderId="14" xfId="0" applyNumberFormat="1" applyBorder="1"/>
    <xf numFmtId="0" fontId="0" fillId="0" borderId="0" xfId="0" applyAlignment="1">
      <alignment horizontal="center"/>
    </xf>
    <xf numFmtId="166" fontId="3" fillId="0" borderId="18" xfId="0" applyNumberFormat="1" applyFont="1" applyBorder="1"/>
    <xf numFmtId="166" fontId="0" fillId="0" borderId="0" xfId="0" applyNumberFormat="1" applyBorder="1"/>
    <xf numFmtId="166" fontId="0" fillId="0" borderId="4" xfId="0" applyNumberFormat="1" applyBorder="1"/>
    <xf numFmtId="166" fontId="0" fillId="0" borderId="1" xfId="0" applyNumberFormat="1" applyBorder="1"/>
    <xf numFmtId="166" fontId="0" fillId="0" borderId="15" xfId="0" applyNumberFormat="1" applyBorder="1"/>
    <xf numFmtId="166" fontId="0" fillId="0" borderId="3" xfId="0" applyNumberFormat="1" applyBorder="1"/>
    <xf numFmtId="166" fontId="0" fillId="0" borderId="5" xfId="0" applyNumberFormat="1" applyBorder="1"/>
    <xf numFmtId="164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16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Local Intensity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'Mean, St.d - Local Intensity'!$B$1</c:f>
              <c:strCache>
                <c:ptCount val="1"/>
                <c:pt idx="0">
                  <c:v>Local Intensity Mean (Positive)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'Mean, St.d - Local Intensity'!$A$26:$A$234</c:f>
              <c:numCache>
                <c:formatCode>General</c:formatCode>
                <c:ptCount val="209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</c:numCache>
            </c:numRef>
          </c:cat>
          <c:val>
            <c:numRef>
              <c:f>'Mean, St.d - Local Intensity'!$B$26:$B$234</c:f>
              <c:numCache>
                <c:formatCode>General</c:formatCode>
                <c:ptCount val="209"/>
                <c:pt idx="0">
                  <c:v>43</c:v>
                </c:pt>
                <c:pt idx="1">
                  <c:v>42</c:v>
                </c:pt>
                <c:pt idx="2">
                  <c:v>59</c:v>
                </c:pt>
                <c:pt idx="3">
                  <c:v>58</c:v>
                </c:pt>
                <c:pt idx="4">
                  <c:v>53</c:v>
                </c:pt>
                <c:pt idx="5">
                  <c:v>67</c:v>
                </c:pt>
                <c:pt idx="6">
                  <c:v>75</c:v>
                </c:pt>
                <c:pt idx="7">
                  <c:v>86</c:v>
                </c:pt>
                <c:pt idx="8">
                  <c:v>89</c:v>
                </c:pt>
                <c:pt idx="9">
                  <c:v>92</c:v>
                </c:pt>
                <c:pt idx="10">
                  <c:v>85</c:v>
                </c:pt>
                <c:pt idx="11">
                  <c:v>120</c:v>
                </c:pt>
                <c:pt idx="12">
                  <c:v>94</c:v>
                </c:pt>
                <c:pt idx="13">
                  <c:v>114</c:v>
                </c:pt>
                <c:pt idx="14">
                  <c:v>138</c:v>
                </c:pt>
                <c:pt idx="15">
                  <c:v>92</c:v>
                </c:pt>
                <c:pt idx="16">
                  <c:v>123</c:v>
                </c:pt>
                <c:pt idx="17">
                  <c:v>110</c:v>
                </c:pt>
                <c:pt idx="18">
                  <c:v>90</c:v>
                </c:pt>
                <c:pt idx="19">
                  <c:v>119</c:v>
                </c:pt>
                <c:pt idx="20">
                  <c:v>108</c:v>
                </c:pt>
                <c:pt idx="21">
                  <c:v>108</c:v>
                </c:pt>
                <c:pt idx="22">
                  <c:v>100</c:v>
                </c:pt>
                <c:pt idx="23">
                  <c:v>108</c:v>
                </c:pt>
                <c:pt idx="24">
                  <c:v>121</c:v>
                </c:pt>
                <c:pt idx="25">
                  <c:v>100</c:v>
                </c:pt>
                <c:pt idx="26">
                  <c:v>109</c:v>
                </c:pt>
                <c:pt idx="27">
                  <c:v>82</c:v>
                </c:pt>
                <c:pt idx="28">
                  <c:v>79</c:v>
                </c:pt>
                <c:pt idx="29">
                  <c:v>59</c:v>
                </c:pt>
                <c:pt idx="30">
                  <c:v>75</c:v>
                </c:pt>
                <c:pt idx="31">
                  <c:v>66</c:v>
                </c:pt>
                <c:pt idx="32">
                  <c:v>72</c:v>
                </c:pt>
                <c:pt idx="33">
                  <c:v>42</c:v>
                </c:pt>
                <c:pt idx="34">
                  <c:v>52</c:v>
                </c:pt>
                <c:pt idx="35">
                  <c:v>49</c:v>
                </c:pt>
                <c:pt idx="36">
                  <c:v>34</c:v>
                </c:pt>
                <c:pt idx="37">
                  <c:v>43</c:v>
                </c:pt>
                <c:pt idx="38">
                  <c:v>48</c:v>
                </c:pt>
                <c:pt idx="39">
                  <c:v>50</c:v>
                </c:pt>
                <c:pt idx="40">
                  <c:v>45</c:v>
                </c:pt>
                <c:pt idx="41">
                  <c:v>39</c:v>
                </c:pt>
                <c:pt idx="42">
                  <c:v>28</c:v>
                </c:pt>
                <c:pt idx="43">
                  <c:v>38</c:v>
                </c:pt>
                <c:pt idx="44">
                  <c:v>30</c:v>
                </c:pt>
                <c:pt idx="45">
                  <c:v>27</c:v>
                </c:pt>
                <c:pt idx="46">
                  <c:v>32</c:v>
                </c:pt>
                <c:pt idx="47">
                  <c:v>19</c:v>
                </c:pt>
                <c:pt idx="48">
                  <c:v>22</c:v>
                </c:pt>
                <c:pt idx="49">
                  <c:v>17</c:v>
                </c:pt>
                <c:pt idx="50">
                  <c:v>21</c:v>
                </c:pt>
                <c:pt idx="51">
                  <c:v>17</c:v>
                </c:pt>
                <c:pt idx="52">
                  <c:v>15</c:v>
                </c:pt>
                <c:pt idx="53">
                  <c:v>11</c:v>
                </c:pt>
                <c:pt idx="54">
                  <c:v>8</c:v>
                </c:pt>
                <c:pt idx="55">
                  <c:v>8</c:v>
                </c:pt>
                <c:pt idx="56">
                  <c:v>12</c:v>
                </c:pt>
                <c:pt idx="57">
                  <c:v>10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1</c:v>
                </c:pt>
                <c:pt idx="62">
                  <c:v>4</c:v>
                </c:pt>
                <c:pt idx="63">
                  <c:v>0</c:v>
                </c:pt>
                <c:pt idx="64">
                  <c:v>4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4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D-4E09-9237-7CC33D8B05A0}"/>
            </c:ext>
          </c:extLst>
        </c:ser>
        <c:ser>
          <c:idx val="1"/>
          <c:order val="1"/>
          <c:tx>
            <c:strRef>
              <c:f>'Mean, St.d - Local Intensity'!$C$1</c:f>
              <c:strCache>
                <c:ptCount val="1"/>
                <c:pt idx="0">
                  <c:v>Local Intensity Mean (Negative)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'Mean, St.d - Local Intensity'!$A$26:$A$234</c:f>
              <c:numCache>
                <c:formatCode>General</c:formatCode>
                <c:ptCount val="209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</c:numCache>
            </c:numRef>
          </c:cat>
          <c:val>
            <c:numRef>
              <c:f>'Mean, St.d - Local Intensity'!$C$26:$C$234</c:f>
              <c:numCache>
                <c:formatCode>General</c:formatCode>
                <c:ptCount val="209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1</c:v>
                </c:pt>
                <c:pt idx="56">
                  <c:v>2</c:v>
                </c:pt>
                <c:pt idx="57">
                  <c:v>6</c:v>
                </c:pt>
                <c:pt idx="58">
                  <c:v>3</c:v>
                </c:pt>
                <c:pt idx="59">
                  <c:v>7</c:v>
                </c:pt>
                <c:pt idx="60">
                  <c:v>5</c:v>
                </c:pt>
                <c:pt idx="61">
                  <c:v>16</c:v>
                </c:pt>
                <c:pt idx="62">
                  <c:v>6</c:v>
                </c:pt>
                <c:pt idx="63">
                  <c:v>1</c:v>
                </c:pt>
                <c:pt idx="64">
                  <c:v>9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11</c:v>
                </c:pt>
                <c:pt idx="72">
                  <c:v>10</c:v>
                </c:pt>
                <c:pt idx="73">
                  <c:v>7</c:v>
                </c:pt>
                <c:pt idx="74">
                  <c:v>11</c:v>
                </c:pt>
                <c:pt idx="75">
                  <c:v>7</c:v>
                </c:pt>
                <c:pt idx="76">
                  <c:v>7</c:v>
                </c:pt>
                <c:pt idx="77">
                  <c:v>11</c:v>
                </c:pt>
                <c:pt idx="78">
                  <c:v>8</c:v>
                </c:pt>
                <c:pt idx="79">
                  <c:v>14</c:v>
                </c:pt>
                <c:pt idx="80">
                  <c:v>7</c:v>
                </c:pt>
                <c:pt idx="81">
                  <c:v>14</c:v>
                </c:pt>
                <c:pt idx="82">
                  <c:v>23</c:v>
                </c:pt>
                <c:pt idx="83">
                  <c:v>16</c:v>
                </c:pt>
                <c:pt idx="84">
                  <c:v>16</c:v>
                </c:pt>
                <c:pt idx="85">
                  <c:v>11</c:v>
                </c:pt>
                <c:pt idx="86">
                  <c:v>16</c:v>
                </c:pt>
                <c:pt idx="87">
                  <c:v>12</c:v>
                </c:pt>
                <c:pt idx="88">
                  <c:v>16</c:v>
                </c:pt>
                <c:pt idx="89">
                  <c:v>13</c:v>
                </c:pt>
                <c:pt idx="90">
                  <c:v>11</c:v>
                </c:pt>
                <c:pt idx="91">
                  <c:v>20</c:v>
                </c:pt>
                <c:pt idx="92">
                  <c:v>28</c:v>
                </c:pt>
                <c:pt idx="93">
                  <c:v>25</c:v>
                </c:pt>
                <c:pt idx="94">
                  <c:v>16</c:v>
                </c:pt>
                <c:pt idx="95">
                  <c:v>13</c:v>
                </c:pt>
                <c:pt idx="96">
                  <c:v>31</c:v>
                </c:pt>
                <c:pt idx="97">
                  <c:v>25</c:v>
                </c:pt>
                <c:pt idx="98">
                  <c:v>37</c:v>
                </c:pt>
                <c:pt idx="99">
                  <c:v>24</c:v>
                </c:pt>
                <c:pt idx="100">
                  <c:v>38</c:v>
                </c:pt>
                <c:pt idx="101">
                  <c:v>32</c:v>
                </c:pt>
                <c:pt idx="102">
                  <c:v>44</c:v>
                </c:pt>
                <c:pt idx="103">
                  <c:v>37</c:v>
                </c:pt>
                <c:pt idx="104">
                  <c:v>41</c:v>
                </c:pt>
                <c:pt idx="105">
                  <c:v>43</c:v>
                </c:pt>
                <c:pt idx="106">
                  <c:v>37</c:v>
                </c:pt>
                <c:pt idx="107">
                  <c:v>52</c:v>
                </c:pt>
                <c:pt idx="108">
                  <c:v>61</c:v>
                </c:pt>
                <c:pt idx="109">
                  <c:v>60</c:v>
                </c:pt>
                <c:pt idx="110">
                  <c:v>68</c:v>
                </c:pt>
                <c:pt idx="111">
                  <c:v>61</c:v>
                </c:pt>
                <c:pt idx="112">
                  <c:v>68</c:v>
                </c:pt>
                <c:pt idx="113">
                  <c:v>64</c:v>
                </c:pt>
                <c:pt idx="114">
                  <c:v>77</c:v>
                </c:pt>
                <c:pt idx="115">
                  <c:v>71</c:v>
                </c:pt>
                <c:pt idx="116">
                  <c:v>67</c:v>
                </c:pt>
                <c:pt idx="117">
                  <c:v>72</c:v>
                </c:pt>
                <c:pt idx="118">
                  <c:v>81</c:v>
                </c:pt>
                <c:pt idx="119">
                  <c:v>74</c:v>
                </c:pt>
                <c:pt idx="120">
                  <c:v>91</c:v>
                </c:pt>
                <c:pt idx="121">
                  <c:v>91</c:v>
                </c:pt>
                <c:pt idx="122">
                  <c:v>83</c:v>
                </c:pt>
                <c:pt idx="123">
                  <c:v>89</c:v>
                </c:pt>
                <c:pt idx="124">
                  <c:v>74</c:v>
                </c:pt>
                <c:pt idx="125">
                  <c:v>68</c:v>
                </c:pt>
                <c:pt idx="126">
                  <c:v>75</c:v>
                </c:pt>
                <c:pt idx="127">
                  <c:v>85</c:v>
                </c:pt>
                <c:pt idx="128">
                  <c:v>70</c:v>
                </c:pt>
                <c:pt idx="129">
                  <c:v>74</c:v>
                </c:pt>
                <c:pt idx="130">
                  <c:v>50</c:v>
                </c:pt>
                <c:pt idx="131">
                  <c:v>52</c:v>
                </c:pt>
                <c:pt idx="132">
                  <c:v>55</c:v>
                </c:pt>
                <c:pt idx="133">
                  <c:v>61</c:v>
                </c:pt>
                <c:pt idx="134">
                  <c:v>57</c:v>
                </c:pt>
                <c:pt idx="135">
                  <c:v>51</c:v>
                </c:pt>
                <c:pt idx="136">
                  <c:v>54</c:v>
                </c:pt>
                <c:pt idx="137">
                  <c:v>54</c:v>
                </c:pt>
                <c:pt idx="138">
                  <c:v>51</c:v>
                </c:pt>
                <c:pt idx="139">
                  <c:v>69</c:v>
                </c:pt>
                <c:pt idx="140">
                  <c:v>40</c:v>
                </c:pt>
                <c:pt idx="141">
                  <c:v>54</c:v>
                </c:pt>
                <c:pt idx="142">
                  <c:v>47</c:v>
                </c:pt>
                <c:pt idx="143">
                  <c:v>47</c:v>
                </c:pt>
                <c:pt idx="144">
                  <c:v>50</c:v>
                </c:pt>
                <c:pt idx="145">
                  <c:v>43</c:v>
                </c:pt>
                <c:pt idx="146">
                  <c:v>59</c:v>
                </c:pt>
                <c:pt idx="147">
                  <c:v>40</c:v>
                </c:pt>
                <c:pt idx="148">
                  <c:v>38</c:v>
                </c:pt>
                <c:pt idx="149">
                  <c:v>45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34</c:v>
                </c:pt>
                <c:pt idx="154">
                  <c:v>24</c:v>
                </c:pt>
                <c:pt idx="155">
                  <c:v>26</c:v>
                </c:pt>
                <c:pt idx="156">
                  <c:v>23</c:v>
                </c:pt>
                <c:pt idx="157">
                  <c:v>23</c:v>
                </c:pt>
                <c:pt idx="158">
                  <c:v>11</c:v>
                </c:pt>
                <c:pt idx="159">
                  <c:v>13</c:v>
                </c:pt>
                <c:pt idx="160">
                  <c:v>17</c:v>
                </c:pt>
                <c:pt idx="161">
                  <c:v>7</c:v>
                </c:pt>
                <c:pt idx="162">
                  <c:v>10</c:v>
                </c:pt>
                <c:pt idx="163">
                  <c:v>13</c:v>
                </c:pt>
                <c:pt idx="164">
                  <c:v>5</c:v>
                </c:pt>
                <c:pt idx="165">
                  <c:v>11</c:v>
                </c:pt>
                <c:pt idx="166">
                  <c:v>9</c:v>
                </c:pt>
                <c:pt idx="167">
                  <c:v>11</c:v>
                </c:pt>
                <c:pt idx="168">
                  <c:v>3</c:v>
                </c:pt>
                <c:pt idx="169">
                  <c:v>6</c:v>
                </c:pt>
                <c:pt idx="170">
                  <c:v>3</c:v>
                </c:pt>
                <c:pt idx="171">
                  <c:v>0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D-4E09-9237-7CC33D8B0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896016"/>
        <c:axId val="710900496"/>
      </c:barChart>
      <c:catAx>
        <c:axId val="7108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10900496"/>
        <c:crosses val="autoZero"/>
        <c:auto val="1"/>
        <c:lblAlgn val="ctr"/>
        <c:lblOffset val="100"/>
        <c:noMultiLvlLbl val="0"/>
      </c:catAx>
      <c:valAx>
        <c:axId val="7109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1089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Local Intensity St.D.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'Mean, St.d - Local Intensity'!$D$1</c:f>
              <c:strCache>
                <c:ptCount val="1"/>
                <c:pt idx="0">
                  <c:v>Local Intensity St.D. (Positive)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'Mean, St.d - Local Intensity'!$A$2:$A$38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'Mean, St.d - Local Intensity'!$D$2:$D$38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27</c:v>
                </c:pt>
                <c:pt idx="7">
                  <c:v>79</c:v>
                </c:pt>
                <c:pt idx="8">
                  <c:v>160</c:v>
                </c:pt>
                <c:pt idx="9">
                  <c:v>258</c:v>
                </c:pt>
                <c:pt idx="10">
                  <c:v>335</c:v>
                </c:pt>
                <c:pt idx="11">
                  <c:v>442</c:v>
                </c:pt>
                <c:pt idx="12">
                  <c:v>509</c:v>
                </c:pt>
                <c:pt idx="13">
                  <c:v>527</c:v>
                </c:pt>
                <c:pt idx="14">
                  <c:v>412</c:v>
                </c:pt>
                <c:pt idx="15">
                  <c:v>365</c:v>
                </c:pt>
                <c:pt idx="16">
                  <c:v>258</c:v>
                </c:pt>
                <c:pt idx="17">
                  <c:v>194</c:v>
                </c:pt>
                <c:pt idx="18">
                  <c:v>116</c:v>
                </c:pt>
                <c:pt idx="19">
                  <c:v>96</c:v>
                </c:pt>
                <c:pt idx="20">
                  <c:v>54</c:v>
                </c:pt>
                <c:pt idx="21">
                  <c:v>44</c:v>
                </c:pt>
                <c:pt idx="22">
                  <c:v>36</c:v>
                </c:pt>
                <c:pt idx="23">
                  <c:v>15</c:v>
                </c:pt>
                <c:pt idx="24">
                  <c:v>19</c:v>
                </c:pt>
                <c:pt idx="25">
                  <c:v>13</c:v>
                </c:pt>
                <c:pt idx="26">
                  <c:v>8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0-4154-81FC-97D2AD7B0C15}"/>
            </c:ext>
          </c:extLst>
        </c:ser>
        <c:ser>
          <c:idx val="1"/>
          <c:order val="1"/>
          <c:tx>
            <c:strRef>
              <c:f>'Mean, St.d - Local Intensity'!$E$1</c:f>
              <c:strCache>
                <c:ptCount val="1"/>
                <c:pt idx="0">
                  <c:v>Local Intensity St.D. (Negative)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'Mean, St.d - Local Intensity'!$A$2:$A$38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'Mean, St.d - Local Intensity'!$E$2:$E$38</c:f>
              <c:numCache>
                <c:formatCode>General</c:formatCode>
                <c:ptCount val="37"/>
                <c:pt idx="0">
                  <c:v>3</c:v>
                </c:pt>
                <c:pt idx="1">
                  <c:v>74</c:v>
                </c:pt>
                <c:pt idx="2">
                  <c:v>313</c:v>
                </c:pt>
                <c:pt idx="3">
                  <c:v>637</c:v>
                </c:pt>
                <c:pt idx="4">
                  <c:v>680</c:v>
                </c:pt>
                <c:pt idx="5">
                  <c:v>568</c:v>
                </c:pt>
                <c:pt idx="6">
                  <c:v>427</c:v>
                </c:pt>
                <c:pt idx="7">
                  <c:v>335</c:v>
                </c:pt>
                <c:pt idx="8">
                  <c:v>229</c:v>
                </c:pt>
                <c:pt idx="9">
                  <c:v>166</c:v>
                </c:pt>
                <c:pt idx="10">
                  <c:v>129</c:v>
                </c:pt>
                <c:pt idx="11">
                  <c:v>106</c:v>
                </c:pt>
                <c:pt idx="12">
                  <c:v>72</c:v>
                </c:pt>
                <c:pt idx="13">
                  <c:v>54</c:v>
                </c:pt>
                <c:pt idx="14">
                  <c:v>42</c:v>
                </c:pt>
                <c:pt idx="15">
                  <c:v>39</c:v>
                </c:pt>
                <c:pt idx="16">
                  <c:v>37</c:v>
                </c:pt>
                <c:pt idx="17">
                  <c:v>27</c:v>
                </c:pt>
                <c:pt idx="18">
                  <c:v>8</c:v>
                </c:pt>
                <c:pt idx="19">
                  <c:v>16</c:v>
                </c:pt>
                <c:pt idx="20">
                  <c:v>12</c:v>
                </c:pt>
                <c:pt idx="21">
                  <c:v>3</c:v>
                </c:pt>
                <c:pt idx="22">
                  <c:v>7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0-4154-81FC-97D2AD7B0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896016"/>
        <c:axId val="710900496"/>
      </c:barChart>
      <c:catAx>
        <c:axId val="7108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10900496"/>
        <c:crosses val="autoZero"/>
        <c:auto val="1"/>
        <c:lblAlgn val="ctr"/>
        <c:lblOffset val="100"/>
        <c:noMultiLvlLbl val="0"/>
      </c:catAx>
      <c:valAx>
        <c:axId val="7109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1089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Mean of Local Gradients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- Local Gradients'!$B$1</c:f>
              <c:strCache>
                <c:ptCount val="1"/>
                <c:pt idx="0">
                  <c:v>Local Gradients Mean (positive)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'Mean - Local Gradients'!$A$6:$A$148</c:f>
              <c:numCache>
                <c:formatCode>General</c:formatCode>
                <c:ptCount val="143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1.4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  <c:pt idx="7">
                  <c:v>2.2000000000000002</c:v>
                </c:pt>
                <c:pt idx="8">
                  <c:v>2.4</c:v>
                </c:pt>
                <c:pt idx="9">
                  <c:v>2.6</c:v>
                </c:pt>
                <c:pt idx="10">
                  <c:v>2.8</c:v>
                </c:pt>
                <c:pt idx="11">
                  <c:v>3</c:v>
                </c:pt>
                <c:pt idx="12">
                  <c:v>3.2</c:v>
                </c:pt>
                <c:pt idx="13">
                  <c:v>3.4</c:v>
                </c:pt>
                <c:pt idx="14">
                  <c:v>3.6</c:v>
                </c:pt>
                <c:pt idx="15">
                  <c:v>3.8</c:v>
                </c:pt>
                <c:pt idx="16">
                  <c:v>4</c:v>
                </c:pt>
                <c:pt idx="17">
                  <c:v>4.2</c:v>
                </c:pt>
                <c:pt idx="18">
                  <c:v>4.4000000000000004</c:v>
                </c:pt>
                <c:pt idx="19">
                  <c:v>4.5999999999999996</c:v>
                </c:pt>
                <c:pt idx="20">
                  <c:v>4.8</c:v>
                </c:pt>
                <c:pt idx="21">
                  <c:v>5</c:v>
                </c:pt>
                <c:pt idx="22">
                  <c:v>5.2</c:v>
                </c:pt>
                <c:pt idx="23">
                  <c:v>5.4</c:v>
                </c:pt>
                <c:pt idx="24">
                  <c:v>5.6</c:v>
                </c:pt>
                <c:pt idx="25">
                  <c:v>5.8</c:v>
                </c:pt>
                <c:pt idx="26">
                  <c:v>6</c:v>
                </c:pt>
                <c:pt idx="27">
                  <c:v>6.2</c:v>
                </c:pt>
                <c:pt idx="28">
                  <c:v>6.4</c:v>
                </c:pt>
                <c:pt idx="29">
                  <c:v>6.6</c:v>
                </c:pt>
                <c:pt idx="30">
                  <c:v>6.8</c:v>
                </c:pt>
                <c:pt idx="31">
                  <c:v>7</c:v>
                </c:pt>
                <c:pt idx="32">
                  <c:v>7.2</c:v>
                </c:pt>
                <c:pt idx="33">
                  <c:v>7.4</c:v>
                </c:pt>
                <c:pt idx="34">
                  <c:v>7.6</c:v>
                </c:pt>
                <c:pt idx="35">
                  <c:v>7.8</c:v>
                </c:pt>
                <c:pt idx="36">
                  <c:v>8</c:v>
                </c:pt>
                <c:pt idx="37">
                  <c:v>8.1999999999999993</c:v>
                </c:pt>
                <c:pt idx="38">
                  <c:v>8.4</c:v>
                </c:pt>
                <c:pt idx="39">
                  <c:v>8.6</c:v>
                </c:pt>
                <c:pt idx="40">
                  <c:v>8.8000000000000007</c:v>
                </c:pt>
                <c:pt idx="41">
                  <c:v>9</c:v>
                </c:pt>
                <c:pt idx="42">
                  <c:v>9.1999999999999993</c:v>
                </c:pt>
                <c:pt idx="43">
                  <c:v>9.4</c:v>
                </c:pt>
                <c:pt idx="44">
                  <c:v>9.6</c:v>
                </c:pt>
                <c:pt idx="45">
                  <c:v>9.8000000000000007</c:v>
                </c:pt>
                <c:pt idx="46">
                  <c:v>10</c:v>
                </c:pt>
                <c:pt idx="47">
                  <c:v>10.199999999999999</c:v>
                </c:pt>
                <c:pt idx="48">
                  <c:v>10.4</c:v>
                </c:pt>
                <c:pt idx="49">
                  <c:v>10.6</c:v>
                </c:pt>
                <c:pt idx="50">
                  <c:v>10.8</c:v>
                </c:pt>
                <c:pt idx="51">
                  <c:v>11</c:v>
                </c:pt>
                <c:pt idx="52">
                  <c:v>11.2</c:v>
                </c:pt>
                <c:pt idx="53">
                  <c:v>11.4</c:v>
                </c:pt>
                <c:pt idx="54">
                  <c:v>11.6</c:v>
                </c:pt>
                <c:pt idx="55">
                  <c:v>11.8</c:v>
                </c:pt>
                <c:pt idx="56">
                  <c:v>12</c:v>
                </c:pt>
                <c:pt idx="57">
                  <c:v>12.2</c:v>
                </c:pt>
                <c:pt idx="58">
                  <c:v>12.4</c:v>
                </c:pt>
                <c:pt idx="59">
                  <c:v>12.6</c:v>
                </c:pt>
                <c:pt idx="60">
                  <c:v>12.8</c:v>
                </c:pt>
                <c:pt idx="61">
                  <c:v>13</c:v>
                </c:pt>
                <c:pt idx="62">
                  <c:v>13.2</c:v>
                </c:pt>
                <c:pt idx="63">
                  <c:v>13.4</c:v>
                </c:pt>
                <c:pt idx="64">
                  <c:v>13.6</c:v>
                </c:pt>
                <c:pt idx="65">
                  <c:v>13.8</c:v>
                </c:pt>
                <c:pt idx="66">
                  <c:v>14</c:v>
                </c:pt>
                <c:pt idx="67">
                  <c:v>14.2</c:v>
                </c:pt>
                <c:pt idx="68">
                  <c:v>14.4</c:v>
                </c:pt>
                <c:pt idx="69">
                  <c:v>14.6</c:v>
                </c:pt>
                <c:pt idx="70">
                  <c:v>14.8</c:v>
                </c:pt>
                <c:pt idx="71">
                  <c:v>15</c:v>
                </c:pt>
                <c:pt idx="72">
                  <c:v>15.2</c:v>
                </c:pt>
                <c:pt idx="73">
                  <c:v>15.4</c:v>
                </c:pt>
                <c:pt idx="74">
                  <c:v>15.6</c:v>
                </c:pt>
                <c:pt idx="75">
                  <c:v>15.8</c:v>
                </c:pt>
                <c:pt idx="76">
                  <c:v>16</c:v>
                </c:pt>
                <c:pt idx="77">
                  <c:v>16.2</c:v>
                </c:pt>
                <c:pt idx="78">
                  <c:v>16.399999999999999</c:v>
                </c:pt>
                <c:pt idx="79">
                  <c:v>16.600000000000001</c:v>
                </c:pt>
                <c:pt idx="80">
                  <c:v>16.8</c:v>
                </c:pt>
                <c:pt idx="81">
                  <c:v>17</c:v>
                </c:pt>
                <c:pt idx="82">
                  <c:v>17.2</c:v>
                </c:pt>
                <c:pt idx="83">
                  <c:v>17.399999999999999</c:v>
                </c:pt>
                <c:pt idx="84">
                  <c:v>17.600000000000001</c:v>
                </c:pt>
                <c:pt idx="85">
                  <c:v>17.8</c:v>
                </c:pt>
                <c:pt idx="86">
                  <c:v>18</c:v>
                </c:pt>
                <c:pt idx="87">
                  <c:v>18.2</c:v>
                </c:pt>
                <c:pt idx="88">
                  <c:v>18.399999999999999</c:v>
                </c:pt>
                <c:pt idx="89">
                  <c:v>18.600000000000001</c:v>
                </c:pt>
                <c:pt idx="90">
                  <c:v>18.8</c:v>
                </c:pt>
                <c:pt idx="91">
                  <c:v>19</c:v>
                </c:pt>
                <c:pt idx="92">
                  <c:v>19.2</c:v>
                </c:pt>
                <c:pt idx="93">
                  <c:v>19.399999999999999</c:v>
                </c:pt>
                <c:pt idx="94">
                  <c:v>19.600000000000001</c:v>
                </c:pt>
                <c:pt idx="95">
                  <c:v>19.8</c:v>
                </c:pt>
                <c:pt idx="96">
                  <c:v>20</c:v>
                </c:pt>
                <c:pt idx="97">
                  <c:v>20.2</c:v>
                </c:pt>
                <c:pt idx="98">
                  <c:v>20.399999999999999</c:v>
                </c:pt>
                <c:pt idx="99">
                  <c:v>20.6</c:v>
                </c:pt>
                <c:pt idx="100">
                  <c:v>20.8</c:v>
                </c:pt>
                <c:pt idx="101">
                  <c:v>21</c:v>
                </c:pt>
                <c:pt idx="102">
                  <c:v>21.2</c:v>
                </c:pt>
                <c:pt idx="103">
                  <c:v>21.4</c:v>
                </c:pt>
                <c:pt idx="104">
                  <c:v>21.6</c:v>
                </c:pt>
                <c:pt idx="105">
                  <c:v>21.8</c:v>
                </c:pt>
                <c:pt idx="106">
                  <c:v>22</c:v>
                </c:pt>
                <c:pt idx="107">
                  <c:v>22.2</c:v>
                </c:pt>
                <c:pt idx="108">
                  <c:v>22.4</c:v>
                </c:pt>
                <c:pt idx="109">
                  <c:v>22.6</c:v>
                </c:pt>
                <c:pt idx="110">
                  <c:v>22.8</c:v>
                </c:pt>
                <c:pt idx="111">
                  <c:v>23</c:v>
                </c:pt>
                <c:pt idx="112">
                  <c:v>23.2</c:v>
                </c:pt>
                <c:pt idx="113">
                  <c:v>23.4</c:v>
                </c:pt>
                <c:pt idx="114">
                  <c:v>23.6</c:v>
                </c:pt>
                <c:pt idx="115">
                  <c:v>23.8</c:v>
                </c:pt>
                <c:pt idx="116">
                  <c:v>24</c:v>
                </c:pt>
                <c:pt idx="117">
                  <c:v>24.2</c:v>
                </c:pt>
                <c:pt idx="118">
                  <c:v>24.4</c:v>
                </c:pt>
                <c:pt idx="119">
                  <c:v>24.6</c:v>
                </c:pt>
                <c:pt idx="120">
                  <c:v>24.8</c:v>
                </c:pt>
                <c:pt idx="121">
                  <c:v>25</c:v>
                </c:pt>
                <c:pt idx="122">
                  <c:v>25.2</c:v>
                </c:pt>
                <c:pt idx="123">
                  <c:v>25.4</c:v>
                </c:pt>
                <c:pt idx="124">
                  <c:v>25.6</c:v>
                </c:pt>
                <c:pt idx="125">
                  <c:v>25.8</c:v>
                </c:pt>
                <c:pt idx="126">
                  <c:v>26</c:v>
                </c:pt>
                <c:pt idx="127">
                  <c:v>26.2</c:v>
                </c:pt>
                <c:pt idx="128">
                  <c:v>26.4</c:v>
                </c:pt>
                <c:pt idx="129">
                  <c:v>26.6</c:v>
                </c:pt>
                <c:pt idx="130">
                  <c:v>26.8</c:v>
                </c:pt>
                <c:pt idx="131">
                  <c:v>27</c:v>
                </c:pt>
                <c:pt idx="132">
                  <c:v>27.2</c:v>
                </c:pt>
                <c:pt idx="133">
                  <c:v>27.4</c:v>
                </c:pt>
                <c:pt idx="134">
                  <c:v>27.6</c:v>
                </c:pt>
                <c:pt idx="135">
                  <c:v>27.8</c:v>
                </c:pt>
                <c:pt idx="136">
                  <c:v>28</c:v>
                </c:pt>
                <c:pt idx="137">
                  <c:v>28.2</c:v>
                </c:pt>
                <c:pt idx="138">
                  <c:v>28.4</c:v>
                </c:pt>
                <c:pt idx="139">
                  <c:v>28.6</c:v>
                </c:pt>
                <c:pt idx="140">
                  <c:v>28.8</c:v>
                </c:pt>
                <c:pt idx="141">
                  <c:v>29</c:v>
                </c:pt>
                <c:pt idx="142">
                  <c:v>29.2</c:v>
                </c:pt>
              </c:numCache>
            </c:numRef>
          </c:cat>
          <c:val>
            <c:numRef>
              <c:f>'Mean - Local Gradients'!$B$6:$B$148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8</c:v>
                </c:pt>
                <c:pt idx="18">
                  <c:v>9</c:v>
                </c:pt>
                <c:pt idx="19">
                  <c:v>11</c:v>
                </c:pt>
                <c:pt idx="20">
                  <c:v>17</c:v>
                </c:pt>
                <c:pt idx="21">
                  <c:v>12</c:v>
                </c:pt>
                <c:pt idx="22">
                  <c:v>8</c:v>
                </c:pt>
                <c:pt idx="23">
                  <c:v>18</c:v>
                </c:pt>
                <c:pt idx="24">
                  <c:v>25</c:v>
                </c:pt>
                <c:pt idx="25">
                  <c:v>29</c:v>
                </c:pt>
                <c:pt idx="26">
                  <c:v>34</c:v>
                </c:pt>
                <c:pt idx="27">
                  <c:v>34</c:v>
                </c:pt>
                <c:pt idx="28">
                  <c:v>40</c:v>
                </c:pt>
                <c:pt idx="29">
                  <c:v>50</c:v>
                </c:pt>
                <c:pt idx="30">
                  <c:v>40</c:v>
                </c:pt>
                <c:pt idx="31">
                  <c:v>58</c:v>
                </c:pt>
                <c:pt idx="32">
                  <c:v>62</c:v>
                </c:pt>
                <c:pt idx="33">
                  <c:v>72</c:v>
                </c:pt>
                <c:pt idx="34">
                  <c:v>67</c:v>
                </c:pt>
                <c:pt idx="35">
                  <c:v>68</c:v>
                </c:pt>
                <c:pt idx="36">
                  <c:v>88</c:v>
                </c:pt>
                <c:pt idx="37">
                  <c:v>67</c:v>
                </c:pt>
                <c:pt idx="38">
                  <c:v>72</c:v>
                </c:pt>
                <c:pt idx="39">
                  <c:v>76</c:v>
                </c:pt>
                <c:pt idx="40">
                  <c:v>91</c:v>
                </c:pt>
                <c:pt idx="41">
                  <c:v>82</c:v>
                </c:pt>
                <c:pt idx="42">
                  <c:v>65</c:v>
                </c:pt>
                <c:pt idx="43">
                  <c:v>80</c:v>
                </c:pt>
                <c:pt idx="44">
                  <c:v>83</c:v>
                </c:pt>
                <c:pt idx="45">
                  <c:v>67</c:v>
                </c:pt>
                <c:pt idx="46">
                  <c:v>83</c:v>
                </c:pt>
                <c:pt idx="47">
                  <c:v>77</c:v>
                </c:pt>
                <c:pt idx="48">
                  <c:v>72</c:v>
                </c:pt>
                <c:pt idx="49">
                  <c:v>87</c:v>
                </c:pt>
                <c:pt idx="50">
                  <c:v>82</c:v>
                </c:pt>
                <c:pt idx="51">
                  <c:v>56</c:v>
                </c:pt>
                <c:pt idx="52">
                  <c:v>86</c:v>
                </c:pt>
                <c:pt idx="53">
                  <c:v>89</c:v>
                </c:pt>
                <c:pt idx="54">
                  <c:v>80</c:v>
                </c:pt>
                <c:pt idx="55">
                  <c:v>74</c:v>
                </c:pt>
                <c:pt idx="56">
                  <c:v>54</c:v>
                </c:pt>
                <c:pt idx="57">
                  <c:v>70</c:v>
                </c:pt>
                <c:pt idx="58">
                  <c:v>72</c:v>
                </c:pt>
                <c:pt idx="59">
                  <c:v>58</c:v>
                </c:pt>
                <c:pt idx="60">
                  <c:v>57</c:v>
                </c:pt>
                <c:pt idx="61">
                  <c:v>71</c:v>
                </c:pt>
                <c:pt idx="62">
                  <c:v>48</c:v>
                </c:pt>
                <c:pt idx="63">
                  <c:v>54</c:v>
                </c:pt>
                <c:pt idx="64">
                  <c:v>69</c:v>
                </c:pt>
                <c:pt idx="65">
                  <c:v>69</c:v>
                </c:pt>
                <c:pt idx="66">
                  <c:v>52</c:v>
                </c:pt>
                <c:pt idx="67">
                  <c:v>54</c:v>
                </c:pt>
                <c:pt idx="68">
                  <c:v>57</c:v>
                </c:pt>
                <c:pt idx="69">
                  <c:v>48</c:v>
                </c:pt>
                <c:pt idx="70">
                  <c:v>52</c:v>
                </c:pt>
                <c:pt idx="71">
                  <c:v>50</c:v>
                </c:pt>
                <c:pt idx="72">
                  <c:v>47</c:v>
                </c:pt>
                <c:pt idx="73">
                  <c:v>38</c:v>
                </c:pt>
                <c:pt idx="74">
                  <c:v>39</c:v>
                </c:pt>
                <c:pt idx="75">
                  <c:v>36</c:v>
                </c:pt>
                <c:pt idx="76">
                  <c:v>40</c:v>
                </c:pt>
                <c:pt idx="77">
                  <c:v>36</c:v>
                </c:pt>
                <c:pt idx="78">
                  <c:v>46</c:v>
                </c:pt>
                <c:pt idx="79">
                  <c:v>43</c:v>
                </c:pt>
                <c:pt idx="80">
                  <c:v>38</c:v>
                </c:pt>
                <c:pt idx="81">
                  <c:v>30</c:v>
                </c:pt>
                <c:pt idx="82">
                  <c:v>23</c:v>
                </c:pt>
                <c:pt idx="83">
                  <c:v>29</c:v>
                </c:pt>
                <c:pt idx="84">
                  <c:v>27</c:v>
                </c:pt>
                <c:pt idx="85">
                  <c:v>35</c:v>
                </c:pt>
                <c:pt idx="86">
                  <c:v>30</c:v>
                </c:pt>
                <c:pt idx="87">
                  <c:v>29</c:v>
                </c:pt>
                <c:pt idx="88">
                  <c:v>20</c:v>
                </c:pt>
                <c:pt idx="89">
                  <c:v>25</c:v>
                </c:pt>
                <c:pt idx="90">
                  <c:v>18</c:v>
                </c:pt>
                <c:pt idx="91">
                  <c:v>13</c:v>
                </c:pt>
                <c:pt idx="92">
                  <c:v>8</c:v>
                </c:pt>
                <c:pt idx="93">
                  <c:v>18</c:v>
                </c:pt>
                <c:pt idx="94">
                  <c:v>14</c:v>
                </c:pt>
                <c:pt idx="95">
                  <c:v>7</c:v>
                </c:pt>
                <c:pt idx="96">
                  <c:v>10</c:v>
                </c:pt>
                <c:pt idx="97">
                  <c:v>16</c:v>
                </c:pt>
                <c:pt idx="98">
                  <c:v>8</c:v>
                </c:pt>
                <c:pt idx="99">
                  <c:v>13</c:v>
                </c:pt>
                <c:pt idx="100">
                  <c:v>6</c:v>
                </c:pt>
                <c:pt idx="101">
                  <c:v>5</c:v>
                </c:pt>
                <c:pt idx="102">
                  <c:v>14</c:v>
                </c:pt>
                <c:pt idx="103">
                  <c:v>5</c:v>
                </c:pt>
                <c:pt idx="104">
                  <c:v>6</c:v>
                </c:pt>
                <c:pt idx="105">
                  <c:v>5</c:v>
                </c:pt>
                <c:pt idx="106">
                  <c:v>8</c:v>
                </c:pt>
                <c:pt idx="107">
                  <c:v>10</c:v>
                </c:pt>
                <c:pt idx="108">
                  <c:v>6</c:v>
                </c:pt>
                <c:pt idx="109">
                  <c:v>4</c:v>
                </c:pt>
                <c:pt idx="110">
                  <c:v>4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4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3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417C-AEA8-9FEC38D31D13}"/>
            </c:ext>
          </c:extLst>
        </c:ser>
        <c:ser>
          <c:idx val="1"/>
          <c:order val="1"/>
          <c:tx>
            <c:strRef>
              <c:f>'Mean - Local Gradients'!$C$1</c:f>
              <c:strCache>
                <c:ptCount val="1"/>
                <c:pt idx="0">
                  <c:v>Local Gradients Mean (Negative)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'Mean - Local Gradients'!$A$6:$A$148</c:f>
              <c:numCache>
                <c:formatCode>General</c:formatCode>
                <c:ptCount val="143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1.4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  <c:pt idx="7">
                  <c:v>2.2000000000000002</c:v>
                </c:pt>
                <c:pt idx="8">
                  <c:v>2.4</c:v>
                </c:pt>
                <c:pt idx="9">
                  <c:v>2.6</c:v>
                </c:pt>
                <c:pt idx="10">
                  <c:v>2.8</c:v>
                </c:pt>
                <c:pt idx="11">
                  <c:v>3</c:v>
                </c:pt>
                <c:pt idx="12">
                  <c:v>3.2</c:v>
                </c:pt>
                <c:pt idx="13">
                  <c:v>3.4</c:v>
                </c:pt>
                <c:pt idx="14">
                  <c:v>3.6</c:v>
                </c:pt>
                <c:pt idx="15">
                  <c:v>3.8</c:v>
                </c:pt>
                <c:pt idx="16">
                  <c:v>4</c:v>
                </c:pt>
                <c:pt idx="17">
                  <c:v>4.2</c:v>
                </c:pt>
                <c:pt idx="18">
                  <c:v>4.4000000000000004</c:v>
                </c:pt>
                <c:pt idx="19">
                  <c:v>4.5999999999999996</c:v>
                </c:pt>
                <c:pt idx="20">
                  <c:v>4.8</c:v>
                </c:pt>
                <c:pt idx="21">
                  <c:v>5</c:v>
                </c:pt>
                <c:pt idx="22">
                  <c:v>5.2</c:v>
                </c:pt>
                <c:pt idx="23">
                  <c:v>5.4</c:v>
                </c:pt>
                <c:pt idx="24">
                  <c:v>5.6</c:v>
                </c:pt>
                <c:pt idx="25">
                  <c:v>5.8</c:v>
                </c:pt>
                <c:pt idx="26">
                  <c:v>6</c:v>
                </c:pt>
                <c:pt idx="27">
                  <c:v>6.2</c:v>
                </c:pt>
                <c:pt idx="28">
                  <c:v>6.4</c:v>
                </c:pt>
                <c:pt idx="29">
                  <c:v>6.6</c:v>
                </c:pt>
                <c:pt idx="30">
                  <c:v>6.8</c:v>
                </c:pt>
                <c:pt idx="31">
                  <c:v>7</c:v>
                </c:pt>
                <c:pt idx="32">
                  <c:v>7.2</c:v>
                </c:pt>
                <c:pt idx="33">
                  <c:v>7.4</c:v>
                </c:pt>
                <c:pt idx="34">
                  <c:v>7.6</c:v>
                </c:pt>
                <c:pt idx="35">
                  <c:v>7.8</c:v>
                </c:pt>
                <c:pt idx="36">
                  <c:v>8</c:v>
                </c:pt>
                <c:pt idx="37">
                  <c:v>8.1999999999999993</c:v>
                </c:pt>
                <c:pt idx="38">
                  <c:v>8.4</c:v>
                </c:pt>
                <c:pt idx="39">
                  <c:v>8.6</c:v>
                </c:pt>
                <c:pt idx="40">
                  <c:v>8.8000000000000007</c:v>
                </c:pt>
                <c:pt idx="41">
                  <c:v>9</c:v>
                </c:pt>
                <c:pt idx="42">
                  <c:v>9.1999999999999993</c:v>
                </c:pt>
                <c:pt idx="43">
                  <c:v>9.4</c:v>
                </c:pt>
                <c:pt idx="44">
                  <c:v>9.6</c:v>
                </c:pt>
                <c:pt idx="45">
                  <c:v>9.8000000000000007</c:v>
                </c:pt>
                <c:pt idx="46">
                  <c:v>10</c:v>
                </c:pt>
                <c:pt idx="47">
                  <c:v>10.199999999999999</c:v>
                </c:pt>
                <c:pt idx="48">
                  <c:v>10.4</c:v>
                </c:pt>
                <c:pt idx="49">
                  <c:v>10.6</c:v>
                </c:pt>
                <c:pt idx="50">
                  <c:v>10.8</c:v>
                </c:pt>
                <c:pt idx="51">
                  <c:v>11</c:v>
                </c:pt>
                <c:pt idx="52">
                  <c:v>11.2</c:v>
                </c:pt>
                <c:pt idx="53">
                  <c:v>11.4</c:v>
                </c:pt>
                <c:pt idx="54">
                  <c:v>11.6</c:v>
                </c:pt>
                <c:pt idx="55">
                  <c:v>11.8</c:v>
                </c:pt>
                <c:pt idx="56">
                  <c:v>12</c:v>
                </c:pt>
                <c:pt idx="57">
                  <c:v>12.2</c:v>
                </c:pt>
                <c:pt idx="58">
                  <c:v>12.4</c:v>
                </c:pt>
                <c:pt idx="59">
                  <c:v>12.6</c:v>
                </c:pt>
                <c:pt idx="60">
                  <c:v>12.8</c:v>
                </c:pt>
                <c:pt idx="61">
                  <c:v>13</c:v>
                </c:pt>
                <c:pt idx="62">
                  <c:v>13.2</c:v>
                </c:pt>
                <c:pt idx="63">
                  <c:v>13.4</c:v>
                </c:pt>
                <c:pt idx="64">
                  <c:v>13.6</c:v>
                </c:pt>
                <c:pt idx="65">
                  <c:v>13.8</c:v>
                </c:pt>
                <c:pt idx="66">
                  <c:v>14</c:v>
                </c:pt>
                <c:pt idx="67">
                  <c:v>14.2</c:v>
                </c:pt>
                <c:pt idx="68">
                  <c:v>14.4</c:v>
                </c:pt>
                <c:pt idx="69">
                  <c:v>14.6</c:v>
                </c:pt>
                <c:pt idx="70">
                  <c:v>14.8</c:v>
                </c:pt>
                <c:pt idx="71">
                  <c:v>15</c:v>
                </c:pt>
                <c:pt idx="72">
                  <c:v>15.2</c:v>
                </c:pt>
                <c:pt idx="73">
                  <c:v>15.4</c:v>
                </c:pt>
                <c:pt idx="74">
                  <c:v>15.6</c:v>
                </c:pt>
                <c:pt idx="75">
                  <c:v>15.8</c:v>
                </c:pt>
                <c:pt idx="76">
                  <c:v>16</c:v>
                </c:pt>
                <c:pt idx="77">
                  <c:v>16.2</c:v>
                </c:pt>
                <c:pt idx="78">
                  <c:v>16.399999999999999</c:v>
                </c:pt>
                <c:pt idx="79">
                  <c:v>16.600000000000001</c:v>
                </c:pt>
                <c:pt idx="80">
                  <c:v>16.8</c:v>
                </c:pt>
                <c:pt idx="81">
                  <c:v>17</c:v>
                </c:pt>
                <c:pt idx="82">
                  <c:v>17.2</c:v>
                </c:pt>
                <c:pt idx="83">
                  <c:v>17.399999999999999</c:v>
                </c:pt>
                <c:pt idx="84">
                  <c:v>17.600000000000001</c:v>
                </c:pt>
                <c:pt idx="85">
                  <c:v>17.8</c:v>
                </c:pt>
                <c:pt idx="86">
                  <c:v>18</c:v>
                </c:pt>
                <c:pt idx="87">
                  <c:v>18.2</c:v>
                </c:pt>
                <c:pt idx="88">
                  <c:v>18.399999999999999</c:v>
                </c:pt>
                <c:pt idx="89">
                  <c:v>18.600000000000001</c:v>
                </c:pt>
                <c:pt idx="90">
                  <c:v>18.8</c:v>
                </c:pt>
                <c:pt idx="91">
                  <c:v>19</c:v>
                </c:pt>
                <c:pt idx="92">
                  <c:v>19.2</c:v>
                </c:pt>
                <c:pt idx="93">
                  <c:v>19.399999999999999</c:v>
                </c:pt>
                <c:pt idx="94">
                  <c:v>19.600000000000001</c:v>
                </c:pt>
                <c:pt idx="95">
                  <c:v>19.8</c:v>
                </c:pt>
                <c:pt idx="96">
                  <c:v>20</c:v>
                </c:pt>
                <c:pt idx="97">
                  <c:v>20.2</c:v>
                </c:pt>
                <c:pt idx="98">
                  <c:v>20.399999999999999</c:v>
                </c:pt>
                <c:pt idx="99">
                  <c:v>20.6</c:v>
                </c:pt>
                <c:pt idx="100">
                  <c:v>20.8</c:v>
                </c:pt>
                <c:pt idx="101">
                  <c:v>21</c:v>
                </c:pt>
                <c:pt idx="102">
                  <c:v>21.2</c:v>
                </c:pt>
                <c:pt idx="103">
                  <c:v>21.4</c:v>
                </c:pt>
                <c:pt idx="104">
                  <c:v>21.6</c:v>
                </c:pt>
                <c:pt idx="105">
                  <c:v>21.8</c:v>
                </c:pt>
                <c:pt idx="106">
                  <c:v>22</c:v>
                </c:pt>
                <c:pt idx="107">
                  <c:v>22.2</c:v>
                </c:pt>
                <c:pt idx="108">
                  <c:v>22.4</c:v>
                </c:pt>
                <c:pt idx="109">
                  <c:v>22.6</c:v>
                </c:pt>
                <c:pt idx="110">
                  <c:v>22.8</c:v>
                </c:pt>
                <c:pt idx="111">
                  <c:v>23</c:v>
                </c:pt>
                <c:pt idx="112">
                  <c:v>23.2</c:v>
                </c:pt>
                <c:pt idx="113">
                  <c:v>23.4</c:v>
                </c:pt>
                <c:pt idx="114">
                  <c:v>23.6</c:v>
                </c:pt>
                <c:pt idx="115">
                  <c:v>23.8</c:v>
                </c:pt>
                <c:pt idx="116">
                  <c:v>24</c:v>
                </c:pt>
                <c:pt idx="117">
                  <c:v>24.2</c:v>
                </c:pt>
                <c:pt idx="118">
                  <c:v>24.4</c:v>
                </c:pt>
                <c:pt idx="119">
                  <c:v>24.6</c:v>
                </c:pt>
                <c:pt idx="120">
                  <c:v>24.8</c:v>
                </c:pt>
                <c:pt idx="121">
                  <c:v>25</c:v>
                </c:pt>
                <c:pt idx="122">
                  <c:v>25.2</c:v>
                </c:pt>
                <c:pt idx="123">
                  <c:v>25.4</c:v>
                </c:pt>
                <c:pt idx="124">
                  <c:v>25.6</c:v>
                </c:pt>
                <c:pt idx="125">
                  <c:v>25.8</c:v>
                </c:pt>
                <c:pt idx="126">
                  <c:v>26</c:v>
                </c:pt>
                <c:pt idx="127">
                  <c:v>26.2</c:v>
                </c:pt>
                <c:pt idx="128">
                  <c:v>26.4</c:v>
                </c:pt>
                <c:pt idx="129">
                  <c:v>26.6</c:v>
                </c:pt>
                <c:pt idx="130">
                  <c:v>26.8</c:v>
                </c:pt>
                <c:pt idx="131">
                  <c:v>27</c:v>
                </c:pt>
                <c:pt idx="132">
                  <c:v>27.2</c:v>
                </c:pt>
                <c:pt idx="133">
                  <c:v>27.4</c:v>
                </c:pt>
                <c:pt idx="134">
                  <c:v>27.6</c:v>
                </c:pt>
                <c:pt idx="135">
                  <c:v>27.8</c:v>
                </c:pt>
                <c:pt idx="136">
                  <c:v>28</c:v>
                </c:pt>
                <c:pt idx="137">
                  <c:v>28.2</c:v>
                </c:pt>
                <c:pt idx="138">
                  <c:v>28.4</c:v>
                </c:pt>
                <c:pt idx="139">
                  <c:v>28.6</c:v>
                </c:pt>
                <c:pt idx="140">
                  <c:v>28.8</c:v>
                </c:pt>
                <c:pt idx="141">
                  <c:v>29</c:v>
                </c:pt>
                <c:pt idx="142">
                  <c:v>29.2</c:v>
                </c:pt>
              </c:numCache>
            </c:numRef>
          </c:cat>
          <c:val>
            <c:numRef>
              <c:f>'Mean - Local Gradients'!$C$6:$C$148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13</c:v>
                </c:pt>
                <c:pt idx="7">
                  <c:v>60</c:v>
                </c:pt>
                <c:pt idx="8">
                  <c:v>202</c:v>
                </c:pt>
                <c:pt idx="9">
                  <c:v>346</c:v>
                </c:pt>
                <c:pt idx="10">
                  <c:v>364</c:v>
                </c:pt>
                <c:pt idx="11">
                  <c:v>385</c:v>
                </c:pt>
                <c:pt idx="12">
                  <c:v>362</c:v>
                </c:pt>
                <c:pt idx="13">
                  <c:v>328</c:v>
                </c:pt>
                <c:pt idx="14">
                  <c:v>256</c:v>
                </c:pt>
                <c:pt idx="15">
                  <c:v>228</c:v>
                </c:pt>
                <c:pt idx="16">
                  <c:v>176</c:v>
                </c:pt>
                <c:pt idx="17">
                  <c:v>160</c:v>
                </c:pt>
                <c:pt idx="18">
                  <c:v>144</c:v>
                </c:pt>
                <c:pt idx="19">
                  <c:v>139</c:v>
                </c:pt>
                <c:pt idx="20">
                  <c:v>105</c:v>
                </c:pt>
                <c:pt idx="21">
                  <c:v>115</c:v>
                </c:pt>
                <c:pt idx="22">
                  <c:v>76</c:v>
                </c:pt>
                <c:pt idx="23">
                  <c:v>47</c:v>
                </c:pt>
                <c:pt idx="24">
                  <c:v>66</c:v>
                </c:pt>
                <c:pt idx="25">
                  <c:v>50</c:v>
                </c:pt>
                <c:pt idx="26">
                  <c:v>32</c:v>
                </c:pt>
                <c:pt idx="27">
                  <c:v>29</c:v>
                </c:pt>
                <c:pt idx="28">
                  <c:v>30</c:v>
                </c:pt>
                <c:pt idx="29">
                  <c:v>24</c:v>
                </c:pt>
                <c:pt idx="30">
                  <c:v>28</c:v>
                </c:pt>
                <c:pt idx="31">
                  <c:v>23</c:v>
                </c:pt>
                <c:pt idx="32">
                  <c:v>16</c:v>
                </c:pt>
                <c:pt idx="33">
                  <c:v>17</c:v>
                </c:pt>
                <c:pt idx="34">
                  <c:v>19</c:v>
                </c:pt>
                <c:pt idx="35">
                  <c:v>14</c:v>
                </c:pt>
                <c:pt idx="36">
                  <c:v>12</c:v>
                </c:pt>
                <c:pt idx="37">
                  <c:v>16</c:v>
                </c:pt>
                <c:pt idx="38">
                  <c:v>11</c:v>
                </c:pt>
                <c:pt idx="39">
                  <c:v>9</c:v>
                </c:pt>
                <c:pt idx="40">
                  <c:v>7</c:v>
                </c:pt>
                <c:pt idx="41">
                  <c:v>10</c:v>
                </c:pt>
                <c:pt idx="42">
                  <c:v>6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6</c:v>
                </c:pt>
                <c:pt idx="47">
                  <c:v>1</c:v>
                </c:pt>
                <c:pt idx="48">
                  <c:v>3</c:v>
                </c:pt>
                <c:pt idx="49">
                  <c:v>6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0</c:v>
                </c:pt>
                <c:pt idx="54">
                  <c:v>8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7-417C-AEA8-9FEC38D31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910416"/>
        <c:axId val="710908176"/>
      </c:barChart>
      <c:catAx>
        <c:axId val="71091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10908176"/>
        <c:crosses val="autoZero"/>
        <c:auto val="1"/>
        <c:lblAlgn val="ctr"/>
        <c:lblOffset val="100"/>
        <c:noMultiLvlLbl val="0"/>
      </c:catAx>
      <c:valAx>
        <c:axId val="7109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109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Ratios of</a:t>
            </a:r>
            <a:r>
              <a:rPr lang="da-DK" baseline="0"/>
              <a:t> Local to Intensity to Global Intensity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'Ratios - Local vs. Global'!$B$1</c:f>
              <c:strCache>
                <c:ptCount val="1"/>
                <c:pt idx="0">
                  <c:v>Ratio (positive)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'Ratios - Local vs. Global'!$A$2:$A$162</c:f>
              <c:numCache>
                <c:formatCode>General</c:formatCode>
                <c:ptCount val="161"/>
                <c:pt idx="0">
                  <c:v>0.2</c:v>
                </c:pt>
                <c:pt idx="1">
                  <c:v>0.20499999999999999</c:v>
                </c:pt>
                <c:pt idx="2">
                  <c:v>0.21</c:v>
                </c:pt>
                <c:pt idx="3">
                  <c:v>0.215</c:v>
                </c:pt>
                <c:pt idx="4">
                  <c:v>0.22</c:v>
                </c:pt>
                <c:pt idx="5">
                  <c:v>0.22500000000000001</c:v>
                </c:pt>
                <c:pt idx="6">
                  <c:v>0.23</c:v>
                </c:pt>
                <c:pt idx="7">
                  <c:v>0.23499999999999999</c:v>
                </c:pt>
                <c:pt idx="8">
                  <c:v>0.24</c:v>
                </c:pt>
                <c:pt idx="9">
                  <c:v>0.245</c:v>
                </c:pt>
                <c:pt idx="10">
                  <c:v>0.25</c:v>
                </c:pt>
                <c:pt idx="11">
                  <c:v>0.255</c:v>
                </c:pt>
                <c:pt idx="12">
                  <c:v>0.26</c:v>
                </c:pt>
                <c:pt idx="13">
                  <c:v>0.26500000000000001</c:v>
                </c:pt>
                <c:pt idx="14">
                  <c:v>0.27</c:v>
                </c:pt>
                <c:pt idx="15">
                  <c:v>0.27500000000000002</c:v>
                </c:pt>
                <c:pt idx="16">
                  <c:v>0.28000000000000003</c:v>
                </c:pt>
                <c:pt idx="17">
                  <c:v>0.28499999999999998</c:v>
                </c:pt>
                <c:pt idx="18">
                  <c:v>0.28999999999999998</c:v>
                </c:pt>
                <c:pt idx="19">
                  <c:v>0.29499999999999998</c:v>
                </c:pt>
                <c:pt idx="20">
                  <c:v>0.3</c:v>
                </c:pt>
                <c:pt idx="21">
                  <c:v>0.30499999999999999</c:v>
                </c:pt>
                <c:pt idx="22">
                  <c:v>0.31</c:v>
                </c:pt>
                <c:pt idx="23">
                  <c:v>0.315</c:v>
                </c:pt>
                <c:pt idx="24">
                  <c:v>0.32</c:v>
                </c:pt>
                <c:pt idx="25">
                  <c:v>0.32500000000000001</c:v>
                </c:pt>
                <c:pt idx="26">
                  <c:v>0.33</c:v>
                </c:pt>
                <c:pt idx="27">
                  <c:v>0.33500000000000002</c:v>
                </c:pt>
                <c:pt idx="28">
                  <c:v>0.34</c:v>
                </c:pt>
                <c:pt idx="29">
                  <c:v>0.34499999999999997</c:v>
                </c:pt>
                <c:pt idx="30">
                  <c:v>0.35</c:v>
                </c:pt>
                <c:pt idx="31">
                  <c:v>0.35499999999999998</c:v>
                </c:pt>
                <c:pt idx="32">
                  <c:v>0.36</c:v>
                </c:pt>
                <c:pt idx="33">
                  <c:v>0.36499999999999999</c:v>
                </c:pt>
                <c:pt idx="34">
                  <c:v>0.37</c:v>
                </c:pt>
                <c:pt idx="35">
                  <c:v>0.375</c:v>
                </c:pt>
                <c:pt idx="36">
                  <c:v>0.38</c:v>
                </c:pt>
                <c:pt idx="37">
                  <c:v>0.38500000000000001</c:v>
                </c:pt>
                <c:pt idx="38">
                  <c:v>0.39</c:v>
                </c:pt>
                <c:pt idx="39">
                  <c:v>0.39500000000000002</c:v>
                </c:pt>
                <c:pt idx="40">
                  <c:v>0.4</c:v>
                </c:pt>
                <c:pt idx="41">
                  <c:v>0.40500000000000003</c:v>
                </c:pt>
                <c:pt idx="42">
                  <c:v>0.41</c:v>
                </c:pt>
                <c:pt idx="43">
                  <c:v>0.41499999999999998</c:v>
                </c:pt>
                <c:pt idx="44">
                  <c:v>0.42</c:v>
                </c:pt>
                <c:pt idx="45">
                  <c:v>0.42499999999999999</c:v>
                </c:pt>
                <c:pt idx="46">
                  <c:v>0.43</c:v>
                </c:pt>
                <c:pt idx="47">
                  <c:v>0.435</c:v>
                </c:pt>
                <c:pt idx="48">
                  <c:v>0.44</c:v>
                </c:pt>
                <c:pt idx="49">
                  <c:v>0.44500000000000001</c:v>
                </c:pt>
                <c:pt idx="50">
                  <c:v>0.45</c:v>
                </c:pt>
                <c:pt idx="51">
                  <c:v>0.45500000000000002</c:v>
                </c:pt>
                <c:pt idx="52">
                  <c:v>0.46</c:v>
                </c:pt>
                <c:pt idx="53">
                  <c:v>0.46500000000000002</c:v>
                </c:pt>
                <c:pt idx="54">
                  <c:v>0.47</c:v>
                </c:pt>
                <c:pt idx="55">
                  <c:v>0.47499999999999998</c:v>
                </c:pt>
                <c:pt idx="56">
                  <c:v>0.48</c:v>
                </c:pt>
                <c:pt idx="57">
                  <c:v>0.48499999999999999</c:v>
                </c:pt>
                <c:pt idx="58">
                  <c:v>0.49</c:v>
                </c:pt>
                <c:pt idx="59">
                  <c:v>0.495</c:v>
                </c:pt>
                <c:pt idx="60">
                  <c:v>0.5</c:v>
                </c:pt>
                <c:pt idx="61">
                  <c:v>0.505</c:v>
                </c:pt>
                <c:pt idx="62">
                  <c:v>0.51</c:v>
                </c:pt>
                <c:pt idx="63">
                  <c:v>0.51500000000000001</c:v>
                </c:pt>
                <c:pt idx="64">
                  <c:v>0.52</c:v>
                </c:pt>
                <c:pt idx="65">
                  <c:v>0.52500000000000002</c:v>
                </c:pt>
                <c:pt idx="66">
                  <c:v>0.53</c:v>
                </c:pt>
                <c:pt idx="67">
                  <c:v>0.53500000000000003</c:v>
                </c:pt>
                <c:pt idx="68">
                  <c:v>0.54</c:v>
                </c:pt>
                <c:pt idx="69">
                  <c:v>0.54500000000000004</c:v>
                </c:pt>
                <c:pt idx="70">
                  <c:v>0.55000000000000004</c:v>
                </c:pt>
                <c:pt idx="71">
                  <c:v>0.55500000000000005</c:v>
                </c:pt>
                <c:pt idx="72">
                  <c:v>0.56000000000000005</c:v>
                </c:pt>
                <c:pt idx="73">
                  <c:v>0.56499999999999995</c:v>
                </c:pt>
                <c:pt idx="74">
                  <c:v>0.56999999999999995</c:v>
                </c:pt>
                <c:pt idx="75">
                  <c:v>0.57499999999999996</c:v>
                </c:pt>
                <c:pt idx="76">
                  <c:v>0.57999999999999996</c:v>
                </c:pt>
                <c:pt idx="77">
                  <c:v>0.58499999999999996</c:v>
                </c:pt>
                <c:pt idx="78">
                  <c:v>0.59</c:v>
                </c:pt>
                <c:pt idx="79">
                  <c:v>0.59499999999999997</c:v>
                </c:pt>
                <c:pt idx="80">
                  <c:v>0.6</c:v>
                </c:pt>
                <c:pt idx="81">
                  <c:v>0.60499999999999998</c:v>
                </c:pt>
                <c:pt idx="82">
                  <c:v>0.61</c:v>
                </c:pt>
                <c:pt idx="83">
                  <c:v>0.61499999999999999</c:v>
                </c:pt>
                <c:pt idx="84">
                  <c:v>0.62</c:v>
                </c:pt>
                <c:pt idx="85">
                  <c:v>0.625</c:v>
                </c:pt>
                <c:pt idx="86">
                  <c:v>0.63</c:v>
                </c:pt>
                <c:pt idx="87">
                  <c:v>0.63500000000000001</c:v>
                </c:pt>
                <c:pt idx="88">
                  <c:v>0.64</c:v>
                </c:pt>
                <c:pt idx="89">
                  <c:v>0.64500000000000002</c:v>
                </c:pt>
                <c:pt idx="90">
                  <c:v>0.65</c:v>
                </c:pt>
                <c:pt idx="91">
                  <c:v>0.65500000000000003</c:v>
                </c:pt>
                <c:pt idx="92">
                  <c:v>0.66</c:v>
                </c:pt>
                <c:pt idx="93">
                  <c:v>0.66500000000000004</c:v>
                </c:pt>
                <c:pt idx="94">
                  <c:v>0.67</c:v>
                </c:pt>
                <c:pt idx="95">
                  <c:v>0.67500000000000004</c:v>
                </c:pt>
                <c:pt idx="96">
                  <c:v>0.68</c:v>
                </c:pt>
                <c:pt idx="97">
                  <c:v>0.68500000000000005</c:v>
                </c:pt>
                <c:pt idx="98">
                  <c:v>0.69</c:v>
                </c:pt>
                <c:pt idx="99">
                  <c:v>0.69499999999999995</c:v>
                </c:pt>
                <c:pt idx="100">
                  <c:v>0.7</c:v>
                </c:pt>
                <c:pt idx="101">
                  <c:v>0.70499999999999996</c:v>
                </c:pt>
                <c:pt idx="102">
                  <c:v>0.71</c:v>
                </c:pt>
                <c:pt idx="103">
                  <c:v>0.71499999999999997</c:v>
                </c:pt>
                <c:pt idx="104">
                  <c:v>0.72</c:v>
                </c:pt>
                <c:pt idx="105">
                  <c:v>0.72499999999999998</c:v>
                </c:pt>
                <c:pt idx="106">
                  <c:v>0.73</c:v>
                </c:pt>
                <c:pt idx="107">
                  <c:v>0.73499999999999999</c:v>
                </c:pt>
                <c:pt idx="108">
                  <c:v>0.74</c:v>
                </c:pt>
                <c:pt idx="109">
                  <c:v>0.745</c:v>
                </c:pt>
                <c:pt idx="110">
                  <c:v>0.75</c:v>
                </c:pt>
                <c:pt idx="111">
                  <c:v>0.755</c:v>
                </c:pt>
                <c:pt idx="112">
                  <c:v>0.76</c:v>
                </c:pt>
                <c:pt idx="113">
                  <c:v>0.76500000000000001</c:v>
                </c:pt>
                <c:pt idx="114">
                  <c:v>0.77</c:v>
                </c:pt>
                <c:pt idx="115">
                  <c:v>0.77500000000000002</c:v>
                </c:pt>
                <c:pt idx="116">
                  <c:v>0.78</c:v>
                </c:pt>
                <c:pt idx="117">
                  <c:v>0.78500000000000003</c:v>
                </c:pt>
                <c:pt idx="118">
                  <c:v>0.79</c:v>
                </c:pt>
                <c:pt idx="119">
                  <c:v>0.79500000000000004</c:v>
                </c:pt>
                <c:pt idx="120">
                  <c:v>0.8</c:v>
                </c:pt>
                <c:pt idx="121">
                  <c:v>0.80500000000000005</c:v>
                </c:pt>
                <c:pt idx="122">
                  <c:v>0.81</c:v>
                </c:pt>
                <c:pt idx="123">
                  <c:v>0.81499999999999995</c:v>
                </c:pt>
                <c:pt idx="124">
                  <c:v>0.82</c:v>
                </c:pt>
                <c:pt idx="125">
                  <c:v>0.82499999999999996</c:v>
                </c:pt>
                <c:pt idx="126">
                  <c:v>0.83</c:v>
                </c:pt>
                <c:pt idx="127">
                  <c:v>0.83499999999999996</c:v>
                </c:pt>
                <c:pt idx="128">
                  <c:v>0.84</c:v>
                </c:pt>
                <c:pt idx="129">
                  <c:v>0.84499999999999997</c:v>
                </c:pt>
                <c:pt idx="130">
                  <c:v>0.85</c:v>
                </c:pt>
                <c:pt idx="131">
                  <c:v>0.85499999999999998</c:v>
                </c:pt>
                <c:pt idx="132">
                  <c:v>0.86</c:v>
                </c:pt>
                <c:pt idx="133">
                  <c:v>0.86499999999999999</c:v>
                </c:pt>
                <c:pt idx="134">
                  <c:v>0.87</c:v>
                </c:pt>
                <c:pt idx="135">
                  <c:v>0.875</c:v>
                </c:pt>
                <c:pt idx="136">
                  <c:v>0.88</c:v>
                </c:pt>
                <c:pt idx="137">
                  <c:v>0.88500000000000001</c:v>
                </c:pt>
                <c:pt idx="138">
                  <c:v>0.89</c:v>
                </c:pt>
                <c:pt idx="139">
                  <c:v>0.89500000000000002</c:v>
                </c:pt>
                <c:pt idx="140">
                  <c:v>0.9</c:v>
                </c:pt>
                <c:pt idx="141">
                  <c:v>0.90500000000000003</c:v>
                </c:pt>
                <c:pt idx="142">
                  <c:v>0.91</c:v>
                </c:pt>
                <c:pt idx="143">
                  <c:v>0.91500000000000004</c:v>
                </c:pt>
                <c:pt idx="144">
                  <c:v>0.92</c:v>
                </c:pt>
                <c:pt idx="145">
                  <c:v>0.92500000000000004</c:v>
                </c:pt>
                <c:pt idx="146">
                  <c:v>0.93</c:v>
                </c:pt>
                <c:pt idx="147">
                  <c:v>0.93500000000000005</c:v>
                </c:pt>
                <c:pt idx="148">
                  <c:v>0.94</c:v>
                </c:pt>
                <c:pt idx="149">
                  <c:v>0.94499999999999995</c:v>
                </c:pt>
                <c:pt idx="150">
                  <c:v>0.95</c:v>
                </c:pt>
                <c:pt idx="151">
                  <c:v>0.95499999999999996</c:v>
                </c:pt>
                <c:pt idx="152">
                  <c:v>0.96</c:v>
                </c:pt>
                <c:pt idx="153">
                  <c:v>0.96499999999999997</c:v>
                </c:pt>
                <c:pt idx="154">
                  <c:v>0.97</c:v>
                </c:pt>
                <c:pt idx="155">
                  <c:v>0.97499999999999998</c:v>
                </c:pt>
                <c:pt idx="156">
                  <c:v>0.98</c:v>
                </c:pt>
                <c:pt idx="157">
                  <c:v>0.98499999999999999</c:v>
                </c:pt>
                <c:pt idx="158">
                  <c:v>0.99</c:v>
                </c:pt>
                <c:pt idx="159">
                  <c:v>0.995</c:v>
                </c:pt>
                <c:pt idx="160">
                  <c:v>1</c:v>
                </c:pt>
              </c:numCache>
            </c:numRef>
          </c:cat>
          <c:val>
            <c:numRef>
              <c:f>'Ratios - Local vs. Global'!$B$2:$B$162</c:f>
              <c:numCache>
                <c:formatCode>General</c:formatCode>
                <c:ptCount val="161"/>
                <c:pt idx="0">
                  <c:v>68</c:v>
                </c:pt>
                <c:pt idx="1">
                  <c:v>54</c:v>
                </c:pt>
                <c:pt idx="2">
                  <c:v>71</c:v>
                </c:pt>
                <c:pt idx="3">
                  <c:v>76</c:v>
                </c:pt>
                <c:pt idx="4">
                  <c:v>80</c:v>
                </c:pt>
                <c:pt idx="5">
                  <c:v>89</c:v>
                </c:pt>
                <c:pt idx="6">
                  <c:v>94</c:v>
                </c:pt>
                <c:pt idx="7">
                  <c:v>74</c:v>
                </c:pt>
                <c:pt idx="8">
                  <c:v>90</c:v>
                </c:pt>
                <c:pt idx="9">
                  <c:v>99</c:v>
                </c:pt>
                <c:pt idx="10">
                  <c:v>101</c:v>
                </c:pt>
                <c:pt idx="11">
                  <c:v>96</c:v>
                </c:pt>
                <c:pt idx="12">
                  <c:v>82</c:v>
                </c:pt>
                <c:pt idx="13">
                  <c:v>114</c:v>
                </c:pt>
                <c:pt idx="14">
                  <c:v>105</c:v>
                </c:pt>
                <c:pt idx="15">
                  <c:v>104</c:v>
                </c:pt>
                <c:pt idx="16">
                  <c:v>102</c:v>
                </c:pt>
                <c:pt idx="17">
                  <c:v>104</c:v>
                </c:pt>
                <c:pt idx="18">
                  <c:v>111</c:v>
                </c:pt>
                <c:pt idx="19">
                  <c:v>110</c:v>
                </c:pt>
                <c:pt idx="20">
                  <c:v>94</c:v>
                </c:pt>
                <c:pt idx="21">
                  <c:v>78</c:v>
                </c:pt>
                <c:pt idx="22">
                  <c:v>107</c:v>
                </c:pt>
                <c:pt idx="23">
                  <c:v>75</c:v>
                </c:pt>
                <c:pt idx="24">
                  <c:v>83</c:v>
                </c:pt>
                <c:pt idx="25">
                  <c:v>72</c:v>
                </c:pt>
                <c:pt idx="26">
                  <c:v>91</c:v>
                </c:pt>
                <c:pt idx="27">
                  <c:v>68</c:v>
                </c:pt>
                <c:pt idx="28">
                  <c:v>75</c:v>
                </c:pt>
                <c:pt idx="29">
                  <c:v>45</c:v>
                </c:pt>
                <c:pt idx="30">
                  <c:v>57</c:v>
                </c:pt>
                <c:pt idx="31">
                  <c:v>57</c:v>
                </c:pt>
                <c:pt idx="32">
                  <c:v>58</c:v>
                </c:pt>
                <c:pt idx="33">
                  <c:v>48</c:v>
                </c:pt>
                <c:pt idx="34">
                  <c:v>54</c:v>
                </c:pt>
                <c:pt idx="35">
                  <c:v>43</c:v>
                </c:pt>
                <c:pt idx="36">
                  <c:v>32</c:v>
                </c:pt>
                <c:pt idx="37">
                  <c:v>30</c:v>
                </c:pt>
                <c:pt idx="38">
                  <c:v>34</c:v>
                </c:pt>
                <c:pt idx="39">
                  <c:v>32</c:v>
                </c:pt>
                <c:pt idx="40">
                  <c:v>23</c:v>
                </c:pt>
                <c:pt idx="41">
                  <c:v>21</c:v>
                </c:pt>
                <c:pt idx="42">
                  <c:v>20</c:v>
                </c:pt>
                <c:pt idx="43">
                  <c:v>21</c:v>
                </c:pt>
                <c:pt idx="44">
                  <c:v>16</c:v>
                </c:pt>
                <c:pt idx="45">
                  <c:v>20</c:v>
                </c:pt>
                <c:pt idx="46">
                  <c:v>19</c:v>
                </c:pt>
                <c:pt idx="47">
                  <c:v>15</c:v>
                </c:pt>
                <c:pt idx="48">
                  <c:v>10</c:v>
                </c:pt>
                <c:pt idx="49">
                  <c:v>15</c:v>
                </c:pt>
                <c:pt idx="50">
                  <c:v>8</c:v>
                </c:pt>
                <c:pt idx="51">
                  <c:v>9</c:v>
                </c:pt>
                <c:pt idx="52">
                  <c:v>10</c:v>
                </c:pt>
                <c:pt idx="53">
                  <c:v>6</c:v>
                </c:pt>
                <c:pt idx="54">
                  <c:v>7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4</c:v>
                </c:pt>
                <c:pt idx="64">
                  <c:v>1</c:v>
                </c:pt>
                <c:pt idx="65">
                  <c:v>5</c:v>
                </c:pt>
                <c:pt idx="66">
                  <c:v>3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8-4D62-A960-AC141BCC3D81}"/>
            </c:ext>
          </c:extLst>
        </c:ser>
        <c:ser>
          <c:idx val="1"/>
          <c:order val="1"/>
          <c:tx>
            <c:strRef>
              <c:f>'Ratios - Local vs. Global'!$C$1</c:f>
              <c:strCache>
                <c:ptCount val="1"/>
                <c:pt idx="0">
                  <c:v>Ratio (Negative)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'Ratios - Local vs. Global'!$A$2:$A$162</c:f>
              <c:numCache>
                <c:formatCode>General</c:formatCode>
                <c:ptCount val="161"/>
                <c:pt idx="0">
                  <c:v>0.2</c:v>
                </c:pt>
                <c:pt idx="1">
                  <c:v>0.20499999999999999</c:v>
                </c:pt>
                <c:pt idx="2">
                  <c:v>0.21</c:v>
                </c:pt>
                <c:pt idx="3">
                  <c:v>0.215</c:v>
                </c:pt>
                <c:pt idx="4">
                  <c:v>0.22</c:v>
                </c:pt>
                <c:pt idx="5">
                  <c:v>0.22500000000000001</c:v>
                </c:pt>
                <c:pt idx="6">
                  <c:v>0.23</c:v>
                </c:pt>
                <c:pt idx="7">
                  <c:v>0.23499999999999999</c:v>
                </c:pt>
                <c:pt idx="8">
                  <c:v>0.24</c:v>
                </c:pt>
                <c:pt idx="9">
                  <c:v>0.245</c:v>
                </c:pt>
                <c:pt idx="10">
                  <c:v>0.25</c:v>
                </c:pt>
                <c:pt idx="11">
                  <c:v>0.255</c:v>
                </c:pt>
                <c:pt idx="12">
                  <c:v>0.26</c:v>
                </c:pt>
                <c:pt idx="13">
                  <c:v>0.26500000000000001</c:v>
                </c:pt>
                <c:pt idx="14">
                  <c:v>0.27</c:v>
                </c:pt>
                <c:pt idx="15">
                  <c:v>0.27500000000000002</c:v>
                </c:pt>
                <c:pt idx="16">
                  <c:v>0.28000000000000003</c:v>
                </c:pt>
                <c:pt idx="17">
                  <c:v>0.28499999999999998</c:v>
                </c:pt>
                <c:pt idx="18">
                  <c:v>0.28999999999999998</c:v>
                </c:pt>
                <c:pt idx="19">
                  <c:v>0.29499999999999998</c:v>
                </c:pt>
                <c:pt idx="20">
                  <c:v>0.3</c:v>
                </c:pt>
                <c:pt idx="21">
                  <c:v>0.30499999999999999</c:v>
                </c:pt>
                <c:pt idx="22">
                  <c:v>0.31</c:v>
                </c:pt>
                <c:pt idx="23">
                  <c:v>0.315</c:v>
                </c:pt>
                <c:pt idx="24">
                  <c:v>0.32</c:v>
                </c:pt>
                <c:pt idx="25">
                  <c:v>0.32500000000000001</c:v>
                </c:pt>
                <c:pt idx="26">
                  <c:v>0.33</c:v>
                </c:pt>
                <c:pt idx="27">
                  <c:v>0.33500000000000002</c:v>
                </c:pt>
                <c:pt idx="28">
                  <c:v>0.34</c:v>
                </c:pt>
                <c:pt idx="29">
                  <c:v>0.34499999999999997</c:v>
                </c:pt>
                <c:pt idx="30">
                  <c:v>0.35</c:v>
                </c:pt>
                <c:pt idx="31">
                  <c:v>0.35499999999999998</c:v>
                </c:pt>
                <c:pt idx="32">
                  <c:v>0.36</c:v>
                </c:pt>
                <c:pt idx="33">
                  <c:v>0.36499999999999999</c:v>
                </c:pt>
                <c:pt idx="34">
                  <c:v>0.37</c:v>
                </c:pt>
                <c:pt idx="35">
                  <c:v>0.375</c:v>
                </c:pt>
                <c:pt idx="36">
                  <c:v>0.38</c:v>
                </c:pt>
                <c:pt idx="37">
                  <c:v>0.38500000000000001</c:v>
                </c:pt>
                <c:pt idx="38">
                  <c:v>0.39</c:v>
                </c:pt>
                <c:pt idx="39">
                  <c:v>0.39500000000000002</c:v>
                </c:pt>
                <c:pt idx="40">
                  <c:v>0.4</c:v>
                </c:pt>
                <c:pt idx="41">
                  <c:v>0.40500000000000003</c:v>
                </c:pt>
                <c:pt idx="42">
                  <c:v>0.41</c:v>
                </c:pt>
                <c:pt idx="43">
                  <c:v>0.41499999999999998</c:v>
                </c:pt>
                <c:pt idx="44">
                  <c:v>0.42</c:v>
                </c:pt>
                <c:pt idx="45">
                  <c:v>0.42499999999999999</c:v>
                </c:pt>
                <c:pt idx="46">
                  <c:v>0.43</c:v>
                </c:pt>
                <c:pt idx="47">
                  <c:v>0.435</c:v>
                </c:pt>
                <c:pt idx="48">
                  <c:v>0.44</c:v>
                </c:pt>
                <c:pt idx="49">
                  <c:v>0.44500000000000001</c:v>
                </c:pt>
                <c:pt idx="50">
                  <c:v>0.45</c:v>
                </c:pt>
                <c:pt idx="51">
                  <c:v>0.45500000000000002</c:v>
                </c:pt>
                <c:pt idx="52">
                  <c:v>0.46</c:v>
                </c:pt>
                <c:pt idx="53">
                  <c:v>0.46500000000000002</c:v>
                </c:pt>
                <c:pt idx="54">
                  <c:v>0.47</c:v>
                </c:pt>
                <c:pt idx="55">
                  <c:v>0.47499999999999998</c:v>
                </c:pt>
                <c:pt idx="56">
                  <c:v>0.48</c:v>
                </c:pt>
                <c:pt idx="57">
                  <c:v>0.48499999999999999</c:v>
                </c:pt>
                <c:pt idx="58">
                  <c:v>0.49</c:v>
                </c:pt>
                <c:pt idx="59">
                  <c:v>0.495</c:v>
                </c:pt>
                <c:pt idx="60">
                  <c:v>0.5</c:v>
                </c:pt>
                <c:pt idx="61">
                  <c:v>0.505</c:v>
                </c:pt>
                <c:pt idx="62">
                  <c:v>0.51</c:v>
                </c:pt>
                <c:pt idx="63">
                  <c:v>0.51500000000000001</c:v>
                </c:pt>
                <c:pt idx="64">
                  <c:v>0.52</c:v>
                </c:pt>
                <c:pt idx="65">
                  <c:v>0.52500000000000002</c:v>
                </c:pt>
                <c:pt idx="66">
                  <c:v>0.53</c:v>
                </c:pt>
                <c:pt idx="67">
                  <c:v>0.53500000000000003</c:v>
                </c:pt>
                <c:pt idx="68">
                  <c:v>0.54</c:v>
                </c:pt>
                <c:pt idx="69">
                  <c:v>0.54500000000000004</c:v>
                </c:pt>
                <c:pt idx="70">
                  <c:v>0.55000000000000004</c:v>
                </c:pt>
                <c:pt idx="71">
                  <c:v>0.55500000000000005</c:v>
                </c:pt>
                <c:pt idx="72">
                  <c:v>0.56000000000000005</c:v>
                </c:pt>
                <c:pt idx="73">
                  <c:v>0.56499999999999995</c:v>
                </c:pt>
                <c:pt idx="74">
                  <c:v>0.56999999999999995</c:v>
                </c:pt>
                <c:pt idx="75">
                  <c:v>0.57499999999999996</c:v>
                </c:pt>
                <c:pt idx="76">
                  <c:v>0.57999999999999996</c:v>
                </c:pt>
                <c:pt idx="77">
                  <c:v>0.58499999999999996</c:v>
                </c:pt>
                <c:pt idx="78">
                  <c:v>0.59</c:v>
                </c:pt>
                <c:pt idx="79">
                  <c:v>0.59499999999999997</c:v>
                </c:pt>
                <c:pt idx="80">
                  <c:v>0.6</c:v>
                </c:pt>
                <c:pt idx="81">
                  <c:v>0.60499999999999998</c:v>
                </c:pt>
                <c:pt idx="82">
                  <c:v>0.61</c:v>
                </c:pt>
                <c:pt idx="83">
                  <c:v>0.61499999999999999</c:v>
                </c:pt>
                <c:pt idx="84">
                  <c:v>0.62</c:v>
                </c:pt>
                <c:pt idx="85">
                  <c:v>0.625</c:v>
                </c:pt>
                <c:pt idx="86">
                  <c:v>0.63</c:v>
                </c:pt>
                <c:pt idx="87">
                  <c:v>0.63500000000000001</c:v>
                </c:pt>
                <c:pt idx="88">
                  <c:v>0.64</c:v>
                </c:pt>
                <c:pt idx="89">
                  <c:v>0.64500000000000002</c:v>
                </c:pt>
                <c:pt idx="90">
                  <c:v>0.65</c:v>
                </c:pt>
                <c:pt idx="91">
                  <c:v>0.65500000000000003</c:v>
                </c:pt>
                <c:pt idx="92">
                  <c:v>0.66</c:v>
                </c:pt>
                <c:pt idx="93">
                  <c:v>0.66500000000000004</c:v>
                </c:pt>
                <c:pt idx="94">
                  <c:v>0.67</c:v>
                </c:pt>
                <c:pt idx="95">
                  <c:v>0.67500000000000004</c:v>
                </c:pt>
                <c:pt idx="96">
                  <c:v>0.68</c:v>
                </c:pt>
                <c:pt idx="97">
                  <c:v>0.68500000000000005</c:v>
                </c:pt>
                <c:pt idx="98">
                  <c:v>0.69</c:v>
                </c:pt>
                <c:pt idx="99">
                  <c:v>0.69499999999999995</c:v>
                </c:pt>
                <c:pt idx="100">
                  <c:v>0.7</c:v>
                </c:pt>
                <c:pt idx="101">
                  <c:v>0.70499999999999996</c:v>
                </c:pt>
                <c:pt idx="102">
                  <c:v>0.71</c:v>
                </c:pt>
                <c:pt idx="103">
                  <c:v>0.71499999999999997</c:v>
                </c:pt>
                <c:pt idx="104">
                  <c:v>0.72</c:v>
                </c:pt>
                <c:pt idx="105">
                  <c:v>0.72499999999999998</c:v>
                </c:pt>
                <c:pt idx="106">
                  <c:v>0.73</c:v>
                </c:pt>
                <c:pt idx="107">
                  <c:v>0.73499999999999999</c:v>
                </c:pt>
                <c:pt idx="108">
                  <c:v>0.74</c:v>
                </c:pt>
                <c:pt idx="109">
                  <c:v>0.745</c:v>
                </c:pt>
                <c:pt idx="110">
                  <c:v>0.75</c:v>
                </c:pt>
                <c:pt idx="111">
                  <c:v>0.755</c:v>
                </c:pt>
                <c:pt idx="112">
                  <c:v>0.76</c:v>
                </c:pt>
                <c:pt idx="113">
                  <c:v>0.76500000000000001</c:v>
                </c:pt>
                <c:pt idx="114">
                  <c:v>0.77</c:v>
                </c:pt>
                <c:pt idx="115">
                  <c:v>0.77500000000000002</c:v>
                </c:pt>
                <c:pt idx="116">
                  <c:v>0.78</c:v>
                </c:pt>
                <c:pt idx="117">
                  <c:v>0.78500000000000003</c:v>
                </c:pt>
                <c:pt idx="118">
                  <c:v>0.79</c:v>
                </c:pt>
                <c:pt idx="119">
                  <c:v>0.79500000000000004</c:v>
                </c:pt>
                <c:pt idx="120">
                  <c:v>0.8</c:v>
                </c:pt>
                <c:pt idx="121">
                  <c:v>0.80500000000000005</c:v>
                </c:pt>
                <c:pt idx="122">
                  <c:v>0.81</c:v>
                </c:pt>
                <c:pt idx="123">
                  <c:v>0.81499999999999995</c:v>
                </c:pt>
                <c:pt idx="124">
                  <c:v>0.82</c:v>
                </c:pt>
                <c:pt idx="125">
                  <c:v>0.82499999999999996</c:v>
                </c:pt>
                <c:pt idx="126">
                  <c:v>0.83</c:v>
                </c:pt>
                <c:pt idx="127">
                  <c:v>0.83499999999999996</c:v>
                </c:pt>
                <c:pt idx="128">
                  <c:v>0.84</c:v>
                </c:pt>
                <c:pt idx="129">
                  <c:v>0.84499999999999997</c:v>
                </c:pt>
                <c:pt idx="130">
                  <c:v>0.85</c:v>
                </c:pt>
                <c:pt idx="131">
                  <c:v>0.85499999999999998</c:v>
                </c:pt>
                <c:pt idx="132">
                  <c:v>0.86</c:v>
                </c:pt>
                <c:pt idx="133">
                  <c:v>0.86499999999999999</c:v>
                </c:pt>
                <c:pt idx="134">
                  <c:v>0.87</c:v>
                </c:pt>
                <c:pt idx="135">
                  <c:v>0.875</c:v>
                </c:pt>
                <c:pt idx="136">
                  <c:v>0.88</c:v>
                </c:pt>
                <c:pt idx="137">
                  <c:v>0.88500000000000001</c:v>
                </c:pt>
                <c:pt idx="138">
                  <c:v>0.89</c:v>
                </c:pt>
                <c:pt idx="139">
                  <c:v>0.89500000000000002</c:v>
                </c:pt>
                <c:pt idx="140">
                  <c:v>0.9</c:v>
                </c:pt>
                <c:pt idx="141">
                  <c:v>0.90500000000000003</c:v>
                </c:pt>
                <c:pt idx="142">
                  <c:v>0.91</c:v>
                </c:pt>
                <c:pt idx="143">
                  <c:v>0.91500000000000004</c:v>
                </c:pt>
                <c:pt idx="144">
                  <c:v>0.92</c:v>
                </c:pt>
                <c:pt idx="145">
                  <c:v>0.92500000000000004</c:v>
                </c:pt>
                <c:pt idx="146">
                  <c:v>0.93</c:v>
                </c:pt>
                <c:pt idx="147">
                  <c:v>0.93500000000000005</c:v>
                </c:pt>
                <c:pt idx="148">
                  <c:v>0.94</c:v>
                </c:pt>
                <c:pt idx="149">
                  <c:v>0.94499999999999995</c:v>
                </c:pt>
                <c:pt idx="150">
                  <c:v>0.95</c:v>
                </c:pt>
                <c:pt idx="151">
                  <c:v>0.95499999999999996</c:v>
                </c:pt>
                <c:pt idx="152">
                  <c:v>0.96</c:v>
                </c:pt>
                <c:pt idx="153">
                  <c:v>0.96499999999999997</c:v>
                </c:pt>
                <c:pt idx="154">
                  <c:v>0.97</c:v>
                </c:pt>
                <c:pt idx="155">
                  <c:v>0.97499999999999998</c:v>
                </c:pt>
                <c:pt idx="156">
                  <c:v>0.98</c:v>
                </c:pt>
                <c:pt idx="157">
                  <c:v>0.98499999999999999</c:v>
                </c:pt>
                <c:pt idx="158">
                  <c:v>0.99</c:v>
                </c:pt>
                <c:pt idx="159">
                  <c:v>0.995</c:v>
                </c:pt>
                <c:pt idx="160">
                  <c:v>1</c:v>
                </c:pt>
              </c:numCache>
            </c:numRef>
          </c:cat>
          <c:val>
            <c:numRef>
              <c:f>'Ratios - Local vs. Global'!$C$2:$C$162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0</c:v>
                </c:pt>
                <c:pt idx="60">
                  <c:v>4</c:v>
                </c:pt>
                <c:pt idx="61">
                  <c:v>4</c:v>
                </c:pt>
                <c:pt idx="62">
                  <c:v>0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6</c:v>
                </c:pt>
                <c:pt idx="67">
                  <c:v>1</c:v>
                </c:pt>
                <c:pt idx="68">
                  <c:v>4</c:v>
                </c:pt>
                <c:pt idx="69">
                  <c:v>6</c:v>
                </c:pt>
                <c:pt idx="70">
                  <c:v>7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10</c:v>
                </c:pt>
                <c:pt idx="77">
                  <c:v>9</c:v>
                </c:pt>
                <c:pt idx="78">
                  <c:v>6</c:v>
                </c:pt>
                <c:pt idx="79">
                  <c:v>6</c:v>
                </c:pt>
                <c:pt idx="80">
                  <c:v>1</c:v>
                </c:pt>
                <c:pt idx="81">
                  <c:v>5</c:v>
                </c:pt>
                <c:pt idx="82">
                  <c:v>10</c:v>
                </c:pt>
                <c:pt idx="83">
                  <c:v>6</c:v>
                </c:pt>
                <c:pt idx="84">
                  <c:v>7</c:v>
                </c:pt>
                <c:pt idx="85">
                  <c:v>9</c:v>
                </c:pt>
                <c:pt idx="86">
                  <c:v>5</c:v>
                </c:pt>
                <c:pt idx="87">
                  <c:v>8</c:v>
                </c:pt>
                <c:pt idx="88">
                  <c:v>13</c:v>
                </c:pt>
                <c:pt idx="89">
                  <c:v>13</c:v>
                </c:pt>
                <c:pt idx="90">
                  <c:v>12</c:v>
                </c:pt>
                <c:pt idx="91">
                  <c:v>11</c:v>
                </c:pt>
                <c:pt idx="92">
                  <c:v>27</c:v>
                </c:pt>
                <c:pt idx="93">
                  <c:v>24</c:v>
                </c:pt>
                <c:pt idx="94">
                  <c:v>15</c:v>
                </c:pt>
                <c:pt idx="95">
                  <c:v>23</c:v>
                </c:pt>
                <c:pt idx="96">
                  <c:v>7</c:v>
                </c:pt>
                <c:pt idx="97">
                  <c:v>18</c:v>
                </c:pt>
                <c:pt idx="98">
                  <c:v>23</c:v>
                </c:pt>
                <c:pt idx="99">
                  <c:v>14</c:v>
                </c:pt>
                <c:pt idx="100">
                  <c:v>19</c:v>
                </c:pt>
                <c:pt idx="101">
                  <c:v>29</c:v>
                </c:pt>
                <c:pt idx="102">
                  <c:v>29</c:v>
                </c:pt>
                <c:pt idx="103">
                  <c:v>30</c:v>
                </c:pt>
                <c:pt idx="104">
                  <c:v>38</c:v>
                </c:pt>
                <c:pt idx="105">
                  <c:v>37</c:v>
                </c:pt>
                <c:pt idx="106">
                  <c:v>44</c:v>
                </c:pt>
                <c:pt idx="107">
                  <c:v>28</c:v>
                </c:pt>
                <c:pt idx="108">
                  <c:v>52</c:v>
                </c:pt>
                <c:pt idx="109">
                  <c:v>45</c:v>
                </c:pt>
                <c:pt idx="110">
                  <c:v>46</c:v>
                </c:pt>
                <c:pt idx="111">
                  <c:v>60</c:v>
                </c:pt>
                <c:pt idx="112">
                  <c:v>65</c:v>
                </c:pt>
                <c:pt idx="113">
                  <c:v>47</c:v>
                </c:pt>
                <c:pt idx="114">
                  <c:v>60</c:v>
                </c:pt>
                <c:pt idx="115">
                  <c:v>89</c:v>
                </c:pt>
                <c:pt idx="116">
                  <c:v>74</c:v>
                </c:pt>
                <c:pt idx="117">
                  <c:v>76</c:v>
                </c:pt>
                <c:pt idx="118">
                  <c:v>101</c:v>
                </c:pt>
                <c:pt idx="119">
                  <c:v>98</c:v>
                </c:pt>
                <c:pt idx="120">
                  <c:v>94</c:v>
                </c:pt>
                <c:pt idx="121">
                  <c:v>100</c:v>
                </c:pt>
                <c:pt idx="122">
                  <c:v>106</c:v>
                </c:pt>
                <c:pt idx="123">
                  <c:v>124</c:v>
                </c:pt>
                <c:pt idx="124">
                  <c:v>132</c:v>
                </c:pt>
                <c:pt idx="125">
                  <c:v>117</c:v>
                </c:pt>
                <c:pt idx="126">
                  <c:v>133</c:v>
                </c:pt>
                <c:pt idx="127">
                  <c:v>134</c:v>
                </c:pt>
                <c:pt idx="128">
                  <c:v>130</c:v>
                </c:pt>
                <c:pt idx="129">
                  <c:v>153</c:v>
                </c:pt>
                <c:pt idx="130">
                  <c:v>141</c:v>
                </c:pt>
                <c:pt idx="131">
                  <c:v>139</c:v>
                </c:pt>
                <c:pt idx="132">
                  <c:v>133</c:v>
                </c:pt>
                <c:pt idx="133">
                  <c:v>110</c:v>
                </c:pt>
                <c:pt idx="134">
                  <c:v>123</c:v>
                </c:pt>
                <c:pt idx="135">
                  <c:v>107</c:v>
                </c:pt>
                <c:pt idx="136">
                  <c:v>88</c:v>
                </c:pt>
                <c:pt idx="137">
                  <c:v>89</c:v>
                </c:pt>
                <c:pt idx="138">
                  <c:v>74</c:v>
                </c:pt>
                <c:pt idx="139">
                  <c:v>61</c:v>
                </c:pt>
                <c:pt idx="140">
                  <c:v>45</c:v>
                </c:pt>
                <c:pt idx="141">
                  <c:v>26</c:v>
                </c:pt>
                <c:pt idx="142">
                  <c:v>26</c:v>
                </c:pt>
                <c:pt idx="143">
                  <c:v>32</c:v>
                </c:pt>
                <c:pt idx="144">
                  <c:v>20</c:v>
                </c:pt>
                <c:pt idx="145">
                  <c:v>14</c:v>
                </c:pt>
                <c:pt idx="146">
                  <c:v>8</c:v>
                </c:pt>
                <c:pt idx="147">
                  <c:v>10</c:v>
                </c:pt>
                <c:pt idx="148">
                  <c:v>8</c:v>
                </c:pt>
                <c:pt idx="149">
                  <c:v>4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8-4D62-A960-AC141BCC3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175032"/>
        <c:axId val="552170552"/>
      </c:barChart>
      <c:catAx>
        <c:axId val="55217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52170552"/>
        <c:crosses val="autoZero"/>
        <c:auto val="1"/>
        <c:lblAlgn val="ctr"/>
        <c:lblOffset val="100"/>
        <c:noMultiLvlLbl val="0"/>
      </c:catAx>
      <c:valAx>
        <c:axId val="55217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5217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290512</xdr:colOff>
      <xdr:row>1</xdr:row>
      <xdr:rowOff>104775</xdr:rowOff>
    </xdr:from>
    <xdr:to>
      <xdr:col>20</xdr:col>
      <xdr:colOff>595312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FAF16-5D05-4D9F-A168-E83F6FEDF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16</xdr:row>
      <xdr:rowOff>161925</xdr:rowOff>
    </xdr:from>
    <xdr:to>
      <xdr:col>20</xdr:col>
      <xdr:colOff>571500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E16AC1-574E-4C93-8FC0-E5D4B3589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547687</xdr:colOff>
      <xdr:row>1</xdr:row>
      <xdr:rowOff>114300</xdr:rowOff>
    </xdr:from>
    <xdr:to>
      <xdr:col>21</xdr:col>
      <xdr:colOff>242887</xdr:colOff>
      <xdr:row>15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44A012-B547-49E2-B97D-2DFD3075F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109537</xdr:colOff>
      <xdr:row>1</xdr:row>
      <xdr:rowOff>47625</xdr:rowOff>
    </xdr:from>
    <xdr:to>
      <xdr:col>21</xdr:col>
      <xdr:colOff>414337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FD7BE4-E5CE-4C27-A061-71034E58D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431346-36FB-4AED-BFDD-F266EDA77EAF}" name="Table2" displayName="Table2" ref="A1:I4001" totalsRowShown="0">
  <autoFilter ref="A1:I4001" xr:uid="{3046E51A-6DA1-4037-9B67-03E2F5D58678}"/>
  <tableColumns count="9">
    <tableColumn id="1" xr3:uid="{C2D8142E-345F-4132-B974-1C9D770A9C11}" name="Data Point"/>
    <tableColumn id="16" xr3:uid="{3536DB20-E68E-4831-9C39-7C16543AAC9C}" name="Local IntensMean Pos"/>
    <tableColumn id="17" xr3:uid="{6EAB9CCE-C1D2-4F5E-84F9-4FBF6301745E}" name="Local IntensMean Neg"/>
    <tableColumn id="18" xr3:uid="{CB856100-A7A4-49A0-9EF7-97A888F046D1}" name="Local IntensStDev Pos"/>
    <tableColumn id="19" xr3:uid="{63D43FC2-85AB-40F2-9F7F-CEA6CA740B1E}" name="Local IntensStDev Neg"/>
    <tableColumn id="20" xr3:uid="{9795D6BD-7FB5-42A1-8955-FE9EEFC7E110}" name="Ratio Pos"/>
    <tableColumn id="21" xr3:uid="{7003099C-0013-47E0-9C50-532EBDF6D857}" name="Ratio Neg"/>
    <tableColumn id="22" xr3:uid="{E08199A7-FEA9-40A4-9710-E29D9676E8E5}" name="Local GradMean Pos"/>
    <tableColumn id="23" xr3:uid="{02B64C44-8245-4D1B-88F6-D28A967BB1FD}" name="Local GradMean Ne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EA24-F8BC-4ACE-AFF7-558D66B2749C}">
  <dimension ref="A1:I4001"/>
  <sheetViews>
    <sheetView workbookViewId="0">
      <selection activeCell="J10" sqref="J10"/>
    </sheetView>
  </sheetViews>
  <sheetFormatPr defaultRowHeight="15" x14ac:dyDescent="0.25"/>
  <cols>
    <col min="1" max="1" width="12.28515625" customWidth="1"/>
    <col min="2" max="3" width="23.140625" bestFit="1" customWidth="1"/>
    <col min="4" max="4" width="22.7109375" bestFit="1" customWidth="1"/>
    <col min="5" max="5" width="23.140625" bestFit="1" customWidth="1"/>
    <col min="6" max="7" width="12" bestFit="1" customWidth="1"/>
    <col min="8" max="8" width="16.42578125" bestFit="1" customWidth="1"/>
    <col min="9" max="9" width="16.85546875" bestFit="1" customWidth="1"/>
  </cols>
  <sheetData>
    <row r="1" spans="1:9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9" x14ac:dyDescent="0.25">
      <c r="A2">
        <v>0</v>
      </c>
      <c r="B2">
        <v>49.743391622610801</v>
      </c>
      <c r="C2">
        <v>148.09824647656501</v>
      </c>
      <c r="D2">
        <v>9.4522712954681403</v>
      </c>
      <c r="E2">
        <v>6.8435752694618497</v>
      </c>
      <c r="F2">
        <v>0.34714291051176999</v>
      </c>
      <c r="G2">
        <v>0.87253193811209795</v>
      </c>
      <c r="H2">
        <v>12.151061173533</v>
      </c>
      <c r="I2">
        <v>3.7326811210999402</v>
      </c>
    </row>
    <row r="3" spans="1:9" x14ac:dyDescent="0.25">
      <c r="A3">
        <v>1</v>
      </c>
      <c r="B3">
        <v>44.675547661338001</v>
      </c>
      <c r="C3">
        <v>158.16309012875499</v>
      </c>
      <c r="D3">
        <v>14.444954186288999</v>
      </c>
      <c r="E3">
        <v>11.9520200773004</v>
      </c>
      <c r="F3">
        <v>0.28934015013967301</v>
      </c>
      <c r="G3">
        <v>0.74949842110707399</v>
      </c>
      <c r="H3">
        <v>10.163366336633599</v>
      </c>
      <c r="I3">
        <v>5.1823317925012802</v>
      </c>
    </row>
    <row r="4" spans="1:9" x14ac:dyDescent="0.25">
      <c r="A4">
        <v>2</v>
      </c>
      <c r="B4">
        <v>57.937020993002299</v>
      </c>
      <c r="C4">
        <v>143.512867367138</v>
      </c>
      <c r="D4">
        <v>9.0759068791672401</v>
      </c>
      <c r="E4">
        <v>6.4800549833880297</v>
      </c>
      <c r="F4">
        <v>0.39981234399032201</v>
      </c>
      <c r="G4">
        <v>0.79030122009322901</v>
      </c>
      <c r="H4">
        <v>9.8516483516483504</v>
      </c>
      <c r="I4">
        <v>4.3428113736483702</v>
      </c>
    </row>
    <row r="5" spans="1:9" x14ac:dyDescent="0.25">
      <c r="A5">
        <v>3</v>
      </c>
      <c r="B5">
        <v>19.033492822966501</v>
      </c>
      <c r="C5">
        <v>151.262165394167</v>
      </c>
      <c r="D5">
        <v>21.2836395531323</v>
      </c>
      <c r="E5">
        <v>7.05272467324611</v>
      </c>
      <c r="F5">
        <v>0.114882704154668</v>
      </c>
      <c r="G5">
        <v>0.84781187221194898</v>
      </c>
      <c r="H5">
        <v>16.172480620155</v>
      </c>
      <c r="I5">
        <v>4.3828312450013298</v>
      </c>
    </row>
    <row r="6" spans="1:9" x14ac:dyDescent="0.25">
      <c r="A6">
        <v>4</v>
      </c>
      <c r="B6">
        <v>14.4144903117101</v>
      </c>
      <c r="C6">
        <v>138.87084870848699</v>
      </c>
      <c r="D6">
        <v>23.8457319748983</v>
      </c>
      <c r="E6">
        <v>11.4996175433009</v>
      </c>
      <c r="F6">
        <v>8.5574050145961505E-2</v>
      </c>
      <c r="G6">
        <v>0.68425278731701</v>
      </c>
      <c r="H6">
        <v>15.664646464646401</v>
      </c>
      <c r="I6">
        <v>5.5082946250829403</v>
      </c>
    </row>
    <row r="7" spans="1:9" x14ac:dyDescent="0.25">
      <c r="A7">
        <v>5</v>
      </c>
      <c r="B7">
        <v>19.2790322580645</v>
      </c>
      <c r="C7">
        <v>147.13339494762701</v>
      </c>
      <c r="D7">
        <v>18.2673018921326</v>
      </c>
      <c r="E7">
        <v>9.2126936760225</v>
      </c>
      <c r="F7">
        <v>0.12239623094108799</v>
      </c>
      <c r="G7">
        <v>0.78177934867877996</v>
      </c>
      <c r="H7">
        <v>12.668058455114799</v>
      </c>
      <c r="I7">
        <v>5.5614653046847398</v>
      </c>
    </row>
    <row r="8" spans="1:9" x14ac:dyDescent="0.25">
      <c r="A8">
        <v>6</v>
      </c>
      <c r="B8">
        <v>37.995832311841099</v>
      </c>
      <c r="C8">
        <v>59.381376518218602</v>
      </c>
      <c r="D8">
        <v>8.3535798300537394</v>
      </c>
      <c r="E8">
        <v>20.416803745903501</v>
      </c>
      <c r="F8">
        <v>0.36269879061272198</v>
      </c>
      <c r="G8">
        <v>0.31604225391262197</v>
      </c>
      <c r="H8">
        <v>4.5243019648397098</v>
      </c>
      <c r="I8">
        <v>5.1960461285008197</v>
      </c>
    </row>
    <row r="9" spans="1:9" x14ac:dyDescent="0.25">
      <c r="A9">
        <v>7</v>
      </c>
      <c r="B9">
        <v>23.090447761194</v>
      </c>
      <c r="C9">
        <v>180.36379310344799</v>
      </c>
      <c r="D9">
        <v>8.5464856322908407</v>
      </c>
      <c r="E9">
        <v>5.80297358608719</v>
      </c>
      <c r="F9">
        <v>0.217524617697508</v>
      </c>
      <c r="G9">
        <v>0.86249452770804702</v>
      </c>
      <c r="H9">
        <v>8.0250260688216901</v>
      </c>
      <c r="I9">
        <v>3.6968689387642</v>
      </c>
    </row>
    <row r="10" spans="1:9" x14ac:dyDescent="0.25">
      <c r="A10">
        <v>8</v>
      </c>
      <c r="B10">
        <v>28.803897077192101</v>
      </c>
      <c r="C10">
        <v>140.74993229702599</v>
      </c>
      <c r="D10">
        <v>8.9286514131728705</v>
      </c>
      <c r="E10">
        <v>9.6908818080921897</v>
      </c>
      <c r="F10">
        <v>0.26636335489276503</v>
      </c>
      <c r="G10">
        <v>0.87320558558198003</v>
      </c>
      <c r="H10">
        <v>7.5333935018050502</v>
      </c>
      <c r="I10">
        <v>6.1753958587088897</v>
      </c>
    </row>
    <row r="11" spans="1:9" x14ac:dyDescent="0.25">
      <c r="A11">
        <v>9</v>
      </c>
      <c r="B11">
        <v>46.778010978366098</v>
      </c>
      <c r="C11">
        <v>185.55391373801899</v>
      </c>
      <c r="D11">
        <v>10.770358753127701</v>
      </c>
      <c r="E11">
        <v>2.8357045400749201</v>
      </c>
      <c r="F11">
        <v>0.40970962099251701</v>
      </c>
      <c r="G11">
        <v>0.86477448409970703</v>
      </c>
      <c r="H11">
        <v>6.0073937153419497</v>
      </c>
      <c r="I11">
        <v>2.4089962515618399</v>
      </c>
    </row>
    <row r="12" spans="1:9" x14ac:dyDescent="0.25">
      <c r="A12">
        <v>10</v>
      </c>
      <c r="B12">
        <v>24.5632373113854</v>
      </c>
      <c r="C12">
        <v>159.28657827401699</v>
      </c>
      <c r="D12">
        <v>8.2140952497483806</v>
      </c>
      <c r="E12">
        <v>5.6552776034454899</v>
      </c>
      <c r="F12">
        <v>0.22609922375347299</v>
      </c>
      <c r="G12">
        <v>0.72480384765310202</v>
      </c>
      <c r="H12">
        <v>7.7778855480116302</v>
      </c>
      <c r="I12">
        <v>3.06755753526354</v>
      </c>
    </row>
    <row r="13" spans="1:9" x14ac:dyDescent="0.25">
      <c r="A13">
        <v>11</v>
      </c>
      <c r="B13">
        <v>27.0456129236617</v>
      </c>
      <c r="C13">
        <v>154.285217812979</v>
      </c>
      <c r="D13">
        <v>9.7059552227376003</v>
      </c>
      <c r="E13">
        <v>5.7305677140318796</v>
      </c>
      <c r="F13">
        <v>0.24974994034054199</v>
      </c>
      <c r="G13">
        <v>0.85097186901863697</v>
      </c>
      <c r="H13">
        <v>7.0896328293736497</v>
      </c>
      <c r="I13">
        <v>3.41277522380837</v>
      </c>
    </row>
    <row r="14" spans="1:9" x14ac:dyDescent="0.25">
      <c r="A14">
        <v>12</v>
      </c>
      <c r="B14">
        <v>25.948689655172402</v>
      </c>
      <c r="C14">
        <v>154.25222781867399</v>
      </c>
      <c r="D14">
        <v>8.7091649797481008</v>
      </c>
      <c r="E14">
        <v>7.7797665727738901</v>
      </c>
      <c r="F14">
        <v>0.249357268649508</v>
      </c>
      <c r="G14">
        <v>0.78460849766674501</v>
      </c>
      <c r="H14">
        <v>7.8537054860442703</v>
      </c>
      <c r="I14">
        <v>3.2140319715808099</v>
      </c>
    </row>
    <row r="15" spans="1:9" x14ac:dyDescent="0.25">
      <c r="A15">
        <v>13</v>
      </c>
      <c r="B15">
        <v>28.0139356078808</v>
      </c>
      <c r="C15">
        <v>93.703034215622907</v>
      </c>
      <c r="D15">
        <v>12.785207514801399</v>
      </c>
      <c r="E15">
        <v>9.3170066200828607</v>
      </c>
      <c r="F15">
        <v>0.23291056758460499</v>
      </c>
      <c r="G15">
        <v>0.78032720930906796</v>
      </c>
      <c r="H15">
        <v>10.256060606060601</v>
      </c>
      <c r="I15">
        <v>5.3253265908133098</v>
      </c>
    </row>
    <row r="16" spans="1:9" x14ac:dyDescent="0.25">
      <c r="A16">
        <v>14</v>
      </c>
      <c r="B16">
        <v>39.759458297506399</v>
      </c>
      <c r="C16">
        <v>107.407852927825</v>
      </c>
      <c r="D16">
        <v>10.748808166506601</v>
      </c>
      <c r="E16">
        <v>7.8335842618445204</v>
      </c>
      <c r="F16">
        <v>0.32932119692678802</v>
      </c>
      <c r="G16">
        <v>0.64503668728299002</v>
      </c>
      <c r="H16">
        <v>9.8278190411883806</v>
      </c>
      <c r="I16">
        <v>4.7312138728323703</v>
      </c>
    </row>
    <row r="17" spans="1:9" x14ac:dyDescent="0.25">
      <c r="A17">
        <v>15</v>
      </c>
      <c r="B17">
        <v>34.467000536576599</v>
      </c>
      <c r="C17">
        <v>122.428607073794</v>
      </c>
      <c r="D17">
        <v>9.1742417230041209</v>
      </c>
      <c r="E17">
        <v>5.5138409779325501</v>
      </c>
      <c r="F17">
        <v>0.29865723568390201</v>
      </c>
      <c r="G17">
        <v>0.89917426020447699</v>
      </c>
      <c r="H17">
        <v>7.3595206391478003</v>
      </c>
      <c r="I17">
        <v>3.0373327072082601</v>
      </c>
    </row>
    <row r="18" spans="1:9" x14ac:dyDescent="0.25">
      <c r="A18">
        <v>16</v>
      </c>
      <c r="B18">
        <v>33.8402578796561</v>
      </c>
      <c r="C18">
        <v>147.50979045001699</v>
      </c>
      <c r="D18">
        <v>9.5776262074622895</v>
      </c>
      <c r="E18">
        <v>5.8480871675137998</v>
      </c>
      <c r="F18">
        <v>0.30911442357839602</v>
      </c>
      <c r="G18">
        <v>0.84911840433203101</v>
      </c>
      <c r="H18">
        <v>7.7156611039794596</v>
      </c>
      <c r="I18">
        <v>3.7101200686106299</v>
      </c>
    </row>
    <row r="19" spans="1:9" x14ac:dyDescent="0.25">
      <c r="A19">
        <v>17</v>
      </c>
      <c r="B19">
        <v>33.647655545536502</v>
      </c>
      <c r="C19">
        <v>177.68442622950801</v>
      </c>
      <c r="D19">
        <v>9.1511796180406204</v>
      </c>
      <c r="E19">
        <v>4.8985623892331596</v>
      </c>
      <c r="F19">
        <v>0.29610438422711299</v>
      </c>
      <c r="G19">
        <v>0.83380141516286699</v>
      </c>
      <c r="H19">
        <v>7.8300857365549401</v>
      </c>
      <c r="I19">
        <v>2.8917299240910901</v>
      </c>
    </row>
    <row r="20" spans="1:9" x14ac:dyDescent="0.25">
      <c r="A20">
        <v>18</v>
      </c>
      <c r="B20">
        <v>30.347677400968902</v>
      </c>
      <c r="C20">
        <v>163.46011295446499</v>
      </c>
      <c r="D20">
        <v>9.4691500923797101</v>
      </c>
      <c r="E20">
        <v>4.0153999727382796</v>
      </c>
      <c r="F20">
        <v>0.24989520520417799</v>
      </c>
      <c r="G20">
        <v>0.91057676609833504</v>
      </c>
      <c r="H20">
        <v>9.4703153988868198</v>
      </c>
      <c r="I20">
        <v>3.1151898734177199</v>
      </c>
    </row>
    <row r="21" spans="1:9" x14ac:dyDescent="0.25">
      <c r="A21">
        <v>19</v>
      </c>
      <c r="B21">
        <v>28.0083632019115</v>
      </c>
      <c r="C21">
        <v>145.36527215474501</v>
      </c>
      <c r="D21">
        <v>11.3598418513941</v>
      </c>
      <c r="E21">
        <v>5.8028320188049296</v>
      </c>
      <c r="F21">
        <v>0.21636456395581899</v>
      </c>
      <c r="G21">
        <v>0.80141114493606902</v>
      </c>
      <c r="H21">
        <v>11.4988636363636</v>
      </c>
      <c r="I21">
        <v>3.53632927341453</v>
      </c>
    </row>
    <row r="22" spans="1:9" x14ac:dyDescent="0.25">
      <c r="A22">
        <v>20</v>
      </c>
      <c r="B22">
        <v>34.263063867798103</v>
      </c>
      <c r="C22">
        <v>143.69093988145599</v>
      </c>
      <c r="D22">
        <v>9.9346148016772897</v>
      </c>
      <c r="E22">
        <v>6.3390622593118904</v>
      </c>
      <c r="F22">
        <v>0.285747485755246</v>
      </c>
      <c r="G22">
        <v>0.81088192595592601</v>
      </c>
      <c r="H22">
        <v>7.5623028391167102</v>
      </c>
      <c r="I22">
        <v>4.8851485148514797</v>
      </c>
    </row>
    <row r="23" spans="1:9" x14ac:dyDescent="0.25">
      <c r="A23">
        <v>21</v>
      </c>
      <c r="B23">
        <v>27.207579048998301</v>
      </c>
      <c r="C23">
        <v>130.10332790318799</v>
      </c>
      <c r="D23">
        <v>7.7122694586602298</v>
      </c>
      <c r="E23">
        <v>6.9972810273787003</v>
      </c>
      <c r="F23">
        <v>0.24124939098530199</v>
      </c>
      <c r="G23">
        <v>0.72211301938555195</v>
      </c>
      <c r="H23">
        <v>7.9317375886524797</v>
      </c>
      <c r="I23">
        <v>3.90409956076134</v>
      </c>
    </row>
    <row r="24" spans="1:9" x14ac:dyDescent="0.25">
      <c r="A24">
        <v>22</v>
      </c>
      <c r="B24">
        <v>26.756653019447199</v>
      </c>
      <c r="C24">
        <v>153.56296350152601</v>
      </c>
      <c r="D24">
        <v>8.2487677041859495</v>
      </c>
      <c r="E24">
        <v>4.3869921532117298</v>
      </c>
      <c r="F24">
        <v>0.24122105634566901</v>
      </c>
      <c r="G24">
        <v>0.88833347885690905</v>
      </c>
      <c r="H24">
        <v>7.7259259259259201</v>
      </c>
      <c r="I24">
        <v>2.8228798586572399</v>
      </c>
    </row>
    <row r="25" spans="1:9" x14ac:dyDescent="0.25">
      <c r="A25">
        <v>23</v>
      </c>
      <c r="B25">
        <v>25.602853067047</v>
      </c>
      <c r="C25">
        <v>151.08313919627199</v>
      </c>
      <c r="D25">
        <v>8.6315619050148698</v>
      </c>
      <c r="E25">
        <v>4.3046273157647201</v>
      </c>
      <c r="F25">
        <v>0.23040324046199501</v>
      </c>
      <c r="G25">
        <v>0.79464741203455003</v>
      </c>
      <c r="H25">
        <v>7.6692307692307597</v>
      </c>
      <c r="I25">
        <v>2.9450454348766701</v>
      </c>
    </row>
    <row r="26" spans="1:9" x14ac:dyDescent="0.25">
      <c r="A26">
        <v>24</v>
      </c>
      <c r="B26">
        <v>30.094924192485099</v>
      </c>
      <c r="C26">
        <v>138.806241383632</v>
      </c>
      <c r="D26">
        <v>9.6243188208030901</v>
      </c>
      <c r="E26">
        <v>6.4184458626298904</v>
      </c>
      <c r="F26">
        <v>0.28265821794654</v>
      </c>
      <c r="G26">
        <v>0.82207587854449105</v>
      </c>
      <c r="H26">
        <v>5.4572147651006704</v>
      </c>
      <c r="I26">
        <v>3.88683127572016</v>
      </c>
    </row>
    <row r="27" spans="1:9" x14ac:dyDescent="0.25">
      <c r="A27">
        <v>25</v>
      </c>
      <c r="B27">
        <v>33.877017503978102</v>
      </c>
      <c r="C27">
        <v>121.74707665656101</v>
      </c>
      <c r="D27">
        <v>10.8452271302128</v>
      </c>
      <c r="E27">
        <v>5.8972244206359496</v>
      </c>
      <c r="F27">
        <v>0.29345979774812397</v>
      </c>
      <c r="G27">
        <v>0.80224384011708805</v>
      </c>
      <c r="H27">
        <v>7.6721311475409797</v>
      </c>
      <c r="I27">
        <v>3.7418001525553</v>
      </c>
    </row>
    <row r="28" spans="1:9" x14ac:dyDescent="0.25">
      <c r="A28">
        <v>26</v>
      </c>
      <c r="B28">
        <v>46.564928153273001</v>
      </c>
      <c r="C28">
        <v>152.76829268292599</v>
      </c>
      <c r="D28">
        <v>13.0687936423656</v>
      </c>
      <c r="E28">
        <v>14.9993814180513</v>
      </c>
      <c r="F28">
        <v>0.32627352063369403</v>
      </c>
      <c r="G28">
        <v>0.78966895120938996</v>
      </c>
      <c r="H28">
        <v>8.3863423760523794</v>
      </c>
      <c r="I28">
        <v>5.3078736445072998</v>
      </c>
    </row>
    <row r="29" spans="1:9" x14ac:dyDescent="0.25">
      <c r="A29">
        <v>27</v>
      </c>
      <c r="B29">
        <v>32.5512004925097</v>
      </c>
      <c r="C29">
        <v>130.59405940593999</v>
      </c>
      <c r="D29">
        <v>13.3852200977474</v>
      </c>
      <c r="E29">
        <v>4.0283728488643504</v>
      </c>
      <c r="F29">
        <v>0.28330094005921802</v>
      </c>
      <c r="G29">
        <v>0.85447827617838501</v>
      </c>
      <c r="H29">
        <v>9.1911764705882302</v>
      </c>
      <c r="I29">
        <v>2.83617519224339</v>
      </c>
    </row>
    <row r="30" spans="1:9" x14ac:dyDescent="0.25">
      <c r="A30">
        <v>28</v>
      </c>
      <c r="B30">
        <v>31.962636932707301</v>
      </c>
      <c r="C30">
        <v>162.92369093231099</v>
      </c>
      <c r="D30">
        <v>9.3796469846062003</v>
      </c>
      <c r="E30">
        <v>10.882205444736799</v>
      </c>
      <c r="F30">
        <v>0.27923331821126801</v>
      </c>
      <c r="G30">
        <v>0.79199983453502498</v>
      </c>
      <c r="H30">
        <v>7.2614232209737803</v>
      </c>
      <c r="I30">
        <v>4.4638095238095197</v>
      </c>
    </row>
    <row r="31" spans="1:9" x14ac:dyDescent="0.25">
      <c r="A31">
        <v>29</v>
      </c>
      <c r="B31">
        <v>28.842002727449799</v>
      </c>
      <c r="C31">
        <v>91.047697913216297</v>
      </c>
      <c r="D31">
        <v>7.6275829681917404</v>
      </c>
      <c r="E31">
        <v>7.9095967383833301</v>
      </c>
      <c r="F31">
        <v>0.273300433533609</v>
      </c>
      <c r="G31">
        <v>0.556894713493301</v>
      </c>
      <c r="H31">
        <v>6.56831831831831</v>
      </c>
      <c r="I31">
        <v>4.1356275303643697</v>
      </c>
    </row>
    <row r="32" spans="1:9" x14ac:dyDescent="0.25">
      <c r="A32">
        <v>30</v>
      </c>
      <c r="B32">
        <v>42.184664536741202</v>
      </c>
      <c r="C32">
        <v>154.71925816422501</v>
      </c>
      <c r="D32">
        <v>11.0531570595149</v>
      </c>
      <c r="E32">
        <v>11.278343564671101</v>
      </c>
      <c r="F32">
        <v>0.37343066951298998</v>
      </c>
      <c r="G32">
        <v>0.82343530852549796</v>
      </c>
      <c r="H32">
        <v>6.7127071823204396</v>
      </c>
      <c r="I32">
        <v>4.1151132565911599</v>
      </c>
    </row>
    <row r="33" spans="1:9" x14ac:dyDescent="0.25">
      <c r="A33">
        <v>31</v>
      </c>
      <c r="B33">
        <v>32.823889739663002</v>
      </c>
      <c r="C33">
        <v>172.54882323485199</v>
      </c>
      <c r="D33">
        <v>9.7236789992275998</v>
      </c>
      <c r="E33">
        <v>5.78884211696138</v>
      </c>
      <c r="F33">
        <v>0.27771729782777599</v>
      </c>
      <c r="G33">
        <v>0.83399938828152198</v>
      </c>
      <c r="H33">
        <v>8.2449438202247194</v>
      </c>
      <c r="I33">
        <v>3.2322605661108899</v>
      </c>
    </row>
    <row r="34" spans="1:9" x14ac:dyDescent="0.25">
      <c r="A34">
        <v>32</v>
      </c>
      <c r="B34">
        <v>47.104001917086002</v>
      </c>
      <c r="C34">
        <v>143.58262945280899</v>
      </c>
      <c r="D34">
        <v>11.054157979032899</v>
      </c>
      <c r="E34">
        <v>11.7807578064513</v>
      </c>
      <c r="F34">
        <v>0.37650339229777802</v>
      </c>
      <c r="G34">
        <v>0.75079459650052705</v>
      </c>
      <c r="H34">
        <v>7.7826810990840896</v>
      </c>
      <c r="I34">
        <v>6.3631402183039398</v>
      </c>
    </row>
    <row r="35" spans="1:9" x14ac:dyDescent="0.25">
      <c r="A35">
        <v>33</v>
      </c>
      <c r="B35">
        <v>39.318775900541901</v>
      </c>
      <c r="C35">
        <v>146.824491424012</v>
      </c>
      <c r="D35">
        <v>11.869981638035799</v>
      </c>
      <c r="E35">
        <v>5.4248653603732198</v>
      </c>
      <c r="F35">
        <v>0.30180020427975501</v>
      </c>
      <c r="G35">
        <v>0.79873793651792502</v>
      </c>
      <c r="H35">
        <v>7.58275862068965</v>
      </c>
      <c r="I35">
        <v>2.85620647275706</v>
      </c>
    </row>
    <row r="36" spans="1:9" x14ac:dyDescent="0.25">
      <c r="A36">
        <v>34</v>
      </c>
      <c r="B36">
        <v>29.529509757258399</v>
      </c>
      <c r="C36">
        <v>146.13497719498201</v>
      </c>
      <c r="D36">
        <v>8.7589062168732301</v>
      </c>
      <c r="E36">
        <v>6.0304470489657698</v>
      </c>
      <c r="F36">
        <v>0.25798034294754202</v>
      </c>
      <c r="G36">
        <v>0.79614675078053398</v>
      </c>
      <c r="H36">
        <v>9.6394019349164406</v>
      </c>
      <c r="I36">
        <v>3.1995893223819301</v>
      </c>
    </row>
    <row r="37" spans="1:9" x14ac:dyDescent="0.25">
      <c r="A37">
        <v>35</v>
      </c>
      <c r="B37">
        <v>32.1483103879849</v>
      </c>
      <c r="C37">
        <v>187.869255079006</v>
      </c>
      <c r="D37">
        <v>8.0876044250807997</v>
      </c>
      <c r="E37">
        <v>2.79915653617737</v>
      </c>
      <c r="F37">
        <v>0.29515487017522402</v>
      </c>
      <c r="G37">
        <v>0.91046362829701399</v>
      </c>
      <c r="H37">
        <v>8.0164062499999993</v>
      </c>
      <c r="I37">
        <v>2.4262385828950999</v>
      </c>
    </row>
    <row r="38" spans="1:9" x14ac:dyDescent="0.25">
      <c r="A38">
        <v>36</v>
      </c>
      <c r="B38">
        <v>31.090351176270001</v>
      </c>
      <c r="C38">
        <v>152.68713204373401</v>
      </c>
      <c r="D38">
        <v>6.6198277461679398</v>
      </c>
      <c r="E38">
        <v>7.0967187285008597</v>
      </c>
      <c r="F38">
        <v>0.299560399049071</v>
      </c>
      <c r="G38">
        <v>0.82170694379369302</v>
      </c>
      <c r="H38">
        <v>7.2728503723764302</v>
      </c>
      <c r="I38">
        <v>3.0627871362940202</v>
      </c>
    </row>
    <row r="39" spans="1:9" x14ac:dyDescent="0.25">
      <c r="A39">
        <v>37</v>
      </c>
      <c r="B39">
        <v>24.635873472322</v>
      </c>
      <c r="C39">
        <v>133.82491684306001</v>
      </c>
      <c r="D39">
        <v>10.0270701179056</v>
      </c>
      <c r="E39">
        <v>16.2384190180525</v>
      </c>
      <c r="F39">
        <v>0.22228508994985299</v>
      </c>
      <c r="G39">
        <v>0.62403661002500199</v>
      </c>
      <c r="H39">
        <v>12.4796238244514</v>
      </c>
      <c r="I39">
        <v>8.1278471711976401</v>
      </c>
    </row>
    <row r="40" spans="1:9" x14ac:dyDescent="0.25">
      <c r="A40">
        <v>38</v>
      </c>
      <c r="B40">
        <v>27.554443053817199</v>
      </c>
      <c r="C40">
        <v>18.019427402862899</v>
      </c>
      <c r="D40">
        <v>9.0245555397569905</v>
      </c>
      <c r="E40">
        <v>32.743330665891598</v>
      </c>
      <c r="F40">
        <v>0.25189417363767003</v>
      </c>
      <c r="G40">
        <v>9.1722941233394098E-2</v>
      </c>
      <c r="H40">
        <v>9.1945010183299392</v>
      </c>
      <c r="I40">
        <v>13.015317286651999</v>
      </c>
    </row>
    <row r="41" spans="1:9" x14ac:dyDescent="0.25">
      <c r="A41">
        <v>39</v>
      </c>
      <c r="B41">
        <v>25.508272058823501</v>
      </c>
      <c r="C41">
        <v>149.92836389139299</v>
      </c>
      <c r="D41">
        <v>8.7746706908242693</v>
      </c>
      <c r="E41">
        <v>8.4930007028397192</v>
      </c>
      <c r="F41">
        <v>0.23770517983094899</v>
      </c>
      <c r="G41">
        <v>0.81691374443127696</v>
      </c>
      <c r="H41">
        <v>9.1819160387513392</v>
      </c>
      <c r="I41">
        <v>5.3378849506101096</v>
      </c>
    </row>
    <row r="42" spans="1:9" x14ac:dyDescent="0.25">
      <c r="A42">
        <v>40</v>
      </c>
      <c r="B42">
        <v>27.495317377731499</v>
      </c>
      <c r="C42">
        <v>133.936504653567</v>
      </c>
      <c r="D42">
        <v>9.1663399463985495</v>
      </c>
      <c r="E42">
        <v>6.1656588177300096</v>
      </c>
      <c r="F42">
        <v>0.24904231436025101</v>
      </c>
      <c r="G42">
        <v>0.85110209804249004</v>
      </c>
      <c r="H42">
        <v>9.3518518518518494</v>
      </c>
      <c r="I42">
        <v>4.6522352941176397</v>
      </c>
    </row>
    <row r="43" spans="1:9" x14ac:dyDescent="0.25">
      <c r="A43">
        <v>41</v>
      </c>
      <c r="B43">
        <v>26.799125273352001</v>
      </c>
      <c r="C43">
        <v>175.41789865703601</v>
      </c>
      <c r="D43">
        <v>9.8945847924657393</v>
      </c>
      <c r="E43">
        <v>6.8875430414334904</v>
      </c>
      <c r="F43">
        <v>0.240293162707619</v>
      </c>
      <c r="G43">
        <v>0.87358069249483705</v>
      </c>
      <c r="H43">
        <v>10.021482277121301</v>
      </c>
      <c r="I43">
        <v>2.7048898071625298</v>
      </c>
    </row>
    <row r="44" spans="1:9" x14ac:dyDescent="0.25">
      <c r="A44">
        <v>42</v>
      </c>
      <c r="B44">
        <v>35.587667324994499</v>
      </c>
      <c r="C44">
        <v>175.74909902179499</v>
      </c>
      <c r="D44">
        <v>8.3294836171067193</v>
      </c>
      <c r="E44">
        <v>5.9110323740817003</v>
      </c>
      <c r="F44">
        <v>0.30230733679112498</v>
      </c>
      <c r="G44">
        <v>0.81966151454097902</v>
      </c>
      <c r="H44">
        <v>8.4903926482873793</v>
      </c>
      <c r="I44">
        <v>2.55921730175077</v>
      </c>
    </row>
    <row r="45" spans="1:9" x14ac:dyDescent="0.25">
      <c r="A45">
        <v>43</v>
      </c>
      <c r="B45">
        <v>34.425902226772401</v>
      </c>
      <c r="C45">
        <v>144.581177067478</v>
      </c>
      <c r="D45">
        <v>9.3530738687565407</v>
      </c>
      <c r="E45">
        <v>8.5567867238008404</v>
      </c>
      <c r="F45">
        <v>0.28745259093033898</v>
      </c>
      <c r="G45">
        <v>0.80005913607395995</v>
      </c>
      <c r="H45">
        <v>9.1170506912442395</v>
      </c>
      <c r="I45">
        <v>5.6755367402479502</v>
      </c>
    </row>
    <row r="46" spans="1:9" x14ac:dyDescent="0.25">
      <c r="A46">
        <v>44</v>
      </c>
      <c r="B46">
        <v>40.603578154425598</v>
      </c>
      <c r="C46">
        <v>176.370223671947</v>
      </c>
      <c r="D46">
        <v>11.377200718614001</v>
      </c>
      <c r="E46">
        <v>4.0829087418346797</v>
      </c>
      <c r="F46">
        <v>0.33867359167281103</v>
      </c>
      <c r="G46">
        <v>0.882554023852547</v>
      </c>
      <c r="H46">
        <v>8.4737363726461794</v>
      </c>
      <c r="I46">
        <v>2.58991910392034</v>
      </c>
    </row>
    <row r="47" spans="1:9" x14ac:dyDescent="0.25">
      <c r="A47">
        <v>45</v>
      </c>
      <c r="B47">
        <v>33.758668039821401</v>
      </c>
      <c r="C47">
        <v>98.9586764918364</v>
      </c>
      <c r="D47">
        <v>10.8619679902099</v>
      </c>
      <c r="E47">
        <v>4.3376464076594496</v>
      </c>
      <c r="F47">
        <v>0.26831129585186198</v>
      </c>
      <c r="G47">
        <v>0.79815002645992195</v>
      </c>
      <c r="H47">
        <v>9.8712984054669697</v>
      </c>
      <c r="I47">
        <v>3.32494004796163</v>
      </c>
    </row>
    <row r="48" spans="1:9" x14ac:dyDescent="0.25">
      <c r="A48">
        <v>46</v>
      </c>
      <c r="B48">
        <v>43.563353358820301</v>
      </c>
      <c r="C48">
        <v>158.91635629346999</v>
      </c>
      <c r="D48">
        <v>12.251113200557301</v>
      </c>
      <c r="E48">
        <v>5.32128197038287</v>
      </c>
      <c r="F48">
        <v>0.33692971548687201</v>
      </c>
      <c r="G48">
        <v>0.91796289602713399</v>
      </c>
      <c r="H48">
        <v>9.2562056737588598</v>
      </c>
      <c r="I48">
        <v>3.15389589395408</v>
      </c>
    </row>
    <row r="49" spans="1:9" x14ac:dyDescent="0.25">
      <c r="A49">
        <v>47</v>
      </c>
      <c r="B49">
        <v>27.6588748019017</v>
      </c>
      <c r="C49">
        <v>154.419847328244</v>
      </c>
      <c r="D49">
        <v>10.489065250391899</v>
      </c>
      <c r="E49">
        <v>15.989084989565001</v>
      </c>
      <c r="F49">
        <v>0.24959907134053999</v>
      </c>
      <c r="G49">
        <v>0.74925036482553498</v>
      </c>
      <c r="H49">
        <v>8.4014869888475801</v>
      </c>
      <c r="I49">
        <v>5.7604878048780401</v>
      </c>
    </row>
    <row r="50" spans="1:9" x14ac:dyDescent="0.25">
      <c r="A50">
        <v>48</v>
      </c>
      <c r="B50">
        <v>23.156504727746899</v>
      </c>
      <c r="C50">
        <v>97.774822146613005</v>
      </c>
      <c r="D50">
        <v>8.8879801436354295</v>
      </c>
      <c r="E50">
        <v>10.396624711920699</v>
      </c>
      <c r="F50">
        <v>0.22691291203726199</v>
      </c>
      <c r="G50">
        <v>0.62530105433479799</v>
      </c>
      <c r="H50">
        <v>7.45484949832775</v>
      </c>
      <c r="I50">
        <v>3.9845708775313402</v>
      </c>
    </row>
    <row r="51" spans="1:9" x14ac:dyDescent="0.25">
      <c r="A51">
        <v>49</v>
      </c>
      <c r="B51">
        <v>29.973195139385201</v>
      </c>
      <c r="C51">
        <v>135.19238319591599</v>
      </c>
      <c r="D51">
        <v>10.949928331336601</v>
      </c>
      <c r="E51">
        <v>6.9468427062424301</v>
      </c>
      <c r="F51">
        <v>0.28484955838082199</v>
      </c>
      <c r="G51">
        <v>0.72749187261977399</v>
      </c>
      <c r="H51">
        <v>7.3277511961722404</v>
      </c>
      <c r="I51">
        <v>3.2376887721602099</v>
      </c>
    </row>
    <row r="52" spans="1:9" x14ac:dyDescent="0.25">
      <c r="A52">
        <v>50</v>
      </c>
      <c r="B52">
        <v>31.7945665445665</v>
      </c>
      <c r="C52">
        <v>138.17126455110801</v>
      </c>
      <c r="D52">
        <v>10.048664403200799</v>
      </c>
      <c r="E52">
        <v>10.3112076716302</v>
      </c>
      <c r="F52">
        <v>0.31616009014951502</v>
      </c>
      <c r="G52">
        <v>0.77944747338527898</v>
      </c>
      <c r="H52">
        <v>7.8801652892561904</v>
      </c>
      <c r="I52">
        <v>6.11075152822725</v>
      </c>
    </row>
    <row r="53" spans="1:9" x14ac:dyDescent="0.25">
      <c r="A53">
        <v>51</v>
      </c>
      <c r="B53">
        <v>23.3894289185905</v>
      </c>
      <c r="C53">
        <v>134.11710794297301</v>
      </c>
      <c r="D53">
        <v>12.0806061478063</v>
      </c>
      <c r="E53">
        <v>12.971412031103499</v>
      </c>
      <c r="F53">
        <v>0.18821445268114501</v>
      </c>
      <c r="G53">
        <v>0.70675493639321296</v>
      </c>
      <c r="H53">
        <v>12.0688468158347</v>
      </c>
      <c r="I53">
        <v>7.6134820562560597</v>
      </c>
    </row>
    <row r="54" spans="1:9" x14ac:dyDescent="0.25">
      <c r="A54">
        <v>52</v>
      </c>
      <c r="B54">
        <v>9.1019567456230597</v>
      </c>
      <c r="C54">
        <v>198.266120066703</v>
      </c>
      <c r="D54">
        <v>16.767300071259399</v>
      </c>
      <c r="E54">
        <v>3.1739266993431801</v>
      </c>
      <c r="F54">
        <v>7.3520275227629106E-2</v>
      </c>
      <c r="G54">
        <v>0.88662469569560698</v>
      </c>
      <c r="H54">
        <v>14.7571059431524</v>
      </c>
      <c r="I54">
        <v>2.5468890892696101</v>
      </c>
    </row>
    <row r="55" spans="1:9" x14ac:dyDescent="0.25">
      <c r="A55">
        <v>53</v>
      </c>
      <c r="B55">
        <v>31.7452736318407</v>
      </c>
      <c r="C55">
        <v>134.07061728395001</v>
      </c>
      <c r="D55">
        <v>11.791179292639001</v>
      </c>
      <c r="E55">
        <v>8.3309755091468105</v>
      </c>
      <c r="F55">
        <v>0.272030428016655</v>
      </c>
      <c r="G55">
        <v>0.70740853159419304</v>
      </c>
      <c r="H55">
        <v>8.9899216125419894</v>
      </c>
      <c r="I55">
        <v>4.0273536895674296</v>
      </c>
    </row>
    <row r="56" spans="1:9" x14ac:dyDescent="0.25">
      <c r="A56">
        <v>54</v>
      </c>
      <c r="B56">
        <v>27.8983237153064</v>
      </c>
      <c r="C56">
        <v>169.07401629398501</v>
      </c>
      <c r="D56">
        <v>9.6174579896892602</v>
      </c>
      <c r="E56">
        <v>6.025770777899</v>
      </c>
      <c r="F56">
        <v>0.23447097342791601</v>
      </c>
      <c r="G56">
        <v>0.78828935890029805</v>
      </c>
      <c r="H56">
        <v>8.9589041095890405</v>
      </c>
      <c r="I56">
        <v>3.0182341650671698</v>
      </c>
    </row>
    <row r="57" spans="1:9" x14ac:dyDescent="0.25">
      <c r="A57">
        <v>55</v>
      </c>
      <c r="B57">
        <v>31.480458419042002</v>
      </c>
      <c r="C57">
        <v>135.56465041628999</v>
      </c>
      <c r="D57">
        <v>11.0916497045885</v>
      </c>
      <c r="E57">
        <v>3.3601211655910999</v>
      </c>
      <c r="F57">
        <v>0.26832045649688202</v>
      </c>
      <c r="G57">
        <v>0.92552142677819704</v>
      </c>
      <c r="H57">
        <v>8.5366357069143408</v>
      </c>
      <c r="I57">
        <v>2.7389791183294601</v>
      </c>
    </row>
    <row r="58" spans="1:9" x14ac:dyDescent="0.25">
      <c r="A58">
        <v>56</v>
      </c>
      <c r="B58">
        <v>34.468611287254198</v>
      </c>
      <c r="C58">
        <v>152.459748427672</v>
      </c>
      <c r="D58">
        <v>12.047888229138399</v>
      </c>
      <c r="E58">
        <v>7.2496524429445</v>
      </c>
      <c r="F58">
        <v>0.31058949894806598</v>
      </c>
      <c r="G58">
        <v>0.80439948344700096</v>
      </c>
      <c r="H58">
        <v>8.4464668094218407</v>
      </c>
      <c r="I58">
        <v>5.2490718866014099</v>
      </c>
    </row>
    <row r="59" spans="1:9" x14ac:dyDescent="0.25">
      <c r="A59">
        <v>57</v>
      </c>
      <c r="B59">
        <v>34.731140615570297</v>
      </c>
      <c r="C59">
        <v>156.029755579171</v>
      </c>
      <c r="D59">
        <v>10.520050047271001</v>
      </c>
      <c r="E59">
        <v>12.2715905267195</v>
      </c>
      <c r="F59">
        <v>0.30673099493416101</v>
      </c>
      <c r="G59">
        <v>0.79315567515012697</v>
      </c>
      <c r="H59">
        <v>7.4943005181347102</v>
      </c>
      <c r="I59">
        <v>8.72450753186558</v>
      </c>
    </row>
    <row r="60" spans="1:9" x14ac:dyDescent="0.25">
      <c r="A60">
        <v>58</v>
      </c>
      <c r="B60">
        <v>40.582602595580497</v>
      </c>
      <c r="C60">
        <v>161.00667970022801</v>
      </c>
      <c r="D60">
        <v>11.392255869189899</v>
      </c>
      <c r="E60">
        <v>2.9248822642395398</v>
      </c>
      <c r="F60">
        <v>0.28523670131053802</v>
      </c>
      <c r="G60">
        <v>0.81731718617080096</v>
      </c>
      <c r="H60">
        <v>10.534911242603499</v>
      </c>
      <c r="I60">
        <v>2.4889689329131</v>
      </c>
    </row>
    <row r="61" spans="1:9" x14ac:dyDescent="0.25">
      <c r="A61">
        <v>59</v>
      </c>
      <c r="B61">
        <v>12.367609254498699</v>
      </c>
      <c r="C61">
        <v>138.51889144610601</v>
      </c>
      <c r="D61">
        <v>20.4101458264693</v>
      </c>
      <c r="E61">
        <v>4.9258759763893201</v>
      </c>
      <c r="F61">
        <v>9.0908493212511599E-2</v>
      </c>
      <c r="G61">
        <v>0.86000628188033101</v>
      </c>
      <c r="H61">
        <v>14.9116379310344</v>
      </c>
      <c r="I61">
        <v>3.22231543624161</v>
      </c>
    </row>
    <row r="62" spans="1:9" x14ac:dyDescent="0.25">
      <c r="A62">
        <v>60</v>
      </c>
      <c r="B62">
        <v>34.6008</v>
      </c>
      <c r="C62">
        <v>130.75</v>
      </c>
      <c r="D62">
        <v>11.797933452939899</v>
      </c>
      <c r="E62">
        <v>9.4011291848220502</v>
      </c>
      <c r="F62">
        <v>0.27808706082949503</v>
      </c>
      <c r="G62">
        <v>0.74988032374305702</v>
      </c>
      <c r="H62">
        <v>9.2428035043804702</v>
      </c>
      <c r="I62">
        <v>4.3995584988962397</v>
      </c>
    </row>
    <row r="63" spans="1:9" x14ac:dyDescent="0.25">
      <c r="A63">
        <v>61</v>
      </c>
      <c r="B63">
        <v>52.238441680356701</v>
      </c>
      <c r="C63">
        <v>156.04219314079401</v>
      </c>
      <c r="D63">
        <v>18.716557536765698</v>
      </c>
      <c r="E63">
        <v>11.289740845036301</v>
      </c>
      <c r="F63">
        <v>0.32206209421024101</v>
      </c>
      <c r="G63">
        <v>0.75100163808301101</v>
      </c>
      <c r="H63">
        <v>11.952671755725101</v>
      </c>
      <c r="I63">
        <v>3.8293269230769198</v>
      </c>
    </row>
    <row r="64" spans="1:9" x14ac:dyDescent="0.25">
      <c r="A64">
        <v>62</v>
      </c>
      <c r="B64">
        <v>51.2078175895765</v>
      </c>
      <c r="C64">
        <v>150.54128440366901</v>
      </c>
      <c r="D64">
        <v>21.3117552199461</v>
      </c>
      <c r="E64">
        <v>7.3985042441599704</v>
      </c>
      <c r="F64">
        <v>0.354595781836269</v>
      </c>
      <c r="G64">
        <v>0.74033654190264797</v>
      </c>
      <c r="H64">
        <v>9.7375886524822697</v>
      </c>
      <c r="I64">
        <v>3.46572237960339</v>
      </c>
    </row>
    <row r="65" spans="1:9" x14ac:dyDescent="0.25">
      <c r="A65">
        <v>63</v>
      </c>
      <c r="B65">
        <v>50.209039548022602</v>
      </c>
      <c r="C65">
        <v>125.28753653999399</v>
      </c>
      <c r="D65">
        <v>18.594075912787499</v>
      </c>
      <c r="E65">
        <v>6.6334919655670399</v>
      </c>
      <c r="F65">
        <v>0.41383858780201299</v>
      </c>
      <c r="G65">
        <v>0.79145028208781798</v>
      </c>
      <c r="H65">
        <v>7.7775590551181102</v>
      </c>
      <c r="I65">
        <v>3.5485805677728899</v>
      </c>
    </row>
    <row r="66" spans="1:9" x14ac:dyDescent="0.25">
      <c r="A66">
        <v>64</v>
      </c>
      <c r="B66">
        <v>40.760019314340902</v>
      </c>
      <c r="C66">
        <v>171.294158796782</v>
      </c>
      <c r="D66">
        <v>9.2702272251979991</v>
      </c>
      <c r="E66">
        <v>4.82787653132835</v>
      </c>
      <c r="F66">
        <v>0.24995368062054499</v>
      </c>
      <c r="G66">
        <v>0.85080243770152297</v>
      </c>
      <c r="H66">
        <v>11.5467937608318</v>
      </c>
      <c r="I66">
        <v>2.83088475350963</v>
      </c>
    </row>
    <row r="67" spans="1:9" x14ac:dyDescent="0.25">
      <c r="A67">
        <v>65</v>
      </c>
      <c r="B67">
        <v>46.212682379348998</v>
      </c>
      <c r="C67">
        <v>171.44187887584101</v>
      </c>
      <c r="D67">
        <v>20.8324217737519</v>
      </c>
      <c r="E67">
        <v>3.0677121587060099</v>
      </c>
      <c r="F67">
        <v>0.24509790566688699</v>
      </c>
      <c r="G67">
        <v>0.87372330575283697</v>
      </c>
      <c r="H67">
        <v>15.7370030581039</v>
      </c>
      <c r="I67">
        <v>2.5530273814114901</v>
      </c>
    </row>
    <row r="68" spans="1:9" x14ac:dyDescent="0.25">
      <c r="A68">
        <v>66</v>
      </c>
      <c r="B68">
        <v>29.3676056338028</v>
      </c>
      <c r="C68">
        <v>166.152517498306</v>
      </c>
      <c r="D68">
        <v>18.543899939208199</v>
      </c>
      <c r="E68">
        <v>3.8349197868487401</v>
      </c>
      <c r="F68">
        <v>0.175263918040513</v>
      </c>
      <c r="G68">
        <v>0.84663705276882595</v>
      </c>
      <c r="H68">
        <v>16.2271944922547</v>
      </c>
      <c r="I68">
        <v>2.4192997438087098</v>
      </c>
    </row>
    <row r="69" spans="1:9" x14ac:dyDescent="0.25">
      <c r="A69">
        <v>67</v>
      </c>
      <c r="B69">
        <v>15.900255754475699</v>
      </c>
      <c r="C69">
        <v>144.28794326241101</v>
      </c>
      <c r="D69">
        <v>19.222524201842202</v>
      </c>
      <c r="E69">
        <v>7.1039865850609596</v>
      </c>
      <c r="F69">
        <v>0.104085416210849</v>
      </c>
      <c r="G69">
        <v>0.86828967777329502</v>
      </c>
      <c r="H69">
        <v>16.559055118110201</v>
      </c>
      <c r="I69">
        <v>3.4836016696481802</v>
      </c>
    </row>
    <row r="70" spans="1:9" x14ac:dyDescent="0.25">
      <c r="A70">
        <v>68</v>
      </c>
      <c r="B70">
        <v>12.091328413284099</v>
      </c>
      <c r="C70">
        <v>133.027458383387</v>
      </c>
      <c r="D70">
        <v>16.3864672263099</v>
      </c>
      <c r="E70">
        <v>6.7106107006167104</v>
      </c>
      <c r="F70">
        <v>7.9841425596569704E-2</v>
      </c>
      <c r="G70">
        <v>0.83268094200637699</v>
      </c>
      <c r="H70">
        <v>18.7515151515151</v>
      </c>
      <c r="I70">
        <v>3.3161599099099099</v>
      </c>
    </row>
    <row r="71" spans="1:9" x14ac:dyDescent="0.25">
      <c r="A71">
        <v>69</v>
      </c>
      <c r="B71">
        <v>31.733333333333299</v>
      </c>
      <c r="C71">
        <v>151.70833609655801</v>
      </c>
      <c r="D71">
        <v>18.5041225917061</v>
      </c>
      <c r="E71">
        <v>5.3588085632794904</v>
      </c>
      <c r="F71">
        <v>0.19503065428027599</v>
      </c>
      <c r="G71">
        <v>0.92776327917385004</v>
      </c>
      <c r="H71">
        <v>10.9029850746268</v>
      </c>
      <c r="I71">
        <v>3.1354058272632601</v>
      </c>
    </row>
    <row r="72" spans="1:9" x14ac:dyDescent="0.25">
      <c r="A72">
        <v>70</v>
      </c>
      <c r="B72">
        <v>15.361316872427899</v>
      </c>
      <c r="C72">
        <v>146.272582640975</v>
      </c>
      <c r="D72">
        <v>20.335780017588998</v>
      </c>
      <c r="E72">
        <v>8.1417274686095098</v>
      </c>
      <c r="F72">
        <v>9.0166704005130202E-2</v>
      </c>
      <c r="G72">
        <v>0.792202410226718</v>
      </c>
      <c r="H72">
        <v>13.7978494623655</v>
      </c>
      <c r="I72">
        <v>3.7748743718592901</v>
      </c>
    </row>
    <row r="73" spans="1:9" x14ac:dyDescent="0.25">
      <c r="A73">
        <v>71</v>
      </c>
      <c r="B73">
        <v>38.690207715133504</v>
      </c>
      <c r="C73">
        <v>125.39113004259499</v>
      </c>
      <c r="D73">
        <v>16.244929834734101</v>
      </c>
      <c r="E73">
        <v>5.7679604601509302</v>
      </c>
      <c r="F73">
        <v>0.20857039904819</v>
      </c>
      <c r="G73">
        <v>0.83150190853217298</v>
      </c>
      <c r="H73">
        <v>13.539735099337699</v>
      </c>
      <c r="I73">
        <v>4.0984555984555904</v>
      </c>
    </row>
    <row r="74" spans="1:9" x14ac:dyDescent="0.25">
      <c r="A74">
        <v>72</v>
      </c>
      <c r="B74">
        <v>37.267749419953503</v>
      </c>
      <c r="C74">
        <v>130.95287595287499</v>
      </c>
      <c r="D74">
        <v>15.1018246780743</v>
      </c>
      <c r="E74">
        <v>15.420728130299301</v>
      </c>
      <c r="F74">
        <v>0.22908606774354401</v>
      </c>
      <c r="G74">
        <v>0.61844075204640103</v>
      </c>
      <c r="H74">
        <v>13.5511596180081</v>
      </c>
      <c r="I74">
        <v>5.78836424957841</v>
      </c>
    </row>
    <row r="75" spans="1:9" x14ac:dyDescent="0.25">
      <c r="A75">
        <v>73</v>
      </c>
      <c r="B75">
        <v>48.3660340945641</v>
      </c>
      <c r="C75">
        <v>158.739370748299</v>
      </c>
      <c r="D75">
        <v>13.3902566889487</v>
      </c>
      <c r="E75">
        <v>9.3064425598957499</v>
      </c>
      <c r="F75">
        <v>0.306614456983891</v>
      </c>
      <c r="G75">
        <v>0.799543737460369</v>
      </c>
      <c r="H75">
        <v>11.3438453713123</v>
      </c>
      <c r="I75">
        <v>3.07808667211774</v>
      </c>
    </row>
    <row r="76" spans="1:9" x14ac:dyDescent="0.25">
      <c r="A76">
        <v>74</v>
      </c>
      <c r="B76">
        <v>51.949790794979002</v>
      </c>
      <c r="C76">
        <v>162.582655137334</v>
      </c>
      <c r="D76">
        <v>11.837689403790501</v>
      </c>
      <c r="E76">
        <v>3.96314902588046</v>
      </c>
      <c r="F76">
        <v>0.28441949875816203</v>
      </c>
      <c r="G76">
        <v>0.84945712599087697</v>
      </c>
      <c r="H76">
        <v>11.0548387096774</v>
      </c>
      <c r="I76">
        <v>2.7667296786389399</v>
      </c>
    </row>
    <row r="77" spans="1:9" x14ac:dyDescent="0.25">
      <c r="A77">
        <v>75</v>
      </c>
      <c r="B77">
        <v>49.798927613940997</v>
      </c>
      <c r="C77">
        <v>173.187304640538</v>
      </c>
      <c r="D77">
        <v>13.6323673556361</v>
      </c>
      <c r="E77">
        <v>3.3080567935944201</v>
      </c>
      <c r="F77">
        <v>0.27145395058850003</v>
      </c>
      <c r="G77">
        <v>0.88599340986074004</v>
      </c>
      <c r="H77">
        <v>10.8125</v>
      </c>
      <c r="I77">
        <v>2.74319448999672</v>
      </c>
    </row>
    <row r="78" spans="1:9" x14ac:dyDescent="0.25">
      <c r="A78">
        <v>76</v>
      </c>
      <c r="B78">
        <v>33.864004990642499</v>
      </c>
      <c r="C78">
        <v>165.869153345174</v>
      </c>
      <c r="D78">
        <v>18.5740669327086</v>
      </c>
      <c r="E78">
        <v>4.4772841577839602</v>
      </c>
      <c r="F78">
        <v>0.18518184214424099</v>
      </c>
      <c r="G78">
        <v>0.86351126204680095</v>
      </c>
      <c r="H78">
        <v>14.9443535188216</v>
      </c>
      <c r="I78">
        <v>2.69003170130327</v>
      </c>
    </row>
    <row r="79" spans="1:9" x14ac:dyDescent="0.25">
      <c r="A79">
        <v>77</v>
      </c>
      <c r="B79">
        <v>38.591282051282001</v>
      </c>
      <c r="C79">
        <v>139.33180778031999</v>
      </c>
      <c r="D79">
        <v>14.6163690266768</v>
      </c>
      <c r="E79">
        <v>3.9750100597564999</v>
      </c>
      <c r="F79">
        <v>0.216100074420186</v>
      </c>
      <c r="G79">
        <v>0.84480243992410098</v>
      </c>
      <c r="H79">
        <v>14.101796407185599</v>
      </c>
      <c r="I79">
        <v>2.63709677419354</v>
      </c>
    </row>
    <row r="80" spans="1:9" x14ac:dyDescent="0.25">
      <c r="A80">
        <v>78</v>
      </c>
      <c r="B80">
        <v>39.690494690494603</v>
      </c>
      <c r="C80">
        <v>134.23638271487101</v>
      </c>
      <c r="D80">
        <v>8.5325632995112297</v>
      </c>
      <c r="E80">
        <v>8.8371098428968402</v>
      </c>
      <c r="F80">
        <v>0.242762450812333</v>
      </c>
      <c r="G80">
        <v>0.84791726762112796</v>
      </c>
      <c r="H80">
        <v>12.6645101663585</v>
      </c>
      <c r="I80">
        <v>4.3573116303491704</v>
      </c>
    </row>
    <row r="81" spans="1:9" x14ac:dyDescent="0.25">
      <c r="A81">
        <v>79</v>
      </c>
      <c r="B81">
        <v>35.3745696580215</v>
      </c>
      <c r="C81">
        <v>133.606778488673</v>
      </c>
      <c r="D81">
        <v>9.7706253832258199</v>
      </c>
      <c r="E81">
        <v>9.2982570820758603</v>
      </c>
      <c r="F81">
        <v>0.24915295172249199</v>
      </c>
      <c r="G81">
        <v>0.794228416974467</v>
      </c>
      <c r="H81">
        <v>11.5905707196029</v>
      </c>
      <c r="I81">
        <v>4.50927734375</v>
      </c>
    </row>
    <row r="82" spans="1:9" x14ac:dyDescent="0.25">
      <c r="A82">
        <v>80</v>
      </c>
      <c r="B82">
        <v>33.513960113960103</v>
      </c>
      <c r="C82">
        <v>121.398232695139</v>
      </c>
      <c r="D82">
        <v>10.311579400597299</v>
      </c>
      <c r="E82">
        <v>14.5927866495365</v>
      </c>
      <c r="F82">
        <v>0.24128475338473901</v>
      </c>
      <c r="G82">
        <v>0.65151396033504905</v>
      </c>
      <c r="H82">
        <v>10.5542521994134</v>
      </c>
      <c r="I82">
        <v>5.3171912832929698</v>
      </c>
    </row>
    <row r="83" spans="1:9" x14ac:dyDescent="0.25">
      <c r="A83">
        <v>81</v>
      </c>
      <c r="B83">
        <v>65.5954642966595</v>
      </c>
      <c r="C83">
        <v>176.10041118421</v>
      </c>
      <c r="D83">
        <v>14.5586002477259</v>
      </c>
      <c r="E83">
        <v>3.4219116526120401</v>
      </c>
      <c r="F83">
        <v>0.35733399157666301</v>
      </c>
      <c r="G83">
        <v>0.88905965843590096</v>
      </c>
      <c r="H83">
        <v>7.39263157894736</v>
      </c>
      <c r="I83">
        <v>2.4505586592178701</v>
      </c>
    </row>
    <row r="84" spans="1:9" x14ac:dyDescent="0.25">
      <c r="A84">
        <v>82</v>
      </c>
      <c r="B84">
        <v>54.150054764512497</v>
      </c>
      <c r="C84">
        <v>129.38585209003199</v>
      </c>
      <c r="D84">
        <v>15.5536059656456</v>
      </c>
      <c r="E84">
        <v>12.905717704875499</v>
      </c>
      <c r="F84">
        <v>0.296919040954015</v>
      </c>
      <c r="G84">
        <v>0.65422169494613702</v>
      </c>
      <c r="H84">
        <v>8.7955665024630498</v>
      </c>
      <c r="I84">
        <v>7.2452702702702698</v>
      </c>
    </row>
    <row r="85" spans="1:9" x14ac:dyDescent="0.25">
      <c r="A85">
        <v>83</v>
      </c>
      <c r="B85">
        <v>48.924670004551601</v>
      </c>
      <c r="C85">
        <v>129.269294418534</v>
      </c>
      <c r="D85">
        <v>13.5234331605488</v>
      </c>
      <c r="E85">
        <v>10.546909639307399</v>
      </c>
      <c r="F85">
        <v>0.30338464405022603</v>
      </c>
      <c r="G85">
        <v>0.75234194598804904</v>
      </c>
      <c r="H85">
        <v>10.106687898089101</v>
      </c>
      <c r="I85">
        <v>5.1962992759452904</v>
      </c>
    </row>
    <row r="86" spans="1:9" x14ac:dyDescent="0.25">
      <c r="A86">
        <v>84</v>
      </c>
      <c r="B86">
        <v>36.924061149883599</v>
      </c>
      <c r="C86">
        <v>166.891105894627</v>
      </c>
      <c r="D86">
        <v>9.3597752333683406</v>
      </c>
      <c r="E86">
        <v>6.1299613305319198</v>
      </c>
      <c r="F86">
        <v>0.28405070278049999</v>
      </c>
      <c r="G86">
        <v>0.85401531253955398</v>
      </c>
      <c r="H86">
        <v>9.5561128526645707</v>
      </c>
      <c r="I86">
        <v>3.13463414634146</v>
      </c>
    </row>
    <row r="87" spans="1:9" x14ac:dyDescent="0.25">
      <c r="A87">
        <v>85</v>
      </c>
      <c r="B87">
        <v>35.846298227320098</v>
      </c>
      <c r="C87">
        <v>154.16448189762701</v>
      </c>
      <c r="D87">
        <v>10.5687321364141</v>
      </c>
      <c r="E87">
        <v>5.7817259349179402</v>
      </c>
      <c r="F87">
        <v>0.26063433907954398</v>
      </c>
      <c r="G87">
        <v>0.78959633456258405</v>
      </c>
      <c r="H87">
        <v>9.4988381099922492</v>
      </c>
      <c r="I87">
        <v>3.0831589958158898</v>
      </c>
    </row>
    <row r="88" spans="1:9" x14ac:dyDescent="0.25">
      <c r="A88">
        <v>86</v>
      </c>
      <c r="B88">
        <v>32.664957703153</v>
      </c>
      <c r="C88">
        <v>145.18320138545201</v>
      </c>
      <c r="D88">
        <v>10.8424205595005</v>
      </c>
      <c r="E88">
        <v>7.82264136109597</v>
      </c>
      <c r="F88">
        <v>0.22643838587220699</v>
      </c>
      <c r="G88">
        <v>0.82339288342948602</v>
      </c>
      <c r="H88">
        <v>10.1496282527881</v>
      </c>
      <c r="I88">
        <v>4.4713316892724997</v>
      </c>
    </row>
    <row r="89" spans="1:9" x14ac:dyDescent="0.25">
      <c r="A89">
        <v>87</v>
      </c>
      <c r="B89">
        <v>39.861666666666601</v>
      </c>
      <c r="C89">
        <v>133.04076673866001</v>
      </c>
      <c r="D89">
        <v>13.134340561448999</v>
      </c>
      <c r="E89">
        <v>6.7463461013277799</v>
      </c>
      <c r="F89">
        <v>0.25131249670162498</v>
      </c>
      <c r="G89">
        <v>0.68785358448896405</v>
      </c>
      <c r="H89">
        <v>10.6745406824146</v>
      </c>
      <c r="I89">
        <v>3.6106007067137802</v>
      </c>
    </row>
    <row r="90" spans="1:9" x14ac:dyDescent="0.25">
      <c r="A90">
        <v>88</v>
      </c>
      <c r="B90">
        <v>37.455340577789499</v>
      </c>
      <c r="C90">
        <v>140.90500403551201</v>
      </c>
      <c r="D90">
        <v>9.85550389671765</v>
      </c>
      <c r="E90">
        <v>8.6634785699587695</v>
      </c>
      <c r="F90">
        <v>0.23843786409061199</v>
      </c>
      <c r="G90">
        <v>0.85999239973765895</v>
      </c>
      <c r="H90">
        <v>11.492753623188401</v>
      </c>
      <c r="I90">
        <v>4.3127633209417597</v>
      </c>
    </row>
    <row r="91" spans="1:9" x14ac:dyDescent="0.25">
      <c r="A91">
        <v>89</v>
      </c>
      <c r="B91">
        <v>67.223884140550794</v>
      </c>
      <c r="C91">
        <v>143.01286790843099</v>
      </c>
      <c r="D91">
        <v>18.0975895025284</v>
      </c>
      <c r="E91">
        <v>8.9732648156124206</v>
      </c>
      <c r="F91">
        <v>0.38579322807246302</v>
      </c>
      <c r="G91">
        <v>0.83356390306107997</v>
      </c>
      <c r="H91">
        <v>8.8681672025723408</v>
      </c>
      <c r="I91">
        <v>5.7364051473640503</v>
      </c>
    </row>
    <row r="92" spans="1:9" x14ac:dyDescent="0.25">
      <c r="A92">
        <v>90</v>
      </c>
      <c r="B92">
        <v>38.121454545454498</v>
      </c>
      <c r="C92">
        <v>177.75438258524301</v>
      </c>
      <c r="D92">
        <v>10.709602523149799</v>
      </c>
      <c r="E92">
        <v>8.8302320780489207</v>
      </c>
      <c r="F92">
        <v>0.27333825891163799</v>
      </c>
      <c r="G92">
        <v>0.79462250792887101</v>
      </c>
      <c r="H92">
        <v>9.9031705227077893</v>
      </c>
      <c r="I92">
        <v>2.83988269794721</v>
      </c>
    </row>
    <row r="93" spans="1:9" x14ac:dyDescent="0.25">
      <c r="A93">
        <v>91</v>
      </c>
      <c r="B93">
        <v>36.679930293348797</v>
      </c>
      <c r="C93">
        <v>139.81471988282601</v>
      </c>
      <c r="D93">
        <v>11.2039470655762</v>
      </c>
      <c r="E93">
        <v>11.213769340447</v>
      </c>
      <c r="F93">
        <v>0.26038142582212498</v>
      </c>
      <c r="G93">
        <v>0.77581222166644703</v>
      </c>
      <c r="H93">
        <v>10.018867924528299</v>
      </c>
      <c r="I93">
        <v>5.2045353490440096</v>
      </c>
    </row>
    <row r="94" spans="1:9" x14ac:dyDescent="0.25">
      <c r="A94">
        <v>92</v>
      </c>
      <c r="B94">
        <v>49.6319892473118</v>
      </c>
      <c r="C94">
        <v>85.311067388096404</v>
      </c>
      <c r="D94">
        <v>15.662101826367101</v>
      </c>
      <c r="E94">
        <v>5.2358023930494202</v>
      </c>
      <c r="F94">
        <v>0.357254108223442</v>
      </c>
      <c r="G94">
        <v>0.84895330855501605</v>
      </c>
      <c r="H94">
        <v>9.1759799833194293</v>
      </c>
      <c r="I94">
        <v>3.78736148547469</v>
      </c>
    </row>
    <row r="95" spans="1:9" x14ac:dyDescent="0.25">
      <c r="A95">
        <v>93</v>
      </c>
      <c r="B95">
        <v>39.3099598034837</v>
      </c>
      <c r="C95">
        <v>157.935549295774</v>
      </c>
      <c r="D95">
        <v>13.768044260532699</v>
      </c>
      <c r="E95">
        <v>5.2278214867497104</v>
      </c>
      <c r="F95">
        <v>0.27641836748192999</v>
      </c>
      <c r="G95">
        <v>0.84495130988296197</v>
      </c>
      <c r="H95">
        <v>10.785997357992001</v>
      </c>
      <c r="I95">
        <v>2.9876847290640298</v>
      </c>
    </row>
    <row r="96" spans="1:9" x14ac:dyDescent="0.25">
      <c r="A96">
        <v>94</v>
      </c>
      <c r="B96">
        <v>67.7249945992655</v>
      </c>
      <c r="C96">
        <v>148.732304417243</v>
      </c>
      <c r="D96">
        <v>11.0501469923074</v>
      </c>
      <c r="E96">
        <v>6.99898729305239</v>
      </c>
      <c r="F96">
        <v>0.36187781175947398</v>
      </c>
      <c r="G96">
        <v>0.77741579683430595</v>
      </c>
      <c r="H96">
        <v>8.6934074662430501</v>
      </c>
      <c r="I96">
        <v>4.4981195152528199</v>
      </c>
    </row>
    <row r="97" spans="1:9" x14ac:dyDescent="0.25">
      <c r="A97">
        <v>95</v>
      </c>
      <c r="B97">
        <v>60.955136986301298</v>
      </c>
      <c r="C97">
        <v>139.58685051286301</v>
      </c>
      <c r="D97">
        <v>11.706788303429301</v>
      </c>
      <c r="E97">
        <v>8.5037457079537102</v>
      </c>
      <c r="F97">
        <v>0.31824245640795301</v>
      </c>
      <c r="G97">
        <v>0.78806922039440297</v>
      </c>
      <c r="H97">
        <v>10.100126742712201</v>
      </c>
      <c r="I97">
        <v>4.6586151368759996</v>
      </c>
    </row>
    <row r="98" spans="1:9" x14ac:dyDescent="0.25">
      <c r="A98">
        <v>96</v>
      </c>
      <c r="B98">
        <v>67.180008561643803</v>
      </c>
      <c r="C98">
        <v>133.00252235725699</v>
      </c>
      <c r="D98">
        <v>14.2594230757111</v>
      </c>
      <c r="E98">
        <v>6.7777931864953196</v>
      </c>
      <c r="F98">
        <v>0.359945055689745</v>
      </c>
      <c r="G98">
        <v>0.75607480808748595</v>
      </c>
      <c r="H98">
        <v>9.3274853801169595</v>
      </c>
      <c r="I98">
        <v>4.1625072547881601</v>
      </c>
    </row>
    <row r="99" spans="1:9" x14ac:dyDescent="0.25">
      <c r="A99">
        <v>97</v>
      </c>
      <c r="B99">
        <v>50.484459179444599</v>
      </c>
      <c r="C99">
        <v>128.04799040191901</v>
      </c>
      <c r="D99">
        <v>13.6030545216459</v>
      </c>
      <c r="E99">
        <v>7.5042771988328196</v>
      </c>
      <c r="F99">
        <v>0.35120931217631701</v>
      </c>
      <c r="G99">
        <v>0.665940615003905</v>
      </c>
      <c r="H99">
        <v>8.5801921655580191</v>
      </c>
      <c r="I99">
        <v>2.97644927536231</v>
      </c>
    </row>
    <row r="100" spans="1:9" x14ac:dyDescent="0.25">
      <c r="A100">
        <v>98</v>
      </c>
      <c r="B100">
        <v>44.989761904761899</v>
      </c>
      <c r="C100">
        <v>96.175949367088606</v>
      </c>
      <c r="D100">
        <v>13.1064214671079</v>
      </c>
      <c r="E100">
        <v>7.3083742640709604</v>
      </c>
      <c r="F100">
        <v>0.31347975257676702</v>
      </c>
      <c r="G100">
        <v>0.47035760736565602</v>
      </c>
      <c r="H100">
        <v>10.0946398659966</v>
      </c>
      <c r="I100">
        <v>3.0226876090750401</v>
      </c>
    </row>
    <row r="101" spans="1:9" x14ac:dyDescent="0.25">
      <c r="A101">
        <v>99</v>
      </c>
      <c r="B101">
        <v>40.158546655656401</v>
      </c>
      <c r="C101">
        <v>130.50168026884299</v>
      </c>
      <c r="D101">
        <v>11.411855963202701</v>
      </c>
      <c r="E101">
        <v>9.3024987113468498</v>
      </c>
      <c r="F101">
        <v>0.26346839132907202</v>
      </c>
      <c r="G101">
        <v>0.82807933047684801</v>
      </c>
      <c r="H101">
        <v>11.789724072312</v>
      </c>
      <c r="I101">
        <v>4.33429979704262</v>
      </c>
    </row>
    <row r="102" spans="1:9" x14ac:dyDescent="0.25">
      <c r="A102">
        <v>100</v>
      </c>
      <c r="B102">
        <v>28.043258426966201</v>
      </c>
      <c r="C102">
        <v>105.688141391106</v>
      </c>
      <c r="D102">
        <v>13.483492633654601</v>
      </c>
      <c r="E102">
        <v>8.9900601495380101</v>
      </c>
      <c r="F102">
        <v>0.184450518180578</v>
      </c>
      <c r="G102">
        <v>0.62792109481662295</v>
      </c>
      <c r="H102">
        <v>11.280193236714901</v>
      </c>
      <c r="I102">
        <v>3.5358764759309702</v>
      </c>
    </row>
    <row r="103" spans="1:9" x14ac:dyDescent="0.25">
      <c r="A103">
        <v>101</v>
      </c>
      <c r="B103">
        <v>41.167239404352799</v>
      </c>
      <c r="C103">
        <v>159.98638552216499</v>
      </c>
      <c r="D103">
        <v>13.8203534297845</v>
      </c>
      <c r="E103">
        <v>7.9414926928937</v>
      </c>
      <c r="F103">
        <v>0.27498083828731401</v>
      </c>
      <c r="G103">
        <v>0.78441802100357105</v>
      </c>
      <c r="H103">
        <v>8.0585885486018594</v>
      </c>
      <c r="I103">
        <v>4.4778129952456398</v>
      </c>
    </row>
    <row r="104" spans="1:9" x14ac:dyDescent="0.25">
      <c r="A104">
        <v>102</v>
      </c>
      <c r="B104">
        <v>60.012707182320398</v>
      </c>
      <c r="C104">
        <v>146.82450556944701</v>
      </c>
      <c r="D104">
        <v>10.4390008684201</v>
      </c>
      <c r="E104">
        <v>7.4243405883660696</v>
      </c>
      <c r="F104">
        <v>0.42152881036471201</v>
      </c>
      <c r="G104">
        <v>0.71669535203947099</v>
      </c>
      <c r="H104">
        <v>6.2030598052851103</v>
      </c>
      <c r="I104">
        <v>3.5265957446808498</v>
      </c>
    </row>
    <row r="105" spans="1:9" x14ac:dyDescent="0.25">
      <c r="A105">
        <v>103</v>
      </c>
      <c r="B105">
        <v>46.760982874162302</v>
      </c>
      <c r="C105">
        <v>121.37355055102999</v>
      </c>
      <c r="D105">
        <v>12.4928851499891</v>
      </c>
      <c r="E105">
        <v>4.8406153512877399</v>
      </c>
      <c r="F105">
        <v>0.28073554042178001</v>
      </c>
      <c r="G105">
        <v>0.85650381800140096</v>
      </c>
      <c r="H105">
        <v>9.3805522208883492</v>
      </c>
      <c r="I105">
        <v>3.4826498422712899</v>
      </c>
    </row>
    <row r="106" spans="1:9" x14ac:dyDescent="0.25">
      <c r="A106">
        <v>104</v>
      </c>
      <c r="B106">
        <v>54.959338929695697</v>
      </c>
      <c r="C106">
        <v>133.60944494180799</v>
      </c>
      <c r="D106">
        <v>12.816439141001601</v>
      </c>
      <c r="E106">
        <v>9.7068079953273898</v>
      </c>
      <c r="F106">
        <v>0.32369984560342402</v>
      </c>
      <c r="G106">
        <v>0.71406246654824801</v>
      </c>
      <c r="H106">
        <v>10.729323308270599</v>
      </c>
      <c r="I106">
        <v>4.4627892432770402</v>
      </c>
    </row>
    <row r="107" spans="1:9" x14ac:dyDescent="0.25">
      <c r="A107">
        <v>105</v>
      </c>
      <c r="B107">
        <v>53.133309633842799</v>
      </c>
      <c r="C107">
        <v>186.45468589083401</v>
      </c>
      <c r="D107">
        <v>15.8981202705897</v>
      </c>
      <c r="E107">
        <v>4.2200008884580402</v>
      </c>
      <c r="F107">
        <v>0.32179418173416902</v>
      </c>
      <c r="G107">
        <v>0.84337294537249796</v>
      </c>
      <c r="H107">
        <v>13.886772486772401</v>
      </c>
      <c r="I107">
        <v>2.79952172180151</v>
      </c>
    </row>
    <row r="108" spans="1:9" x14ac:dyDescent="0.25">
      <c r="A108">
        <v>106</v>
      </c>
      <c r="B108">
        <v>60.368866653838701</v>
      </c>
      <c r="C108">
        <v>139.226171243941</v>
      </c>
      <c r="D108">
        <v>18.596537223452799</v>
      </c>
      <c r="E108">
        <v>5.5145086993305101</v>
      </c>
      <c r="F108">
        <v>0.37104189294752699</v>
      </c>
      <c r="G108">
        <v>0.81530967193544301</v>
      </c>
      <c r="H108">
        <v>10.931926480599</v>
      </c>
      <c r="I108">
        <v>3.3535776614310602</v>
      </c>
    </row>
    <row r="109" spans="1:9" x14ac:dyDescent="0.25">
      <c r="A109">
        <v>107</v>
      </c>
      <c r="B109">
        <v>49.989494859186401</v>
      </c>
      <c r="C109">
        <v>166.42051920341299</v>
      </c>
      <c r="D109">
        <v>13.316995283749501</v>
      </c>
      <c r="E109">
        <v>5.32859354375789</v>
      </c>
      <c r="F109">
        <v>0.29464285533220802</v>
      </c>
      <c r="G109">
        <v>0.91318325251622001</v>
      </c>
      <c r="H109">
        <v>10.314496314496299</v>
      </c>
      <c r="I109">
        <v>3.2408174932113698</v>
      </c>
    </row>
    <row r="110" spans="1:9" x14ac:dyDescent="0.25">
      <c r="A110">
        <v>108</v>
      </c>
      <c r="B110">
        <v>76.005026929981994</v>
      </c>
      <c r="C110">
        <v>146.894269498352</v>
      </c>
      <c r="D110">
        <v>9.7550302684226509</v>
      </c>
      <c r="E110">
        <v>3.6538411297281601</v>
      </c>
      <c r="F110">
        <v>0.389999258399432</v>
      </c>
      <c r="G110">
        <v>0.90997356545737695</v>
      </c>
      <c r="H110">
        <v>7.6621428571428503</v>
      </c>
      <c r="I110">
        <v>2.78606828193832</v>
      </c>
    </row>
    <row r="111" spans="1:9" x14ac:dyDescent="0.25">
      <c r="A111">
        <v>109</v>
      </c>
      <c r="B111">
        <v>43.558077830188601</v>
      </c>
      <c r="C111">
        <v>181.94495412844</v>
      </c>
      <c r="D111">
        <v>11.202642310831401</v>
      </c>
      <c r="E111">
        <v>3.1319769547032501</v>
      </c>
      <c r="F111">
        <v>0.27032865164147901</v>
      </c>
      <c r="G111">
        <v>0.90614960432213498</v>
      </c>
      <c r="H111">
        <v>8.5158974358974309</v>
      </c>
      <c r="I111">
        <v>2.1774271844660098</v>
      </c>
    </row>
    <row r="112" spans="1:9" x14ac:dyDescent="0.25">
      <c r="A112">
        <v>110</v>
      </c>
      <c r="B112">
        <v>64.352298749339397</v>
      </c>
      <c r="C112">
        <v>136.68545054945</v>
      </c>
      <c r="D112">
        <v>10.9607623417041</v>
      </c>
      <c r="E112">
        <v>5.1105922005675897</v>
      </c>
      <c r="F112">
        <v>0.36271124803642701</v>
      </c>
      <c r="G112">
        <v>0.84727985401814698</v>
      </c>
      <c r="H112">
        <v>7.5099383139136302</v>
      </c>
      <c r="I112">
        <v>2.9014996591683699</v>
      </c>
    </row>
    <row r="113" spans="1:9" x14ac:dyDescent="0.25">
      <c r="A113">
        <v>111</v>
      </c>
      <c r="B113">
        <v>62.793743482794497</v>
      </c>
      <c r="C113">
        <v>129.14333836274901</v>
      </c>
      <c r="D113">
        <v>12.094982847131501</v>
      </c>
      <c r="E113">
        <v>3.7516867390983202</v>
      </c>
      <c r="F113">
        <v>0.36496324569658201</v>
      </c>
      <c r="G113">
        <v>0.938163468178562</v>
      </c>
      <c r="H113">
        <v>6.8923465096719898</v>
      </c>
      <c r="I113">
        <v>2.81483075157773</v>
      </c>
    </row>
    <row r="114" spans="1:9" x14ac:dyDescent="0.25">
      <c r="A114">
        <v>112</v>
      </c>
      <c r="B114">
        <v>42.461150584460199</v>
      </c>
      <c r="C114">
        <v>149.76654507556</v>
      </c>
      <c r="D114">
        <v>10.7926608888851</v>
      </c>
      <c r="E114">
        <v>6.77497914102916</v>
      </c>
      <c r="F114">
        <v>0.270773428632891</v>
      </c>
      <c r="G114">
        <v>0.77212233796169305</v>
      </c>
      <c r="H114">
        <v>11.554177005789899</v>
      </c>
      <c r="I114">
        <v>3.7869490060501199</v>
      </c>
    </row>
    <row r="115" spans="1:9" x14ac:dyDescent="0.25">
      <c r="A115">
        <v>113</v>
      </c>
      <c r="B115">
        <v>37.340141016289799</v>
      </c>
      <c r="C115">
        <v>174.21666808113301</v>
      </c>
      <c r="D115">
        <v>9.5895577551242095</v>
      </c>
      <c r="E115">
        <v>6.6880966178721</v>
      </c>
      <c r="F115">
        <v>0.240745647870306</v>
      </c>
      <c r="G115">
        <v>0.88204050566182002</v>
      </c>
      <c r="H115">
        <v>10.999099909990999</v>
      </c>
      <c r="I115">
        <v>3.5125033611185801</v>
      </c>
    </row>
    <row r="116" spans="1:9" x14ac:dyDescent="0.25">
      <c r="A116">
        <v>114</v>
      </c>
      <c r="B116">
        <v>47.8333333333333</v>
      </c>
      <c r="C116">
        <v>157.28399337449099</v>
      </c>
      <c r="D116">
        <v>12.6543144611312</v>
      </c>
      <c r="E116">
        <v>11.2960625807585</v>
      </c>
      <c r="F116">
        <v>0.31490345662901897</v>
      </c>
      <c r="G116">
        <v>0.81627172843118101</v>
      </c>
      <c r="H116">
        <v>10.933765298776001</v>
      </c>
      <c r="I116">
        <v>4.4677953625322004</v>
      </c>
    </row>
    <row r="117" spans="1:9" x14ac:dyDescent="0.25">
      <c r="A117">
        <v>115</v>
      </c>
      <c r="B117">
        <v>42.938123752495002</v>
      </c>
      <c r="C117">
        <v>152.01869565217299</v>
      </c>
      <c r="D117">
        <v>14.7445485448313</v>
      </c>
      <c r="E117">
        <v>9.8413530026361293</v>
      </c>
      <c r="F117">
        <v>0.27396041786522701</v>
      </c>
      <c r="G117">
        <v>0.72357117109340996</v>
      </c>
      <c r="H117">
        <v>10.9279279279279</v>
      </c>
      <c r="I117">
        <v>4.3223900196979601</v>
      </c>
    </row>
    <row r="118" spans="1:9" x14ac:dyDescent="0.25">
      <c r="A118">
        <v>116</v>
      </c>
      <c r="B118">
        <v>42.175096125406597</v>
      </c>
      <c r="C118">
        <v>99.520311381531798</v>
      </c>
      <c r="D118">
        <v>11.2657593438558</v>
      </c>
      <c r="E118">
        <v>4.2788538387310799</v>
      </c>
      <c r="F118">
        <v>0.27071335578349698</v>
      </c>
      <c r="G118">
        <v>0.88164524240152997</v>
      </c>
      <c r="H118">
        <v>12.7126213592233</v>
      </c>
      <c r="I118">
        <v>2.9055045871559599</v>
      </c>
    </row>
    <row r="119" spans="1:9" x14ac:dyDescent="0.25">
      <c r="A119">
        <v>117</v>
      </c>
      <c r="B119">
        <v>39.9948571428571</v>
      </c>
      <c r="C119">
        <v>169.34897804693401</v>
      </c>
      <c r="D119">
        <v>10.5033848616063</v>
      </c>
      <c r="E119">
        <v>3.1103950463007402</v>
      </c>
      <c r="F119">
        <v>0.25209817206843399</v>
      </c>
      <c r="G119">
        <v>0.878991169758358</v>
      </c>
      <c r="H119">
        <v>16.217244294167301</v>
      </c>
      <c r="I119">
        <v>2.6712328767123199</v>
      </c>
    </row>
    <row r="120" spans="1:9" x14ac:dyDescent="0.25">
      <c r="A120">
        <v>118</v>
      </c>
      <c r="B120">
        <v>35.108476064997802</v>
      </c>
      <c r="C120">
        <v>153.69050875273501</v>
      </c>
      <c r="D120">
        <v>12.757087174501301</v>
      </c>
      <c r="E120">
        <v>6.2694475703432699</v>
      </c>
      <c r="F120">
        <v>0.21699632604771699</v>
      </c>
      <c r="G120">
        <v>0.82658671516267201</v>
      </c>
      <c r="H120">
        <v>14.2058011049723</v>
      </c>
      <c r="I120">
        <v>3.4389450867051998</v>
      </c>
    </row>
    <row r="121" spans="1:9" x14ac:dyDescent="0.25">
      <c r="A121">
        <v>119</v>
      </c>
      <c r="B121">
        <v>44.219298245613999</v>
      </c>
      <c r="C121">
        <v>138.335377875136</v>
      </c>
      <c r="D121">
        <v>13.390417271384999</v>
      </c>
      <c r="E121">
        <v>7.8263472992087904</v>
      </c>
      <c r="F121">
        <v>0.29113049777730399</v>
      </c>
      <c r="G121">
        <v>0.83085090602363099</v>
      </c>
      <c r="H121">
        <v>15.354655294953799</v>
      </c>
      <c r="I121">
        <v>4.2236553238199699</v>
      </c>
    </row>
    <row r="122" spans="1:9" x14ac:dyDescent="0.25">
      <c r="A122">
        <v>120</v>
      </c>
      <c r="B122">
        <v>44.787102040816301</v>
      </c>
      <c r="C122">
        <v>155.87024255570799</v>
      </c>
      <c r="D122">
        <v>10.5811585511644</v>
      </c>
      <c r="E122">
        <v>14.318956160578599</v>
      </c>
      <c r="F122">
        <v>0.30039071568157399</v>
      </c>
      <c r="G122">
        <v>0.75025956298114604</v>
      </c>
      <c r="H122">
        <v>8.3197674418604599</v>
      </c>
      <c r="I122">
        <v>5.7449177153920603</v>
      </c>
    </row>
    <row r="123" spans="1:9" x14ac:dyDescent="0.25">
      <c r="A123">
        <v>121</v>
      </c>
      <c r="B123">
        <v>56.762846655791101</v>
      </c>
      <c r="C123">
        <v>163.96556016597501</v>
      </c>
      <c r="D123">
        <v>13.3380904436889</v>
      </c>
      <c r="E123">
        <v>8.5318171406017491</v>
      </c>
      <c r="F123">
        <v>0.33947356192514599</v>
      </c>
      <c r="G123">
        <v>0.83554388694732296</v>
      </c>
      <c r="H123">
        <v>9.7919413919413891</v>
      </c>
      <c r="I123">
        <v>3.0753450205147299</v>
      </c>
    </row>
    <row r="124" spans="1:9" x14ac:dyDescent="0.25">
      <c r="A124">
        <v>122</v>
      </c>
      <c r="B124">
        <v>52.313198257905697</v>
      </c>
      <c r="C124">
        <v>128.913358490566</v>
      </c>
      <c r="D124">
        <v>14.1756640713501</v>
      </c>
      <c r="E124">
        <v>4.1726114672217101</v>
      </c>
      <c r="F124">
        <v>0.31989907060841499</v>
      </c>
      <c r="G124">
        <v>0.87874794373077303</v>
      </c>
      <c r="H124">
        <v>10.8894401133947</v>
      </c>
      <c r="I124">
        <v>2.9270453361125499</v>
      </c>
    </row>
    <row r="125" spans="1:9" x14ac:dyDescent="0.25">
      <c r="A125">
        <v>123</v>
      </c>
      <c r="B125">
        <v>37.725730994152002</v>
      </c>
      <c r="C125">
        <v>159.17130307466999</v>
      </c>
      <c r="D125">
        <v>10.633246287465401</v>
      </c>
      <c r="E125">
        <v>5.5745327334241601</v>
      </c>
      <c r="F125">
        <v>0.26121757705001403</v>
      </c>
      <c r="G125">
        <v>0.81889438600176201</v>
      </c>
      <c r="H125">
        <v>9.58609794628752</v>
      </c>
      <c r="I125">
        <v>2.85863377609108</v>
      </c>
    </row>
    <row r="126" spans="1:9" x14ac:dyDescent="0.25">
      <c r="A126">
        <v>124</v>
      </c>
      <c r="B126">
        <v>35.709239130434703</v>
      </c>
      <c r="C126">
        <v>153.43108776266899</v>
      </c>
      <c r="D126">
        <v>10.5805165078225</v>
      </c>
      <c r="E126">
        <v>5.0709784190266802</v>
      </c>
      <c r="F126">
        <v>0.265566993772542</v>
      </c>
      <c r="G126">
        <v>0.87184022065789901</v>
      </c>
      <c r="H126">
        <v>10.404726735598199</v>
      </c>
      <c r="I126">
        <v>2.82956058588548</v>
      </c>
    </row>
    <row r="127" spans="1:9" x14ac:dyDescent="0.25">
      <c r="A127">
        <v>125</v>
      </c>
      <c r="B127">
        <v>45.120913336792903</v>
      </c>
      <c r="C127">
        <v>189.05119710886899</v>
      </c>
      <c r="D127">
        <v>10.6724094973783</v>
      </c>
      <c r="E127">
        <v>6.0835226591667801</v>
      </c>
      <c r="F127">
        <v>0.31535543789676201</v>
      </c>
      <c r="G127">
        <v>0.853364873019818</v>
      </c>
      <c r="H127">
        <v>8.0652173913043406</v>
      </c>
      <c r="I127">
        <v>3.0022598870056498</v>
      </c>
    </row>
    <row r="128" spans="1:9" x14ac:dyDescent="0.25">
      <c r="A128">
        <v>126</v>
      </c>
      <c r="B128">
        <v>46.964087117701503</v>
      </c>
      <c r="C128">
        <v>135.74896208137201</v>
      </c>
      <c r="D128">
        <v>18.393701878726102</v>
      </c>
      <c r="E128">
        <v>12.6385082189515</v>
      </c>
      <c r="F128">
        <v>0.284539367828268</v>
      </c>
      <c r="G128">
        <v>0.660123035378123</v>
      </c>
      <c r="H128">
        <v>14.788643533123</v>
      </c>
      <c r="I128">
        <v>6.1894799760908503</v>
      </c>
    </row>
    <row r="129" spans="1:9" x14ac:dyDescent="0.25">
      <c r="A129">
        <v>127</v>
      </c>
      <c r="B129">
        <v>41.170872887242403</v>
      </c>
      <c r="C129">
        <v>123.321262286601</v>
      </c>
      <c r="D129">
        <v>9.8883903829688204</v>
      </c>
      <c r="E129">
        <v>14.851061634526801</v>
      </c>
      <c r="F129">
        <v>0.263925832958878</v>
      </c>
      <c r="G129">
        <v>0.69566756913971195</v>
      </c>
      <c r="H129">
        <v>10.8991452991453</v>
      </c>
      <c r="I129">
        <v>8.3778220451527208</v>
      </c>
    </row>
    <row r="130" spans="1:9" x14ac:dyDescent="0.25">
      <c r="A130">
        <v>128</v>
      </c>
      <c r="B130">
        <v>37.8063393892539</v>
      </c>
      <c r="C130">
        <v>134.82411943083699</v>
      </c>
      <c r="D130">
        <v>13.681737825585101</v>
      </c>
      <c r="E130">
        <v>15.657244754558</v>
      </c>
      <c r="F130">
        <v>0.239770148085512</v>
      </c>
      <c r="G130">
        <v>0.71726003928899296</v>
      </c>
      <c r="H130">
        <v>14.203324808184099</v>
      </c>
      <c r="I130">
        <v>4.8051539912005001</v>
      </c>
    </row>
    <row r="131" spans="1:9" x14ac:dyDescent="0.25">
      <c r="A131">
        <v>129</v>
      </c>
      <c r="B131">
        <v>37.419645451903499</v>
      </c>
      <c r="C131">
        <v>148.361734384475</v>
      </c>
      <c r="D131">
        <v>10.125117662138701</v>
      </c>
      <c r="E131">
        <v>6.9789014371956997</v>
      </c>
      <c r="F131">
        <v>0.24256334470897101</v>
      </c>
      <c r="G131">
        <v>0.80449001098595196</v>
      </c>
      <c r="H131">
        <v>11.495278069254899</v>
      </c>
      <c r="I131">
        <v>4.1593007915567197</v>
      </c>
    </row>
    <row r="132" spans="1:9" x14ac:dyDescent="0.25">
      <c r="A132">
        <v>130</v>
      </c>
      <c r="B132">
        <v>16.5938661710037</v>
      </c>
      <c r="C132">
        <v>137.582724487391</v>
      </c>
      <c r="D132">
        <v>20.78764760612</v>
      </c>
      <c r="E132">
        <v>4.5036237463152204</v>
      </c>
      <c r="F132">
        <v>9.7100717993665195E-2</v>
      </c>
      <c r="G132">
        <v>0.90147920533911297</v>
      </c>
      <c r="H132">
        <v>19.4251968503937</v>
      </c>
      <c r="I132">
        <v>3.1115459882583099</v>
      </c>
    </row>
    <row r="133" spans="1:9" x14ac:dyDescent="0.25">
      <c r="A133">
        <v>131</v>
      </c>
      <c r="B133">
        <v>42.302425413178703</v>
      </c>
      <c r="C133">
        <v>101.41172529313199</v>
      </c>
      <c r="D133">
        <v>10.574587346180699</v>
      </c>
      <c r="E133">
        <v>6.6609270596674204</v>
      </c>
      <c r="F133">
        <v>0.28034559714037999</v>
      </c>
      <c r="G133">
        <v>0.78555679748692098</v>
      </c>
      <c r="H133">
        <v>11.493161705551</v>
      </c>
      <c r="I133">
        <v>4.0930232558139501</v>
      </c>
    </row>
    <row r="134" spans="1:9" x14ac:dyDescent="0.25">
      <c r="A134">
        <v>132</v>
      </c>
      <c r="B134">
        <v>35.202615827975997</v>
      </c>
      <c r="C134">
        <v>152.07660483117499</v>
      </c>
      <c r="D134">
        <v>12.085225939566399</v>
      </c>
      <c r="E134">
        <v>6.2008943188452896</v>
      </c>
      <c r="F134">
        <v>0.25757458074234602</v>
      </c>
      <c r="G134">
        <v>0.82216153318258101</v>
      </c>
      <c r="H134">
        <v>12.4058205335489</v>
      </c>
      <c r="I134">
        <v>3.2526508226691</v>
      </c>
    </row>
    <row r="135" spans="1:9" x14ac:dyDescent="0.25">
      <c r="A135">
        <v>133</v>
      </c>
      <c r="B135">
        <v>26.8099635479951</v>
      </c>
      <c r="C135">
        <v>133.80789701695701</v>
      </c>
      <c r="D135">
        <v>8.5803778956085708</v>
      </c>
      <c r="E135">
        <v>6.4264451158418501</v>
      </c>
      <c r="F135">
        <v>0.19893317119984499</v>
      </c>
      <c r="G135">
        <v>0.83918364809413704</v>
      </c>
      <c r="H135">
        <v>12.655652173912999</v>
      </c>
      <c r="I135">
        <v>3.3926987376322</v>
      </c>
    </row>
    <row r="136" spans="1:9" x14ac:dyDescent="0.25">
      <c r="A136">
        <v>134</v>
      </c>
      <c r="B136">
        <v>59.397706541568901</v>
      </c>
      <c r="C136">
        <v>179.55875678342301</v>
      </c>
      <c r="D136">
        <v>30.471036065301998</v>
      </c>
      <c r="E136">
        <v>6.60343371828748</v>
      </c>
      <c r="F136">
        <v>0.40009799103967197</v>
      </c>
      <c r="G136">
        <v>0.84985847713837903</v>
      </c>
      <c r="H136">
        <v>16.1078208048595</v>
      </c>
      <c r="I136">
        <v>3.06635071090047</v>
      </c>
    </row>
    <row r="137" spans="1:9" x14ac:dyDescent="0.25">
      <c r="A137">
        <v>135</v>
      </c>
      <c r="B137">
        <v>35.730604372053101</v>
      </c>
      <c r="C137">
        <v>160.20610913404499</v>
      </c>
      <c r="D137">
        <v>10.199756089075301</v>
      </c>
      <c r="E137">
        <v>6.1853046052611598</v>
      </c>
      <c r="F137">
        <v>0.289467581103525</v>
      </c>
      <c r="G137">
        <v>0.848085385435007</v>
      </c>
      <c r="H137">
        <v>8.7728375101050897</v>
      </c>
      <c r="I137">
        <v>3.7158395649218199</v>
      </c>
    </row>
    <row r="138" spans="1:9" x14ac:dyDescent="0.25">
      <c r="A138">
        <v>136</v>
      </c>
      <c r="B138">
        <v>59.306618407445697</v>
      </c>
      <c r="C138">
        <v>153.08293722340599</v>
      </c>
      <c r="D138">
        <v>14.626631148595299</v>
      </c>
      <c r="E138">
        <v>6.8981972450862896</v>
      </c>
      <c r="F138">
        <v>0.33385801513337898</v>
      </c>
      <c r="G138">
        <v>0.80086698766668196</v>
      </c>
      <c r="H138">
        <v>12.069060773480601</v>
      </c>
      <c r="I138">
        <v>3.5700663349916999</v>
      </c>
    </row>
    <row r="139" spans="1:9" x14ac:dyDescent="0.25">
      <c r="A139">
        <v>137</v>
      </c>
      <c r="B139">
        <v>72.767359351241694</v>
      </c>
      <c r="C139">
        <v>146.32763880414799</v>
      </c>
      <c r="D139">
        <v>30.378811922324299</v>
      </c>
      <c r="E139">
        <v>7.0570455028771102</v>
      </c>
      <c r="F139">
        <v>0.36828915816588897</v>
      </c>
      <c r="G139">
        <v>0.800421233714386</v>
      </c>
      <c r="H139">
        <v>14.9613848202396</v>
      </c>
      <c r="I139">
        <v>4.6722882330394704</v>
      </c>
    </row>
    <row r="140" spans="1:9" x14ac:dyDescent="0.25">
      <c r="A140">
        <v>138</v>
      </c>
      <c r="B140">
        <v>145.00493620191801</v>
      </c>
      <c r="C140">
        <v>133.16492045013501</v>
      </c>
      <c r="D140">
        <v>25.973739326242502</v>
      </c>
      <c r="E140">
        <v>9.5784928476922602</v>
      </c>
      <c r="F140">
        <v>0.78499080977397195</v>
      </c>
      <c r="G140">
        <v>0.74972640591418405</v>
      </c>
      <c r="H140">
        <v>7.4329268292682897</v>
      </c>
      <c r="I140">
        <v>4.3475964078182701</v>
      </c>
    </row>
    <row r="141" spans="1:9" x14ac:dyDescent="0.25">
      <c r="A141">
        <v>139</v>
      </c>
      <c r="B141">
        <v>17.570776255707699</v>
      </c>
      <c r="C141">
        <v>148.36420372227701</v>
      </c>
      <c r="D141">
        <v>24.449101015800299</v>
      </c>
      <c r="E141">
        <v>7.3056657437538304</v>
      </c>
      <c r="F141">
        <v>0.103494011880646</v>
      </c>
      <c r="G141">
        <v>0.84071541234493397</v>
      </c>
      <c r="H141">
        <v>19.4678714859437</v>
      </c>
      <c r="I141">
        <v>4.23596792668957</v>
      </c>
    </row>
    <row r="142" spans="1:9" x14ac:dyDescent="0.25">
      <c r="A142">
        <v>140</v>
      </c>
      <c r="B142">
        <v>19.480968858131401</v>
      </c>
      <c r="C142">
        <v>130.40779269907301</v>
      </c>
      <c r="D142">
        <v>19.226366773008301</v>
      </c>
      <c r="E142">
        <v>7.6964872783797</v>
      </c>
      <c r="F142">
        <v>0.102583773001033</v>
      </c>
      <c r="G142">
        <v>0.74283866051592695</v>
      </c>
      <c r="H142">
        <v>14.5409523809523</v>
      </c>
      <c r="I142">
        <v>3.6890909090909001</v>
      </c>
    </row>
    <row r="143" spans="1:9" x14ac:dyDescent="0.25">
      <c r="A143">
        <v>141</v>
      </c>
      <c r="B143">
        <v>17.0833333333333</v>
      </c>
      <c r="C143">
        <v>84.304583538689002</v>
      </c>
      <c r="D143">
        <v>24.403550294016899</v>
      </c>
      <c r="E143">
        <v>11.463050554554</v>
      </c>
      <c r="F143">
        <v>0.107722543788802</v>
      </c>
      <c r="G143">
        <v>0.44378734167082601</v>
      </c>
      <c r="H143">
        <v>18.672043010752599</v>
      </c>
      <c r="I143">
        <v>4.4324693042291896</v>
      </c>
    </row>
    <row r="144" spans="1:9" x14ac:dyDescent="0.25">
      <c r="A144">
        <v>142</v>
      </c>
      <c r="B144">
        <v>141.64842618200899</v>
      </c>
      <c r="C144">
        <v>117.486090035407</v>
      </c>
      <c r="D144">
        <v>19.061778050847298</v>
      </c>
      <c r="E144">
        <v>7.8106379957726704</v>
      </c>
      <c r="F144">
        <v>0.870997294972641</v>
      </c>
      <c r="G144">
        <v>0.80205328889907002</v>
      </c>
      <c r="H144">
        <v>5.7639274279615798</v>
      </c>
      <c r="I144">
        <v>4.5602988260405501</v>
      </c>
    </row>
    <row r="145" spans="1:9" x14ac:dyDescent="0.25">
      <c r="A145">
        <v>143</v>
      </c>
      <c r="B145">
        <v>149.58819918144599</v>
      </c>
      <c r="C145">
        <v>126.36967329545401</v>
      </c>
      <c r="D145">
        <v>16.513888843550799</v>
      </c>
      <c r="E145">
        <v>14.385072557336001</v>
      </c>
      <c r="F145">
        <v>0.84604894967023903</v>
      </c>
      <c r="G145">
        <v>0.58096937764843803</v>
      </c>
      <c r="H145">
        <v>6.2389558232931703</v>
      </c>
      <c r="I145">
        <v>6.4507410636442897</v>
      </c>
    </row>
    <row r="146" spans="1:9" x14ac:dyDescent="0.25">
      <c r="A146">
        <v>144</v>
      </c>
      <c r="B146">
        <v>102.169541778975</v>
      </c>
      <c r="C146">
        <v>111.16079900124799</v>
      </c>
      <c r="D146">
        <v>22.504546498156099</v>
      </c>
      <c r="E146">
        <v>7.4842842227237201</v>
      </c>
      <c r="F146">
        <v>0.63428714675640396</v>
      </c>
      <c r="G146">
        <v>0.79139622759852901</v>
      </c>
      <c r="H146">
        <v>8.9486486486486392</v>
      </c>
      <c r="I146">
        <v>4.1733952948010398</v>
      </c>
    </row>
    <row r="147" spans="1:9" x14ac:dyDescent="0.25">
      <c r="A147">
        <v>145</v>
      </c>
      <c r="B147">
        <v>21.6986644407345</v>
      </c>
      <c r="C147">
        <v>134.31667670078201</v>
      </c>
      <c r="D147">
        <v>18.312768989466601</v>
      </c>
      <c r="E147">
        <v>11.784876059784001</v>
      </c>
      <c r="F147">
        <v>0.118681735419018</v>
      </c>
      <c r="G147">
        <v>0.69252192758507602</v>
      </c>
      <c r="H147">
        <v>16.6944444444444</v>
      </c>
      <c r="I147">
        <v>4.7482698961937704</v>
      </c>
    </row>
    <row r="148" spans="1:9" x14ac:dyDescent="0.25">
      <c r="A148">
        <v>146</v>
      </c>
      <c r="B148">
        <v>18.545060658578802</v>
      </c>
      <c r="C148">
        <v>135.71504050722001</v>
      </c>
      <c r="D148">
        <v>18.3573053215597</v>
      </c>
      <c r="E148">
        <v>12.509323466693999</v>
      </c>
      <c r="F148">
        <v>0.10285563190708399</v>
      </c>
      <c r="G148">
        <v>0.77069713394616302</v>
      </c>
      <c r="H148">
        <v>16.165009940357798</v>
      </c>
      <c r="I148">
        <v>7.3192567567567499</v>
      </c>
    </row>
    <row r="149" spans="1:9" x14ac:dyDescent="0.25">
      <c r="A149">
        <v>147</v>
      </c>
      <c r="B149">
        <v>20.182287188306098</v>
      </c>
      <c r="C149">
        <v>156.211893481457</v>
      </c>
      <c r="D149">
        <v>17.884904507144999</v>
      </c>
      <c r="E149">
        <v>5.7423312244848104</v>
      </c>
      <c r="F149">
        <v>0.112723859015462</v>
      </c>
      <c r="G149">
        <v>0.83024044697939203</v>
      </c>
      <c r="H149">
        <v>15.654545454545399</v>
      </c>
      <c r="I149">
        <v>3.05352697095435</v>
      </c>
    </row>
    <row r="150" spans="1:9" x14ac:dyDescent="0.25">
      <c r="A150">
        <v>148</v>
      </c>
      <c r="B150">
        <v>51.414900888585102</v>
      </c>
      <c r="C150">
        <v>147.39264643910599</v>
      </c>
      <c r="D150">
        <v>13.0182092667562</v>
      </c>
      <c r="E150">
        <v>6.7766505522378999</v>
      </c>
      <c r="F150">
        <v>0.31403097425779197</v>
      </c>
      <c r="G150">
        <v>0.77295344083658601</v>
      </c>
      <c r="H150">
        <v>12.3458149779735</v>
      </c>
      <c r="I150">
        <v>3.1788617886178798</v>
      </c>
    </row>
    <row r="151" spans="1:9" x14ac:dyDescent="0.25">
      <c r="A151">
        <v>149</v>
      </c>
      <c r="B151">
        <v>63.736575875486302</v>
      </c>
      <c r="C151">
        <v>133.61176892716099</v>
      </c>
      <c r="D151">
        <v>26.2472384027392</v>
      </c>
      <c r="E151">
        <v>6.3407414329587999</v>
      </c>
      <c r="F151">
        <v>0.37561434013211598</v>
      </c>
      <c r="G151">
        <v>0.82829281157494805</v>
      </c>
      <c r="H151">
        <v>13.900353356890401</v>
      </c>
      <c r="I151">
        <v>3.7325507614213098</v>
      </c>
    </row>
    <row r="152" spans="1:9" x14ac:dyDescent="0.25">
      <c r="A152">
        <v>150</v>
      </c>
      <c r="B152">
        <v>49.588669950738897</v>
      </c>
      <c r="C152">
        <v>149.188860435339</v>
      </c>
      <c r="D152">
        <v>15.8885743092541</v>
      </c>
      <c r="E152">
        <v>9.7517542458089999</v>
      </c>
      <c r="F152">
        <v>0.295289734023224</v>
      </c>
      <c r="G152">
        <v>0.80131319496804798</v>
      </c>
      <c r="H152">
        <v>12.705</v>
      </c>
      <c r="I152">
        <v>4.2166246851385303</v>
      </c>
    </row>
    <row r="153" spans="1:9" x14ac:dyDescent="0.25">
      <c r="A153">
        <v>151</v>
      </c>
      <c r="B153">
        <v>46.639729299362997</v>
      </c>
      <c r="C153">
        <v>171.085789285288</v>
      </c>
      <c r="D153">
        <v>15.668765292430701</v>
      </c>
      <c r="E153">
        <v>6.1867641960333097</v>
      </c>
      <c r="F153">
        <v>0.29902202348516499</v>
      </c>
      <c r="G153">
        <v>0.85827222614006204</v>
      </c>
      <c r="H153">
        <v>13.6851642129105</v>
      </c>
      <c r="I153">
        <v>4.0846354166666599</v>
      </c>
    </row>
    <row r="154" spans="1:9" x14ac:dyDescent="0.25">
      <c r="A154">
        <v>152</v>
      </c>
      <c r="B154">
        <v>44.018448795180703</v>
      </c>
      <c r="C154">
        <v>145.73899432596301</v>
      </c>
      <c r="D154">
        <v>18.7951773289066</v>
      </c>
      <c r="E154">
        <v>6.2315229949422397</v>
      </c>
      <c r="F154">
        <v>0.26771178488873898</v>
      </c>
      <c r="G154">
        <v>0.779372484272007</v>
      </c>
      <c r="H154">
        <v>14.230496453900701</v>
      </c>
      <c r="I154">
        <v>2.9825090470446298</v>
      </c>
    </row>
    <row r="155" spans="1:9" x14ac:dyDescent="0.25">
      <c r="A155">
        <v>153</v>
      </c>
      <c r="B155">
        <v>46.332576985413198</v>
      </c>
      <c r="C155">
        <v>138.88114387846201</v>
      </c>
      <c r="D155">
        <v>17.822997484334302</v>
      </c>
      <c r="E155">
        <v>13.109120544763</v>
      </c>
      <c r="F155">
        <v>0.28566221237434802</v>
      </c>
      <c r="G155">
        <v>0.76498411036880598</v>
      </c>
      <c r="H155">
        <v>13.7043010752688</v>
      </c>
      <c r="I155">
        <v>5.4505091649694499</v>
      </c>
    </row>
    <row r="156" spans="1:9" x14ac:dyDescent="0.25">
      <c r="A156">
        <v>154</v>
      </c>
      <c r="B156">
        <v>39.072179397337003</v>
      </c>
      <c r="C156">
        <v>140.60835065180399</v>
      </c>
      <c r="D156">
        <v>12.8840920232155</v>
      </c>
      <c r="E156">
        <v>3.2213666892449702</v>
      </c>
      <c r="F156">
        <v>0.239059025569448</v>
      </c>
      <c r="G156">
        <v>0.92875125181917595</v>
      </c>
      <c r="H156">
        <v>13.770491803278601</v>
      </c>
      <c r="I156">
        <v>2.6253959113158598</v>
      </c>
    </row>
    <row r="157" spans="1:9" x14ac:dyDescent="0.25">
      <c r="A157">
        <v>155</v>
      </c>
      <c r="B157">
        <v>48.5705018777739</v>
      </c>
      <c r="C157">
        <v>156.920193021529</v>
      </c>
      <c r="D157">
        <v>15.9488758166337</v>
      </c>
      <c r="E157">
        <v>13.5348878102106</v>
      </c>
      <c r="F157">
        <v>0.28173676471658798</v>
      </c>
      <c r="G157">
        <v>0.79273072802218603</v>
      </c>
      <c r="H157">
        <v>13.5051311288483</v>
      </c>
      <c r="I157">
        <v>7.7387312186978301</v>
      </c>
    </row>
    <row r="158" spans="1:9" x14ac:dyDescent="0.25">
      <c r="A158">
        <v>156</v>
      </c>
      <c r="B158">
        <v>41.118903754855403</v>
      </c>
      <c r="C158">
        <v>145.23332812743999</v>
      </c>
      <c r="D158">
        <v>11.1829590177851</v>
      </c>
      <c r="E158">
        <v>12.0121755885216</v>
      </c>
      <c r="F158">
        <v>0.24805954596875099</v>
      </c>
      <c r="G158">
        <v>0.78166388120855901</v>
      </c>
      <c r="H158">
        <v>8.4959935897435894</v>
      </c>
      <c r="I158">
        <v>5.3694992412746503</v>
      </c>
    </row>
    <row r="159" spans="1:9" x14ac:dyDescent="0.25">
      <c r="A159">
        <v>157</v>
      </c>
      <c r="B159">
        <v>12.6789667896678</v>
      </c>
      <c r="C159">
        <v>144.67587939698399</v>
      </c>
      <c r="D159">
        <v>17.058998161513799</v>
      </c>
      <c r="E159">
        <v>6.6738314571225397</v>
      </c>
      <c r="F159">
        <v>7.5292161466460894E-2</v>
      </c>
      <c r="G159">
        <v>0.78427703465853105</v>
      </c>
      <c r="H159">
        <v>17.208037825059101</v>
      </c>
      <c r="I159">
        <v>4.3738354037266998</v>
      </c>
    </row>
    <row r="160" spans="1:9" x14ac:dyDescent="0.25">
      <c r="A160">
        <v>158</v>
      </c>
      <c r="B160">
        <v>29.383002207505498</v>
      </c>
      <c r="C160">
        <v>166.56923076922999</v>
      </c>
      <c r="D160">
        <v>13.179446055968199</v>
      </c>
      <c r="E160">
        <v>4.9160271721248101</v>
      </c>
      <c r="F160">
        <v>0.18464629474281699</v>
      </c>
      <c r="G160">
        <v>0.83168100312296001</v>
      </c>
      <c r="H160">
        <v>14.801574803149601</v>
      </c>
      <c r="I160">
        <v>2.9258426966292101</v>
      </c>
    </row>
    <row r="161" spans="1:9" x14ac:dyDescent="0.25">
      <c r="A161">
        <v>159</v>
      </c>
      <c r="B161">
        <v>30.889974293059101</v>
      </c>
      <c r="C161">
        <v>132.36742045227101</v>
      </c>
      <c r="D161">
        <v>14.6164073471114</v>
      </c>
      <c r="E161">
        <v>16.306358915657999</v>
      </c>
      <c r="F161">
        <v>0.188058265596282</v>
      </c>
      <c r="G161">
        <v>0.71930485447988202</v>
      </c>
      <c r="H161">
        <v>15.1812297734627</v>
      </c>
      <c r="I161">
        <v>10.343555555555501</v>
      </c>
    </row>
    <row r="162" spans="1:9" x14ac:dyDescent="0.25">
      <c r="A162">
        <v>160</v>
      </c>
      <c r="B162">
        <v>22.462908011869398</v>
      </c>
      <c r="C162">
        <v>141.12113184828399</v>
      </c>
      <c r="D162">
        <v>9.2411596284814497</v>
      </c>
      <c r="E162">
        <v>6.1104774058289397</v>
      </c>
      <c r="F162">
        <v>0.13983058890129499</v>
      </c>
      <c r="G162">
        <v>0.80958498819608704</v>
      </c>
      <c r="H162">
        <v>18.657657657657602</v>
      </c>
      <c r="I162">
        <v>3.46706143597335</v>
      </c>
    </row>
    <row r="163" spans="1:9" x14ac:dyDescent="0.25">
      <c r="A163">
        <v>161</v>
      </c>
      <c r="B163">
        <v>26.976619581100799</v>
      </c>
      <c r="C163">
        <v>149.10177435553999</v>
      </c>
      <c r="D163">
        <v>12.811557911819101</v>
      </c>
      <c r="E163">
        <v>5.7001183918102702</v>
      </c>
      <c r="F163">
        <v>0.168402556666638</v>
      </c>
      <c r="G163">
        <v>0.84429660468470802</v>
      </c>
      <c r="H163">
        <v>17</v>
      </c>
      <c r="I163">
        <v>3.5546995377503801</v>
      </c>
    </row>
    <row r="164" spans="1:9" x14ac:dyDescent="0.25">
      <c r="A164">
        <v>162</v>
      </c>
      <c r="B164">
        <v>40.2942664418212</v>
      </c>
      <c r="C164">
        <v>158.904697502479</v>
      </c>
      <c r="D164">
        <v>11.402337848419</v>
      </c>
      <c r="E164">
        <v>8.1751750847282594</v>
      </c>
      <c r="F164">
        <v>0.23432649526410301</v>
      </c>
      <c r="G164">
        <v>0.78793463281683496</v>
      </c>
      <c r="H164">
        <v>13.270194986072401</v>
      </c>
      <c r="I164">
        <v>4.3396226415094299</v>
      </c>
    </row>
    <row r="165" spans="1:9" x14ac:dyDescent="0.25">
      <c r="A165">
        <v>163</v>
      </c>
      <c r="B165">
        <v>42.158059467918598</v>
      </c>
      <c r="C165">
        <v>166.802686249879</v>
      </c>
      <c r="D165">
        <v>15.7422520081891</v>
      </c>
      <c r="E165">
        <v>5.1304719375492596</v>
      </c>
      <c r="F165">
        <v>0.24720230054603901</v>
      </c>
      <c r="G165">
        <v>0.88059612729727899</v>
      </c>
      <c r="H165">
        <v>12.228632478632401</v>
      </c>
      <c r="I165">
        <v>2.8892162639952801</v>
      </c>
    </row>
    <row r="166" spans="1:9" x14ac:dyDescent="0.25">
      <c r="A166">
        <v>164</v>
      </c>
      <c r="B166">
        <v>44.496396114070798</v>
      </c>
      <c r="C166">
        <v>160.41400940930399</v>
      </c>
      <c r="D166">
        <v>15.599654952322499</v>
      </c>
      <c r="E166">
        <v>7.67915259948097</v>
      </c>
      <c r="F166">
        <v>0.26599897762705399</v>
      </c>
      <c r="G166">
        <v>0.825321814221327</v>
      </c>
      <c r="H166">
        <v>11.879237288135499</v>
      </c>
      <c r="I166">
        <v>3.2235384027512399</v>
      </c>
    </row>
    <row r="167" spans="1:9" x14ac:dyDescent="0.25">
      <c r="A167">
        <v>165</v>
      </c>
      <c r="B167">
        <v>40.222949389179703</v>
      </c>
      <c r="C167">
        <v>137.40307416803401</v>
      </c>
      <c r="D167">
        <v>12.116747339685</v>
      </c>
      <c r="E167">
        <v>6.5852928123534298</v>
      </c>
      <c r="F167">
        <v>0.233045126796151</v>
      </c>
      <c r="G167">
        <v>0.757308904128695</v>
      </c>
      <c r="H167">
        <v>14.371352785145801</v>
      </c>
      <c r="I167">
        <v>4.4360248447204897</v>
      </c>
    </row>
    <row r="168" spans="1:9" x14ac:dyDescent="0.25">
      <c r="A168">
        <v>166</v>
      </c>
      <c r="B168">
        <v>37.286800651819597</v>
      </c>
      <c r="C168">
        <v>118.202900020279</v>
      </c>
      <c r="D168">
        <v>17.7983133070204</v>
      </c>
      <c r="E168">
        <v>7.0870490011139502</v>
      </c>
      <c r="F168">
        <v>0.21229188768947899</v>
      </c>
      <c r="G168">
        <v>0.79829820979492705</v>
      </c>
      <c r="H168">
        <v>10.255892255892199</v>
      </c>
      <c r="I168">
        <v>4.3923534942024398</v>
      </c>
    </row>
    <row r="169" spans="1:9" x14ac:dyDescent="0.25">
      <c r="A169">
        <v>167</v>
      </c>
      <c r="B169">
        <v>39.2741632192553</v>
      </c>
      <c r="C169">
        <v>157.59287305122399</v>
      </c>
      <c r="D169">
        <v>12.654071752887701</v>
      </c>
      <c r="E169">
        <v>8.7565028290432103</v>
      </c>
      <c r="F169">
        <v>0.24740536947509001</v>
      </c>
      <c r="G169">
        <v>0.81437909714896894</v>
      </c>
      <c r="H169">
        <v>14.4339181286549</v>
      </c>
      <c r="I169">
        <v>5.1910317170980598</v>
      </c>
    </row>
    <row r="170" spans="1:9" x14ac:dyDescent="0.25">
      <c r="A170">
        <v>168</v>
      </c>
      <c r="B170">
        <v>41.515978176149602</v>
      </c>
      <c r="C170">
        <v>135.30090377458799</v>
      </c>
      <c r="D170">
        <v>12.7283081951625</v>
      </c>
      <c r="E170">
        <v>8.2012490442115897</v>
      </c>
      <c r="F170">
        <v>0.26308151931484303</v>
      </c>
      <c r="G170">
        <v>0.77321370238636999</v>
      </c>
      <c r="H170">
        <v>11.313842482100201</v>
      </c>
      <c r="I170">
        <v>4.47021943573667</v>
      </c>
    </row>
    <row r="171" spans="1:9" x14ac:dyDescent="0.25">
      <c r="A171">
        <v>169</v>
      </c>
      <c r="B171">
        <v>42.0782543265613</v>
      </c>
      <c r="C171">
        <v>152.792565055762</v>
      </c>
      <c r="D171">
        <v>14.748819137760901</v>
      </c>
      <c r="E171">
        <v>4.3930539352362601</v>
      </c>
      <c r="F171">
        <v>0.241438052701063</v>
      </c>
      <c r="G171">
        <v>0.85603366583733698</v>
      </c>
      <c r="H171">
        <v>18.5902140672782</v>
      </c>
      <c r="I171">
        <v>2.7537903757415898</v>
      </c>
    </row>
    <row r="172" spans="1:9" x14ac:dyDescent="0.25">
      <c r="A172">
        <v>170</v>
      </c>
      <c r="B172">
        <v>36.800308999613698</v>
      </c>
      <c r="C172">
        <v>149.47910421442401</v>
      </c>
      <c r="D172">
        <v>16.542945688256999</v>
      </c>
      <c r="E172">
        <v>4.5707587695823104</v>
      </c>
      <c r="F172">
        <v>0.22254002334456499</v>
      </c>
      <c r="G172">
        <v>0.82641982154985705</v>
      </c>
      <c r="H172">
        <v>15.502364066193801</v>
      </c>
      <c r="I172">
        <v>2.60679857940131</v>
      </c>
    </row>
    <row r="173" spans="1:9" x14ac:dyDescent="0.25">
      <c r="A173">
        <v>171</v>
      </c>
      <c r="B173">
        <v>44.580424613170202</v>
      </c>
      <c r="C173">
        <v>178.28817204301001</v>
      </c>
      <c r="D173">
        <v>11.694798793014799</v>
      </c>
      <c r="E173">
        <v>5.5529541179237603</v>
      </c>
      <c r="F173">
        <v>0.26738648801036702</v>
      </c>
      <c r="G173">
        <v>0.85850289847907701</v>
      </c>
      <c r="H173">
        <v>12.8763005780346</v>
      </c>
      <c r="I173">
        <v>2.8655462184873901</v>
      </c>
    </row>
    <row r="174" spans="1:9" x14ac:dyDescent="0.25">
      <c r="A174">
        <v>172</v>
      </c>
      <c r="B174">
        <v>67.1706999739786</v>
      </c>
      <c r="C174">
        <v>172.228847703464</v>
      </c>
      <c r="D174">
        <v>12.0168640562222</v>
      </c>
      <c r="E174">
        <v>6.5973676133582897</v>
      </c>
      <c r="F174">
        <v>0.36742121333184502</v>
      </c>
      <c r="G174">
        <v>0.88455237235960504</v>
      </c>
      <c r="H174">
        <v>9.0590440487347692</v>
      </c>
      <c r="I174">
        <v>3.3587490307572998</v>
      </c>
    </row>
    <row r="175" spans="1:9" x14ac:dyDescent="0.25">
      <c r="A175">
        <v>173</v>
      </c>
      <c r="B175">
        <v>10.657584014532199</v>
      </c>
      <c r="C175">
        <v>126.293481276005</v>
      </c>
      <c r="D175">
        <v>16.466581298592999</v>
      </c>
      <c r="E175">
        <v>12.6090897550115</v>
      </c>
      <c r="F175">
        <v>6.7463230618914197E-2</v>
      </c>
      <c r="G175">
        <v>0.65689143393187599</v>
      </c>
      <c r="H175">
        <v>13.7582417582417</v>
      </c>
      <c r="I175">
        <v>5.1494736842105198</v>
      </c>
    </row>
    <row r="176" spans="1:9" x14ac:dyDescent="0.25">
      <c r="A176">
        <v>174</v>
      </c>
      <c r="B176">
        <v>55.812412243751702</v>
      </c>
      <c r="C176">
        <v>150.91221442705501</v>
      </c>
      <c r="D176">
        <v>14.9762631009435</v>
      </c>
      <c r="E176">
        <v>4.4917587664002996</v>
      </c>
      <c r="F176">
        <v>0.35000665588416302</v>
      </c>
      <c r="G176">
        <v>0.804363503262015</v>
      </c>
      <c r="H176">
        <v>11.171762589928001</v>
      </c>
      <c r="I176">
        <v>2.8921337729627798</v>
      </c>
    </row>
    <row r="177" spans="1:9" x14ac:dyDescent="0.25">
      <c r="A177">
        <v>175</v>
      </c>
      <c r="B177">
        <v>52.017519271198303</v>
      </c>
      <c r="C177">
        <v>149.662262286984</v>
      </c>
      <c r="D177">
        <v>15.959078310231</v>
      </c>
      <c r="E177">
        <v>5.9706504126072</v>
      </c>
      <c r="F177">
        <v>0.319842627000196</v>
      </c>
      <c r="G177">
        <v>0.85166143191493104</v>
      </c>
      <c r="H177">
        <v>13.7811550151975</v>
      </c>
      <c r="I177">
        <v>3.2385631989156201</v>
      </c>
    </row>
    <row r="178" spans="1:9" x14ac:dyDescent="0.25">
      <c r="A178">
        <v>176</v>
      </c>
      <c r="B178">
        <v>40.690856313497797</v>
      </c>
      <c r="C178">
        <v>169.67513150734601</v>
      </c>
      <c r="D178">
        <v>10.042454082190901</v>
      </c>
      <c r="E178">
        <v>12.045526525435401</v>
      </c>
      <c r="F178">
        <v>0.404129248128828</v>
      </c>
      <c r="G178">
        <v>0.78621756733596704</v>
      </c>
      <c r="H178">
        <v>7.5548654244306404</v>
      </c>
      <c r="I178">
        <v>4.7333333333333298</v>
      </c>
    </row>
    <row r="179" spans="1:9" x14ac:dyDescent="0.25">
      <c r="A179">
        <v>177</v>
      </c>
      <c r="B179">
        <v>40.230535015224</v>
      </c>
      <c r="C179">
        <v>178.28817204301001</v>
      </c>
      <c r="D179">
        <v>13.1806698882571</v>
      </c>
      <c r="E179">
        <v>5.5529541179237603</v>
      </c>
      <c r="F179">
        <v>0.23129827493575</v>
      </c>
      <c r="G179">
        <v>0.85850289847907701</v>
      </c>
      <c r="H179">
        <v>12.7689243027888</v>
      </c>
      <c r="I179">
        <v>2.8655462184873901</v>
      </c>
    </row>
    <row r="180" spans="1:9" x14ac:dyDescent="0.25">
      <c r="A180">
        <v>178</v>
      </c>
      <c r="B180">
        <v>48.397283531409101</v>
      </c>
      <c r="C180">
        <v>144.47304582210199</v>
      </c>
      <c r="D180">
        <v>13.6340734321636</v>
      </c>
      <c r="E180">
        <v>6.8040671979993999</v>
      </c>
      <c r="F180">
        <v>0.28538143739293798</v>
      </c>
      <c r="G180">
        <v>0.75006889847355696</v>
      </c>
      <c r="H180">
        <v>11.355080213903699</v>
      </c>
      <c r="I180">
        <v>4.00823468862583</v>
      </c>
    </row>
    <row r="181" spans="1:9" x14ac:dyDescent="0.25">
      <c r="A181">
        <v>179</v>
      </c>
      <c r="B181">
        <v>65.047470547470496</v>
      </c>
      <c r="C181">
        <v>171.98052604956999</v>
      </c>
      <c r="D181">
        <v>18.6882331682447</v>
      </c>
      <c r="E181">
        <v>5.7841628031103198</v>
      </c>
      <c r="F181">
        <v>0.36067900488906102</v>
      </c>
      <c r="G181">
        <v>0.87806598117637003</v>
      </c>
      <c r="H181">
        <v>11.6065573770491</v>
      </c>
      <c r="I181">
        <v>3.0658747300215898</v>
      </c>
    </row>
    <row r="182" spans="1:9" x14ac:dyDescent="0.25">
      <c r="A182">
        <v>180</v>
      </c>
      <c r="B182">
        <v>28.7575187969924</v>
      </c>
      <c r="C182">
        <v>177.80090090089999</v>
      </c>
      <c r="D182">
        <v>13.928674235254601</v>
      </c>
      <c r="E182">
        <v>4.7793289499581402</v>
      </c>
      <c r="F182">
        <v>0.20142945289782299</v>
      </c>
      <c r="G182">
        <v>0.86907591855552002</v>
      </c>
      <c r="H182">
        <v>11.843170320404701</v>
      </c>
      <c r="I182">
        <v>2.7070542129327202</v>
      </c>
    </row>
    <row r="183" spans="1:9" x14ac:dyDescent="0.25">
      <c r="A183">
        <v>181</v>
      </c>
      <c r="B183">
        <v>43.700303490136498</v>
      </c>
      <c r="C183">
        <v>146.62937440886299</v>
      </c>
      <c r="D183">
        <v>12.1040896918608</v>
      </c>
      <c r="E183">
        <v>5.53172134003613</v>
      </c>
      <c r="F183">
        <v>0.27199745600015002</v>
      </c>
      <c r="G183">
        <v>0.82381819304917103</v>
      </c>
      <c r="H183">
        <v>9.5054945054945001</v>
      </c>
      <c r="I183">
        <v>3.2126485568760601</v>
      </c>
    </row>
    <row r="184" spans="1:9" x14ac:dyDescent="0.25">
      <c r="A184">
        <v>182</v>
      </c>
      <c r="B184">
        <v>47.020571428571401</v>
      </c>
      <c r="C184">
        <v>142.05870613670299</v>
      </c>
      <c r="D184">
        <v>13.847508146539599</v>
      </c>
      <c r="E184">
        <v>8.9315986769162894</v>
      </c>
      <c r="F184">
        <v>0.29819743280441502</v>
      </c>
      <c r="G184">
        <v>0.78859650002700898</v>
      </c>
      <c r="H184">
        <v>9.1783517835178294</v>
      </c>
      <c r="I184">
        <v>3.8164272890484701</v>
      </c>
    </row>
    <row r="185" spans="1:9" x14ac:dyDescent="0.25">
      <c r="A185">
        <v>183</v>
      </c>
      <c r="B185">
        <v>39.104521147301803</v>
      </c>
      <c r="C185">
        <v>150.69161354416701</v>
      </c>
      <c r="D185">
        <v>13.020423194164399</v>
      </c>
      <c r="E185">
        <v>5.9813540159920402</v>
      </c>
      <c r="F185">
        <v>0.266944631669081</v>
      </c>
      <c r="G185">
        <v>0.89109445320885206</v>
      </c>
      <c r="H185">
        <v>11.090909090908999</v>
      </c>
      <c r="I185">
        <v>4.1073215097771696</v>
      </c>
    </row>
    <row r="186" spans="1:9" x14ac:dyDescent="0.25">
      <c r="A186">
        <v>184</v>
      </c>
      <c r="B186">
        <v>73.576216564614896</v>
      </c>
      <c r="C186">
        <v>152.64474667463699</v>
      </c>
      <c r="D186">
        <v>13.084077557188699</v>
      </c>
      <c r="E186">
        <v>5.6769473125456003</v>
      </c>
      <c r="F186">
        <v>0.44152925814314498</v>
      </c>
      <c r="G186">
        <v>0.86738644422892397</v>
      </c>
      <c r="H186">
        <v>6.39556962025316</v>
      </c>
      <c r="I186">
        <v>3.4592693442250901</v>
      </c>
    </row>
    <row r="187" spans="1:9" x14ac:dyDescent="0.25">
      <c r="A187">
        <v>185</v>
      </c>
      <c r="B187">
        <v>50.8702664796633</v>
      </c>
      <c r="C187">
        <v>143.94041322314001</v>
      </c>
      <c r="D187">
        <v>15.4041494399837</v>
      </c>
      <c r="E187">
        <v>9.7016827780638</v>
      </c>
      <c r="F187">
        <v>0.371940731332907</v>
      </c>
      <c r="G187">
        <v>0.83555301883873201</v>
      </c>
      <c r="H187">
        <v>8.7741251325556693</v>
      </c>
      <c r="I187">
        <v>4.3123706004140701</v>
      </c>
    </row>
    <row r="188" spans="1:9" x14ac:dyDescent="0.25">
      <c r="A188">
        <v>186</v>
      </c>
      <c r="B188">
        <v>61.562472406181001</v>
      </c>
      <c r="C188">
        <v>122.43919162757101</v>
      </c>
      <c r="D188">
        <v>17.682058166700401</v>
      </c>
      <c r="E188">
        <v>3.5408951647769</v>
      </c>
      <c r="F188">
        <v>0.37144754185221102</v>
      </c>
      <c r="G188">
        <v>0.85371455405294705</v>
      </c>
      <c r="H188">
        <v>10.045454545454501</v>
      </c>
      <c r="I188">
        <v>2.8174875906834602</v>
      </c>
    </row>
    <row r="189" spans="1:9" x14ac:dyDescent="0.25">
      <c r="A189">
        <v>187</v>
      </c>
      <c r="B189">
        <v>61.295435333896798</v>
      </c>
      <c r="C189">
        <v>142.52681237310401</v>
      </c>
      <c r="D189">
        <v>13.7025115987419</v>
      </c>
      <c r="E189">
        <v>8.2705146920487902</v>
      </c>
      <c r="F189">
        <v>0.36637950387101897</v>
      </c>
      <c r="G189">
        <v>0.83831444527685695</v>
      </c>
      <c r="H189">
        <v>7.4951989026063099</v>
      </c>
      <c r="I189">
        <v>5.8267847260653003</v>
      </c>
    </row>
    <row r="190" spans="1:9" x14ac:dyDescent="0.25">
      <c r="A190">
        <v>188</v>
      </c>
      <c r="B190">
        <v>31.8478790833739</v>
      </c>
      <c r="C190">
        <v>167.82464454976301</v>
      </c>
      <c r="D190">
        <v>10.551702830374801</v>
      </c>
      <c r="E190">
        <v>7.4850382881519097</v>
      </c>
      <c r="F190">
        <v>0.248250032604629</v>
      </c>
      <c r="G190">
        <v>0.83197180757042599</v>
      </c>
      <c r="H190">
        <v>7.8168389955686797</v>
      </c>
      <c r="I190">
        <v>3.6318333953142399</v>
      </c>
    </row>
    <row r="191" spans="1:9" x14ac:dyDescent="0.25">
      <c r="A191">
        <v>189</v>
      </c>
      <c r="B191">
        <v>41.564331665475301</v>
      </c>
      <c r="C191">
        <v>133.39596556821101</v>
      </c>
      <c r="D191">
        <v>9.6667773419128498</v>
      </c>
      <c r="E191">
        <v>9.4101695694141601</v>
      </c>
      <c r="F191">
        <v>0.30769785320769799</v>
      </c>
      <c r="G191">
        <v>0.82799844100611297</v>
      </c>
      <c r="H191">
        <v>6.2076167076167001</v>
      </c>
      <c r="I191">
        <v>4.7401883830455196</v>
      </c>
    </row>
    <row r="192" spans="1:9" x14ac:dyDescent="0.25">
      <c r="A192">
        <v>190</v>
      </c>
      <c r="B192">
        <v>42.011709601873498</v>
      </c>
      <c r="C192">
        <v>161.49246104875101</v>
      </c>
      <c r="D192">
        <v>13.730290673215601</v>
      </c>
      <c r="E192">
        <v>4.8283172699213699</v>
      </c>
      <c r="F192">
        <v>0.29100707025059303</v>
      </c>
      <c r="G192">
        <v>0.88692637473176095</v>
      </c>
      <c r="H192">
        <v>8.9776674937965204</v>
      </c>
      <c r="I192">
        <v>3.2132985658409301</v>
      </c>
    </row>
    <row r="193" spans="1:9" x14ac:dyDescent="0.25">
      <c r="A193">
        <v>191</v>
      </c>
      <c r="B193">
        <v>46.739557739557704</v>
      </c>
      <c r="C193">
        <v>149.03967818614001</v>
      </c>
      <c r="D193">
        <v>14.912805840508</v>
      </c>
      <c r="E193">
        <v>5.8065344360527096</v>
      </c>
      <c r="F193">
        <v>0.253797026753875</v>
      </c>
      <c r="G193">
        <v>0.808706720244453</v>
      </c>
      <c r="H193">
        <v>13.9042457091237</v>
      </c>
      <c r="I193">
        <v>3.6852902662592699</v>
      </c>
    </row>
    <row r="194" spans="1:9" x14ac:dyDescent="0.25">
      <c r="A194">
        <v>192</v>
      </c>
      <c r="B194">
        <v>49.1039426523297</v>
      </c>
      <c r="C194">
        <v>168.78613693998301</v>
      </c>
      <c r="D194">
        <v>20.833963450648699</v>
      </c>
      <c r="E194">
        <v>5.8674049246966398</v>
      </c>
      <c r="F194">
        <v>0.28745233680906901</v>
      </c>
      <c r="G194">
        <v>0.88120154785391502</v>
      </c>
      <c r="H194">
        <v>11.985250737463099</v>
      </c>
      <c r="I194">
        <v>4.3036976617727003</v>
      </c>
    </row>
    <row r="195" spans="1:9" x14ac:dyDescent="0.25">
      <c r="A195">
        <v>193</v>
      </c>
      <c r="B195">
        <v>48.186676798378898</v>
      </c>
      <c r="C195">
        <v>172.642027863777</v>
      </c>
      <c r="D195">
        <v>17.1627985954065</v>
      </c>
      <c r="E195">
        <v>3.9333815086182602</v>
      </c>
      <c r="F195">
        <v>0.27837269963718297</v>
      </c>
      <c r="G195">
        <v>0.85492633467221102</v>
      </c>
      <c r="H195">
        <v>18.5078769692423</v>
      </c>
      <c r="I195">
        <v>2.7380450070323401</v>
      </c>
    </row>
    <row r="196" spans="1:9" x14ac:dyDescent="0.25">
      <c r="A196">
        <v>194</v>
      </c>
      <c r="B196">
        <v>38.687915936952699</v>
      </c>
      <c r="C196">
        <v>160.97752650176599</v>
      </c>
      <c r="D196">
        <v>15.794134474463499</v>
      </c>
      <c r="E196">
        <v>9.6283382679045992</v>
      </c>
      <c r="F196">
        <v>0.22056375514804499</v>
      </c>
      <c r="G196">
        <v>0.80873551791174103</v>
      </c>
      <c r="H196">
        <v>18.1753171856978</v>
      </c>
      <c r="I196">
        <v>6.9981389578163702</v>
      </c>
    </row>
    <row r="197" spans="1:9" x14ac:dyDescent="0.25">
      <c r="A197">
        <v>195</v>
      </c>
      <c r="B197">
        <v>27.5118249205788</v>
      </c>
      <c r="C197">
        <v>170.498933488462</v>
      </c>
      <c r="D197">
        <v>16.2855024783827</v>
      </c>
      <c r="E197">
        <v>4.8067680822926198</v>
      </c>
      <c r="F197">
        <v>0.16715335155005101</v>
      </c>
      <c r="G197">
        <v>0.88231609178462</v>
      </c>
      <c r="H197">
        <v>14.176339285714199</v>
      </c>
      <c r="I197">
        <v>2.6081342801807601</v>
      </c>
    </row>
    <row r="198" spans="1:9" x14ac:dyDescent="0.25">
      <c r="A198">
        <v>196</v>
      </c>
      <c r="B198">
        <v>46.234296315928901</v>
      </c>
      <c r="C198">
        <v>182.34050348658499</v>
      </c>
      <c r="D198">
        <v>18.965759705684899</v>
      </c>
      <c r="E198">
        <v>2.87711898356156</v>
      </c>
      <c r="F198">
        <v>0.281465935901415</v>
      </c>
      <c r="G198">
        <v>0.88223598284774296</v>
      </c>
      <c r="H198">
        <v>14.3538038496791</v>
      </c>
      <c r="I198">
        <v>2.4020915975477801</v>
      </c>
    </row>
    <row r="199" spans="1:9" x14ac:dyDescent="0.25">
      <c r="A199">
        <v>197</v>
      </c>
      <c r="B199">
        <v>48.4627199106394</v>
      </c>
      <c r="C199">
        <v>124.852370124191</v>
      </c>
      <c r="D199">
        <v>16.894034968635101</v>
      </c>
      <c r="E199">
        <v>7.2403263224716596</v>
      </c>
      <c r="F199">
        <v>0.29458418406405501</v>
      </c>
      <c r="G199">
        <v>0.80983080142117903</v>
      </c>
      <c r="H199">
        <v>14.6077872744539</v>
      </c>
      <c r="I199">
        <v>4.6531609195402197</v>
      </c>
    </row>
    <row r="200" spans="1:9" x14ac:dyDescent="0.25">
      <c r="A200">
        <v>198</v>
      </c>
      <c r="B200">
        <v>37.236214870152899</v>
      </c>
      <c r="C200">
        <v>148.919739952718</v>
      </c>
      <c r="D200">
        <v>18.844500633964799</v>
      </c>
      <c r="E200">
        <v>6.0013154192301501</v>
      </c>
      <c r="F200">
        <v>0.22207569841839001</v>
      </c>
      <c r="G200">
        <v>0.89169973841979</v>
      </c>
      <c r="H200">
        <v>17.8335329341317</v>
      </c>
      <c r="I200">
        <v>3.8</v>
      </c>
    </row>
    <row r="201" spans="1:9" x14ac:dyDescent="0.25">
      <c r="A201">
        <v>199</v>
      </c>
      <c r="B201">
        <v>42.817902183943403</v>
      </c>
      <c r="C201">
        <v>146.76279633620601</v>
      </c>
      <c r="D201">
        <v>16.4667760272064</v>
      </c>
      <c r="E201">
        <v>7.3405535049742996</v>
      </c>
      <c r="F201">
        <v>0.22183719508435301</v>
      </c>
      <c r="G201">
        <v>0.82045200317876998</v>
      </c>
      <c r="H201">
        <v>17.465045592705099</v>
      </c>
      <c r="I201">
        <v>5.2589616810877597</v>
      </c>
    </row>
    <row r="202" spans="1:9" x14ac:dyDescent="0.25">
      <c r="A202">
        <v>200</v>
      </c>
      <c r="B202">
        <v>52.6618535048569</v>
      </c>
      <c r="C202">
        <v>148.675870069605</v>
      </c>
      <c r="D202">
        <v>20.673150908884502</v>
      </c>
      <c r="E202">
        <v>6.0106130845251098</v>
      </c>
      <c r="F202">
        <v>0.28713457193242697</v>
      </c>
      <c r="G202">
        <v>0.70286016885232805</v>
      </c>
      <c r="H202">
        <v>15.3408679927667</v>
      </c>
      <c r="I202">
        <v>3.79986431478968</v>
      </c>
    </row>
    <row r="203" spans="1:9" x14ac:dyDescent="0.25">
      <c r="A203">
        <v>201</v>
      </c>
      <c r="B203">
        <v>38.086035313001602</v>
      </c>
      <c r="C203">
        <v>187.41177938607399</v>
      </c>
      <c r="D203">
        <v>17.492424818836</v>
      </c>
      <c r="E203">
        <v>4.5989901529525996</v>
      </c>
      <c r="F203">
        <v>0.21118071338129399</v>
      </c>
      <c r="G203">
        <v>0.86772742670205505</v>
      </c>
      <c r="H203">
        <v>17.5873526259378</v>
      </c>
      <c r="I203">
        <v>2.78455431252255</v>
      </c>
    </row>
    <row r="204" spans="1:9" x14ac:dyDescent="0.25">
      <c r="A204">
        <v>202</v>
      </c>
      <c r="B204">
        <v>31.3820614469772</v>
      </c>
      <c r="C204">
        <v>159.509724359871</v>
      </c>
      <c r="D204">
        <v>19.713033522748599</v>
      </c>
      <c r="E204">
        <v>11.421562668458201</v>
      </c>
      <c r="F204">
        <v>0.18507967092383901</v>
      </c>
      <c r="G204">
        <v>0.81904919974615498</v>
      </c>
      <c r="H204">
        <v>16.112759643916899</v>
      </c>
      <c r="I204">
        <v>3.8212824010914002</v>
      </c>
    </row>
    <row r="205" spans="1:9" x14ac:dyDescent="0.25">
      <c r="A205">
        <v>203</v>
      </c>
      <c r="B205">
        <v>25.648771610554999</v>
      </c>
      <c r="C205">
        <v>151.291247573672</v>
      </c>
      <c r="D205">
        <v>16.416864566592601</v>
      </c>
      <c r="E205">
        <v>7.3772536093972301</v>
      </c>
      <c r="F205">
        <v>0.152283359619654</v>
      </c>
      <c r="G205">
        <v>0.86417881270389596</v>
      </c>
      <c r="H205">
        <v>18.265389876880899</v>
      </c>
      <c r="I205">
        <v>3.84064171122994</v>
      </c>
    </row>
    <row r="206" spans="1:9" x14ac:dyDescent="0.25">
      <c r="A206">
        <v>204</v>
      </c>
      <c r="B206">
        <v>29.617136659435999</v>
      </c>
      <c r="C206">
        <v>113.132481624081</v>
      </c>
      <c r="D206">
        <v>17.864483504798802</v>
      </c>
      <c r="E206">
        <v>12.8873931421607</v>
      </c>
      <c r="F206">
        <v>0.16949422600505401</v>
      </c>
      <c r="G206">
        <v>0.64355726626185805</v>
      </c>
      <c r="H206">
        <v>19.545454545454501</v>
      </c>
      <c r="I206">
        <v>6.5469094922737296</v>
      </c>
    </row>
    <row r="207" spans="1:9" x14ac:dyDescent="0.25">
      <c r="A207">
        <v>205</v>
      </c>
      <c r="B207">
        <v>58.477996254681599</v>
      </c>
      <c r="C207">
        <v>136.29318463444801</v>
      </c>
      <c r="D207">
        <v>19.5191923198918</v>
      </c>
      <c r="E207">
        <v>5.7973761554041001</v>
      </c>
      <c r="F207">
        <v>0.33839704588667202</v>
      </c>
      <c r="G207">
        <v>0.69263588488624905</v>
      </c>
      <c r="H207">
        <v>11.219123505976</v>
      </c>
      <c r="I207">
        <v>3.3013910355486802</v>
      </c>
    </row>
    <row r="208" spans="1:9" x14ac:dyDescent="0.25">
      <c r="A208">
        <v>206</v>
      </c>
      <c r="B208">
        <v>49.910651186269497</v>
      </c>
      <c r="C208">
        <v>125.32120096303601</v>
      </c>
      <c r="D208">
        <v>24.4988637000091</v>
      </c>
      <c r="E208">
        <v>7.8823769381963302</v>
      </c>
      <c r="F208">
        <v>0.288441629350635</v>
      </c>
      <c r="G208">
        <v>0.80373337371173403</v>
      </c>
      <c r="H208">
        <v>13.6083213773314</v>
      </c>
      <c r="I208">
        <v>4.7548746518105798</v>
      </c>
    </row>
    <row r="209" spans="1:9" x14ac:dyDescent="0.25">
      <c r="A209">
        <v>207</v>
      </c>
      <c r="B209">
        <v>24.9540581929555</v>
      </c>
      <c r="C209">
        <v>145.03518894758199</v>
      </c>
      <c r="D209">
        <v>14.9113782237867</v>
      </c>
      <c r="E209">
        <v>5.20555087815156</v>
      </c>
      <c r="F209">
        <v>0.15653514854161599</v>
      </c>
      <c r="G209">
        <v>0.86260658925252198</v>
      </c>
      <c r="H209">
        <v>10.433395872420199</v>
      </c>
      <c r="I209">
        <v>3.5022392834292999</v>
      </c>
    </row>
    <row r="210" spans="1:9" x14ac:dyDescent="0.25">
      <c r="A210">
        <v>208</v>
      </c>
      <c r="B210">
        <v>34.4664031620553</v>
      </c>
      <c r="C210">
        <v>135.25432349949099</v>
      </c>
      <c r="D210">
        <v>18.1086454372644</v>
      </c>
      <c r="E210">
        <v>9.4714827015822198</v>
      </c>
      <c r="F210">
        <v>0.17424140458017801</v>
      </c>
      <c r="G210">
        <v>0.83501176292770296</v>
      </c>
      <c r="H210">
        <v>11.2363315696649</v>
      </c>
      <c r="I210">
        <v>5.6110938952587501</v>
      </c>
    </row>
    <row r="211" spans="1:9" x14ac:dyDescent="0.25">
      <c r="A211">
        <v>209</v>
      </c>
      <c r="B211">
        <v>146.0638349397</v>
      </c>
      <c r="C211">
        <v>165.88047228398301</v>
      </c>
      <c r="D211">
        <v>14.8613006890352</v>
      </c>
      <c r="E211">
        <v>7.7260995812954798</v>
      </c>
      <c r="F211">
        <v>0.89318392952808801</v>
      </c>
      <c r="G211">
        <v>0.83854870830731298</v>
      </c>
      <c r="H211">
        <v>3.6468973091707801</v>
      </c>
      <c r="I211">
        <v>4.87352362204724</v>
      </c>
    </row>
    <row r="212" spans="1:9" x14ac:dyDescent="0.25">
      <c r="A212">
        <v>210</v>
      </c>
      <c r="B212">
        <v>18.187179487179399</v>
      </c>
      <c r="C212">
        <v>152.12270141007599</v>
      </c>
      <c r="D212">
        <v>17.429855329845498</v>
      </c>
      <c r="E212">
        <v>3.8875826838904399</v>
      </c>
      <c r="F212">
        <v>0.115218166921327</v>
      </c>
      <c r="G212">
        <v>0.86349308900451405</v>
      </c>
      <c r="H212">
        <v>11.566191446028499</v>
      </c>
      <c r="I212">
        <v>2.8280972139893299</v>
      </c>
    </row>
    <row r="213" spans="1:9" x14ac:dyDescent="0.25">
      <c r="A213">
        <v>211</v>
      </c>
      <c r="B213">
        <v>14.8935795954265</v>
      </c>
      <c r="C213">
        <v>164.43073593073501</v>
      </c>
      <c r="D213">
        <v>14.205970064419599</v>
      </c>
      <c r="E213">
        <v>8.9007232459291306</v>
      </c>
      <c r="F213">
        <v>9.9288616632557294E-2</v>
      </c>
      <c r="G213">
        <v>0.85203363905774399</v>
      </c>
      <c r="H213">
        <v>10.1252747252747</v>
      </c>
      <c r="I213">
        <v>4.6940972222222204</v>
      </c>
    </row>
    <row r="214" spans="1:9" x14ac:dyDescent="0.25">
      <c r="A214">
        <v>212</v>
      </c>
      <c r="B214">
        <v>33.880829015544002</v>
      </c>
      <c r="C214">
        <v>165.352387640449</v>
      </c>
      <c r="D214">
        <v>19.543660698172001</v>
      </c>
      <c r="E214">
        <v>8.2270611637734508</v>
      </c>
      <c r="F214">
        <v>0.17357566734047999</v>
      </c>
      <c r="G214">
        <v>0.81647194210985297</v>
      </c>
      <c r="H214">
        <v>11.322283609576401</v>
      </c>
      <c r="I214">
        <v>3.1417968749999998</v>
      </c>
    </row>
    <row r="215" spans="1:9" x14ac:dyDescent="0.25">
      <c r="A215">
        <v>213</v>
      </c>
      <c r="B215">
        <v>32.369172932330798</v>
      </c>
      <c r="C215">
        <v>124.11052718016001</v>
      </c>
      <c r="D215">
        <v>19.495105949253901</v>
      </c>
      <c r="E215">
        <v>6.2767199262150903</v>
      </c>
      <c r="F215">
        <v>0.172759888207204</v>
      </c>
      <c r="G215">
        <v>0.80809061562915196</v>
      </c>
      <c r="H215">
        <v>10.914700544464599</v>
      </c>
      <c r="I215">
        <v>3.95066562255285</v>
      </c>
    </row>
    <row r="216" spans="1:9" x14ac:dyDescent="0.25">
      <c r="A216">
        <v>214</v>
      </c>
      <c r="B216">
        <v>37.171174652241099</v>
      </c>
      <c r="C216">
        <v>167.78112175102501</v>
      </c>
      <c r="D216">
        <v>15.5326943003097</v>
      </c>
      <c r="E216">
        <v>4.2984969304865901</v>
      </c>
      <c r="F216">
        <v>0.202370134767235</v>
      </c>
      <c r="G216">
        <v>0.81031415749969604</v>
      </c>
      <c r="H216">
        <v>14.7738693467336</v>
      </c>
      <c r="I216">
        <v>2.8665540540540499</v>
      </c>
    </row>
    <row r="217" spans="1:9" x14ac:dyDescent="0.25">
      <c r="A217">
        <v>215</v>
      </c>
      <c r="B217">
        <v>39.075007780890097</v>
      </c>
      <c r="C217">
        <v>109.027702702702</v>
      </c>
      <c r="D217">
        <v>13.3827217491105</v>
      </c>
      <c r="E217">
        <v>12.2830575224604</v>
      </c>
      <c r="F217">
        <v>0.22117529672440001</v>
      </c>
      <c r="G217">
        <v>0.60658776462946795</v>
      </c>
      <c r="H217">
        <v>15.0457516339869</v>
      </c>
      <c r="I217">
        <v>5.1639784946236498</v>
      </c>
    </row>
    <row r="218" spans="1:9" x14ac:dyDescent="0.25">
      <c r="A218">
        <v>216</v>
      </c>
      <c r="B218">
        <v>41.790883646541303</v>
      </c>
      <c r="C218">
        <v>140.697255699143</v>
      </c>
      <c r="D218">
        <v>15.346034519038</v>
      </c>
      <c r="E218">
        <v>5.7208054558380699</v>
      </c>
      <c r="F218">
        <v>0.24144497759974601</v>
      </c>
      <c r="G218">
        <v>0.80906900665269499</v>
      </c>
      <c r="H218">
        <v>15.1046770601336</v>
      </c>
      <c r="I218">
        <v>4.0995747696668996</v>
      </c>
    </row>
    <row r="219" spans="1:9" x14ac:dyDescent="0.25">
      <c r="A219">
        <v>217</v>
      </c>
      <c r="B219">
        <v>44.204545454545404</v>
      </c>
      <c r="C219">
        <v>149.329691672736</v>
      </c>
      <c r="D219">
        <v>13.6915711873398</v>
      </c>
      <c r="E219">
        <v>5.2124695234261802</v>
      </c>
      <c r="F219">
        <v>0.26041352649170202</v>
      </c>
      <c r="G219">
        <v>0.88640394158325897</v>
      </c>
      <c r="H219">
        <v>11.8035714285714</v>
      </c>
      <c r="I219">
        <v>4.0538983748199904</v>
      </c>
    </row>
    <row r="220" spans="1:9" x14ac:dyDescent="0.25">
      <c r="A220">
        <v>218</v>
      </c>
      <c r="B220">
        <v>45.097145122918299</v>
      </c>
      <c r="C220">
        <v>177.172675300431</v>
      </c>
      <c r="D220">
        <v>14.9851577533745</v>
      </c>
      <c r="E220">
        <v>3.2393479776318301</v>
      </c>
      <c r="F220">
        <v>0.26100300829772499</v>
      </c>
      <c r="G220">
        <v>0.85081745444849299</v>
      </c>
      <c r="H220">
        <v>13.103713188220199</v>
      </c>
      <c r="I220">
        <v>2.5369549150036899</v>
      </c>
    </row>
    <row r="221" spans="1:9" x14ac:dyDescent="0.25">
      <c r="A221">
        <v>219</v>
      </c>
      <c r="B221">
        <v>46.809157637189699</v>
      </c>
      <c r="C221">
        <v>170.188210047967</v>
      </c>
      <c r="D221">
        <v>14.8275484094349</v>
      </c>
      <c r="E221">
        <v>4.9561095678246501</v>
      </c>
      <c r="F221">
        <v>0.23779178522955699</v>
      </c>
      <c r="G221">
        <v>0.85433865837443002</v>
      </c>
      <c r="H221">
        <v>14.801156069364101</v>
      </c>
      <c r="I221">
        <v>2.9409434641699601</v>
      </c>
    </row>
    <row r="222" spans="1:9" x14ac:dyDescent="0.25">
      <c r="A222">
        <v>220</v>
      </c>
      <c r="B222">
        <v>39.044655414908497</v>
      </c>
      <c r="C222">
        <v>160.52160251374701</v>
      </c>
      <c r="D222">
        <v>11.882628903788801</v>
      </c>
      <c r="E222">
        <v>7.2065698254219299</v>
      </c>
      <c r="F222">
        <v>0.20137806995570101</v>
      </c>
      <c r="G222">
        <v>0.77840933015729696</v>
      </c>
      <c r="H222">
        <v>14.4823113207547</v>
      </c>
      <c r="I222">
        <v>3.4138486312399299</v>
      </c>
    </row>
    <row r="223" spans="1:9" x14ac:dyDescent="0.25">
      <c r="A223">
        <v>221</v>
      </c>
      <c r="B223">
        <v>22.2666080070391</v>
      </c>
      <c r="C223">
        <v>145.46058624313901</v>
      </c>
      <c r="D223">
        <v>13.642187434883899</v>
      </c>
      <c r="E223">
        <v>13.1716153452958</v>
      </c>
      <c r="F223">
        <v>0.124631609338411</v>
      </c>
      <c r="G223">
        <v>0.813817271147801</v>
      </c>
      <c r="H223">
        <v>20.354309165526601</v>
      </c>
      <c r="I223">
        <v>6.7322786735625098</v>
      </c>
    </row>
    <row r="224" spans="1:9" x14ac:dyDescent="0.25">
      <c r="A224">
        <v>222</v>
      </c>
      <c r="B224">
        <v>20.326718435432799</v>
      </c>
      <c r="C224">
        <v>157.356835443037</v>
      </c>
      <c r="D224">
        <v>17.091414376717701</v>
      </c>
      <c r="E224">
        <v>5.4715688439866002</v>
      </c>
      <c r="F224">
        <v>0.13072639998485</v>
      </c>
      <c r="G224">
        <v>0.82922454571223303</v>
      </c>
      <c r="H224">
        <v>18.558792924037402</v>
      </c>
      <c r="I224">
        <v>3.3017298735861602</v>
      </c>
    </row>
    <row r="225" spans="1:9" x14ac:dyDescent="0.25">
      <c r="A225">
        <v>223</v>
      </c>
      <c r="B225">
        <v>25.596646341463401</v>
      </c>
      <c r="C225">
        <v>139.535801564027</v>
      </c>
      <c r="D225">
        <v>14.3442285164142</v>
      </c>
      <c r="E225">
        <v>5.8080197020865203</v>
      </c>
      <c r="F225">
        <v>0.16560010824260099</v>
      </c>
      <c r="G225">
        <v>0.85027045153715797</v>
      </c>
      <c r="H225">
        <v>18.149522799575799</v>
      </c>
      <c r="I225">
        <v>4.0778761061946902</v>
      </c>
    </row>
    <row r="226" spans="1:9" x14ac:dyDescent="0.25">
      <c r="A226">
        <v>224</v>
      </c>
      <c r="B226">
        <v>43.008356545961</v>
      </c>
      <c r="C226">
        <v>135.24639702463901</v>
      </c>
      <c r="D226">
        <v>13.7606220471695</v>
      </c>
      <c r="E226">
        <v>13.494314385645</v>
      </c>
      <c r="F226">
        <v>0.212374520478538</v>
      </c>
      <c r="G226">
        <v>0.76237900802204295</v>
      </c>
      <c r="H226">
        <v>17.7859116022099</v>
      </c>
      <c r="I226">
        <v>5.3467078189300397</v>
      </c>
    </row>
    <row r="227" spans="1:9" x14ac:dyDescent="0.25">
      <c r="A227">
        <v>225</v>
      </c>
      <c r="B227">
        <v>43.305442964678598</v>
      </c>
      <c r="C227">
        <v>126.85348241323</v>
      </c>
      <c r="D227">
        <v>14.4012391723156</v>
      </c>
      <c r="E227">
        <v>9.3127719692805098</v>
      </c>
      <c r="F227">
        <v>0.26788452989087902</v>
      </c>
      <c r="G227">
        <v>0.71174481838451398</v>
      </c>
      <c r="H227">
        <v>15.9728014505893</v>
      </c>
      <c r="I227">
        <v>3.6339729921819401</v>
      </c>
    </row>
    <row r="228" spans="1:9" x14ac:dyDescent="0.25">
      <c r="A228">
        <v>226</v>
      </c>
      <c r="B228">
        <v>30.379227053139999</v>
      </c>
      <c r="C228">
        <v>153.36510449651601</v>
      </c>
      <c r="D228">
        <v>17.3231660944972</v>
      </c>
      <c r="E228">
        <v>6.3520871362176701</v>
      </c>
      <c r="F228">
        <v>0.17897613563642201</v>
      </c>
      <c r="G228">
        <v>0.81893634494785505</v>
      </c>
      <c r="H228">
        <v>17.2173913043478</v>
      </c>
      <c r="I228">
        <v>3.6470796460176902</v>
      </c>
    </row>
    <row r="229" spans="1:9" x14ac:dyDescent="0.25">
      <c r="A229">
        <v>227</v>
      </c>
      <c r="B229">
        <v>46.176607281177297</v>
      </c>
      <c r="C229">
        <v>123.29310674049999</v>
      </c>
      <c r="D229">
        <v>18.593825003725701</v>
      </c>
      <c r="E229">
        <v>18.046756711710302</v>
      </c>
      <c r="F229">
        <v>0.26854542629438499</v>
      </c>
      <c r="G229">
        <v>0.71575051601052897</v>
      </c>
      <c r="H229">
        <v>13.5731707317073</v>
      </c>
      <c r="I229">
        <v>6.1558954119388201</v>
      </c>
    </row>
    <row r="230" spans="1:9" x14ac:dyDescent="0.25">
      <c r="A230">
        <v>228</v>
      </c>
      <c r="B230">
        <v>53.490998363338697</v>
      </c>
      <c r="C230">
        <v>145.61682990205799</v>
      </c>
      <c r="D230">
        <v>14.3872953872733</v>
      </c>
      <c r="E230">
        <v>9.4284051403021394</v>
      </c>
      <c r="F230">
        <v>0.25728016998054598</v>
      </c>
      <c r="G230">
        <v>0.82550182329309896</v>
      </c>
      <c r="H230">
        <v>13.3155416012558</v>
      </c>
      <c r="I230">
        <v>4.4215413184772503</v>
      </c>
    </row>
    <row r="231" spans="1:9" x14ac:dyDescent="0.25">
      <c r="A231">
        <v>229</v>
      </c>
      <c r="B231">
        <v>29.431825473211401</v>
      </c>
      <c r="C231">
        <v>149.750704225352</v>
      </c>
      <c r="D231">
        <v>10.649216612091401</v>
      </c>
      <c r="E231">
        <v>6.6939151636550198</v>
      </c>
      <c r="F231">
        <v>0.16661573119179299</v>
      </c>
      <c r="G231">
        <v>0.66833734644689302</v>
      </c>
      <c r="H231">
        <v>20.294247787610601</v>
      </c>
      <c r="I231">
        <v>3.9107551487414098</v>
      </c>
    </row>
    <row r="232" spans="1:9" x14ac:dyDescent="0.25">
      <c r="A232">
        <v>230</v>
      </c>
      <c r="B232">
        <v>27.400248988484201</v>
      </c>
      <c r="C232">
        <v>149.92605665671101</v>
      </c>
      <c r="D232">
        <v>12.2279094331222</v>
      </c>
      <c r="E232">
        <v>10.124694559457099</v>
      </c>
      <c r="F232">
        <v>0.171090232521975</v>
      </c>
      <c r="G232">
        <v>0.81845289769435503</v>
      </c>
      <c r="H232">
        <v>18.6789189189189</v>
      </c>
      <c r="I232">
        <v>5.7109030837004404</v>
      </c>
    </row>
    <row r="233" spans="1:9" x14ac:dyDescent="0.25">
      <c r="A233">
        <v>231</v>
      </c>
      <c r="B233">
        <v>32.439239168721301</v>
      </c>
      <c r="C233">
        <v>117.486090035407</v>
      </c>
      <c r="D233">
        <v>15.5137987068731</v>
      </c>
      <c r="E233">
        <v>7.8106379957726704</v>
      </c>
      <c r="F233">
        <v>0.199853460754009</v>
      </c>
      <c r="G233">
        <v>0.80205328889907002</v>
      </c>
      <c r="H233">
        <v>19.714449541284399</v>
      </c>
      <c r="I233">
        <v>4.5602988260405501</v>
      </c>
    </row>
    <row r="234" spans="1:9" x14ac:dyDescent="0.25">
      <c r="A234">
        <v>232</v>
      </c>
      <c r="B234">
        <v>35.249598715890798</v>
      </c>
      <c r="C234">
        <v>133.36423017107299</v>
      </c>
      <c r="D234">
        <v>16.733336079400399</v>
      </c>
      <c r="E234">
        <v>12.2296411995681</v>
      </c>
      <c r="F234">
        <v>0.20641996324431</v>
      </c>
      <c r="G234">
        <v>0.75527813131479904</v>
      </c>
      <c r="H234">
        <v>17.123076923076901</v>
      </c>
      <c r="I234">
        <v>5.3023554603854297</v>
      </c>
    </row>
    <row r="235" spans="1:9" x14ac:dyDescent="0.25">
      <c r="A235">
        <v>233</v>
      </c>
      <c r="B235">
        <v>49.984368021438101</v>
      </c>
      <c r="C235">
        <v>135.306257521058</v>
      </c>
      <c r="D235">
        <v>14.336024881138799</v>
      </c>
      <c r="E235">
        <v>7.1545062434754501</v>
      </c>
      <c r="F235">
        <v>0.246408572889525</v>
      </c>
      <c r="G235">
        <v>0.81398427483158897</v>
      </c>
      <c r="H235">
        <v>17.974184782608599</v>
      </c>
      <c r="I235">
        <v>3.8036690085870402</v>
      </c>
    </row>
    <row r="236" spans="1:9" x14ac:dyDescent="0.25">
      <c r="A236">
        <v>234</v>
      </c>
      <c r="B236">
        <v>37.009090909090901</v>
      </c>
      <c r="C236">
        <v>132.748650732459</v>
      </c>
      <c r="D236">
        <v>16.030745890148399</v>
      </c>
      <c r="E236">
        <v>10.1269146377768</v>
      </c>
      <c r="F236">
        <v>0.20989667688661201</v>
      </c>
      <c r="G236">
        <v>0.81720321404580398</v>
      </c>
      <c r="H236">
        <v>21.258890469416698</v>
      </c>
      <c r="I236">
        <v>6.5895223420647104</v>
      </c>
    </row>
    <row r="237" spans="1:9" x14ac:dyDescent="0.25">
      <c r="A237">
        <v>235</v>
      </c>
      <c r="B237">
        <v>44.267040149392997</v>
      </c>
      <c r="C237">
        <v>188.52093209588</v>
      </c>
      <c r="D237">
        <v>18.7994957577977</v>
      </c>
      <c r="E237">
        <v>5.3908903988830303</v>
      </c>
      <c r="F237">
        <v>0.25027534917661998</v>
      </c>
      <c r="G237">
        <v>0.89625248032401905</v>
      </c>
      <c r="H237">
        <v>19.4135135135135</v>
      </c>
      <c r="I237">
        <v>2.66832051600099</v>
      </c>
    </row>
    <row r="238" spans="1:9" x14ac:dyDescent="0.25">
      <c r="A238">
        <v>236</v>
      </c>
      <c r="B238">
        <v>21.2049180327868</v>
      </c>
      <c r="C238">
        <v>184.657250470809</v>
      </c>
      <c r="D238">
        <v>18.0087242399437</v>
      </c>
      <c r="E238">
        <v>3.1928841413989901</v>
      </c>
      <c r="F238">
        <v>0.116704617470878</v>
      </c>
      <c r="G238">
        <v>0.91652115269314205</v>
      </c>
      <c r="H238">
        <v>22.993736951983198</v>
      </c>
      <c r="I238">
        <v>2.45320461249664</v>
      </c>
    </row>
    <row r="239" spans="1:9" x14ac:dyDescent="0.25">
      <c r="A239">
        <v>237</v>
      </c>
      <c r="B239">
        <v>36.410256410256402</v>
      </c>
      <c r="C239">
        <v>137.55766192733</v>
      </c>
      <c r="D239">
        <v>17.4744101411396</v>
      </c>
      <c r="E239">
        <v>14.8651323725562</v>
      </c>
      <c r="F239">
        <v>0.20350138836631801</v>
      </c>
      <c r="G239">
        <v>0.72795405659176904</v>
      </c>
      <c r="H239">
        <v>24.1786703601108</v>
      </c>
      <c r="I239">
        <v>4.6114359974009096</v>
      </c>
    </row>
    <row r="240" spans="1:9" x14ac:dyDescent="0.25">
      <c r="A240">
        <v>238</v>
      </c>
      <c r="B240">
        <v>47.782349756361597</v>
      </c>
      <c r="C240">
        <v>170.436972924988</v>
      </c>
      <c r="D240">
        <v>16.621789853792301</v>
      </c>
      <c r="E240">
        <v>6.7675493198271903</v>
      </c>
      <c r="F240">
        <v>0.22778109130725499</v>
      </c>
      <c r="G240">
        <v>0.88738007821437603</v>
      </c>
      <c r="H240">
        <v>15.392801251956101</v>
      </c>
      <c r="I240">
        <v>2.8135916163861499</v>
      </c>
    </row>
    <row r="241" spans="1:9" x14ac:dyDescent="0.25">
      <c r="A241">
        <v>239</v>
      </c>
      <c r="B241">
        <v>43.6366120218579</v>
      </c>
      <c r="C241">
        <v>171.42512274959</v>
      </c>
      <c r="D241">
        <v>15.624033634304601</v>
      </c>
      <c r="E241">
        <v>4.7157021561768699</v>
      </c>
      <c r="F241">
        <v>0.25661746261062901</v>
      </c>
      <c r="G241">
        <v>0.88177955685283105</v>
      </c>
      <c r="H241">
        <v>20.775384615384599</v>
      </c>
      <c r="I241">
        <v>2.7777129521586899</v>
      </c>
    </row>
    <row r="242" spans="1:9" x14ac:dyDescent="0.25">
      <c r="A242">
        <v>240</v>
      </c>
      <c r="B242">
        <v>49.753199268738499</v>
      </c>
      <c r="C242">
        <v>178.99849397590299</v>
      </c>
      <c r="D242">
        <v>18.673854414251601</v>
      </c>
      <c r="E242">
        <v>6.3075543962526899</v>
      </c>
      <c r="F242">
        <v>0.26186934820507601</v>
      </c>
      <c r="G242">
        <v>0.89545584642757803</v>
      </c>
      <c r="H242">
        <v>17.213333333333299</v>
      </c>
      <c r="I242">
        <v>3.6993996569468202</v>
      </c>
    </row>
    <row r="243" spans="1:9" x14ac:dyDescent="0.25">
      <c r="A243">
        <v>241</v>
      </c>
      <c r="B243">
        <v>38.239723396081402</v>
      </c>
      <c r="C243">
        <v>150.36285406955801</v>
      </c>
      <c r="D243">
        <v>16.129564342489299</v>
      </c>
      <c r="E243">
        <v>6.3214078978802997</v>
      </c>
      <c r="F243">
        <v>0.21136008615459101</v>
      </c>
      <c r="G243">
        <v>0.88576000982130099</v>
      </c>
      <c r="H243">
        <v>16.702836004932099</v>
      </c>
      <c r="I243">
        <v>4.2141999999999999</v>
      </c>
    </row>
    <row r="244" spans="1:9" x14ac:dyDescent="0.25">
      <c r="A244">
        <v>242</v>
      </c>
      <c r="B244">
        <v>31.055747623163299</v>
      </c>
      <c r="C244">
        <v>109.44188518781</v>
      </c>
      <c r="D244">
        <v>15.492681506877499</v>
      </c>
      <c r="E244">
        <v>17.559520686871601</v>
      </c>
      <c r="F244">
        <v>0.17340597007737499</v>
      </c>
      <c r="G244">
        <v>0.58064888107683998</v>
      </c>
      <c r="H244">
        <v>16.516216216216201</v>
      </c>
      <c r="I244">
        <v>7.0240213523131603</v>
      </c>
    </row>
    <row r="245" spans="1:9" x14ac:dyDescent="0.25">
      <c r="A245">
        <v>243</v>
      </c>
      <c r="B245">
        <v>27.678899082568801</v>
      </c>
      <c r="C245">
        <v>171.01542344363401</v>
      </c>
      <c r="D245">
        <v>15.877552748647799</v>
      </c>
      <c r="E245">
        <v>4.3408452668662001</v>
      </c>
      <c r="F245">
        <v>0.15815210672607499</v>
      </c>
      <c r="G245">
        <v>0.868429329816653</v>
      </c>
      <c r="H245">
        <v>20.455511288180599</v>
      </c>
      <c r="I245">
        <v>3.09898209898209</v>
      </c>
    </row>
    <row r="246" spans="1:9" x14ac:dyDescent="0.25">
      <c r="A246">
        <v>244</v>
      </c>
      <c r="B246">
        <v>19.495611073598901</v>
      </c>
      <c r="C246">
        <v>173.849646547036</v>
      </c>
      <c r="D246">
        <v>12.9787333230603</v>
      </c>
      <c r="E246">
        <v>6.1849734026995096</v>
      </c>
      <c r="F246">
        <v>0.11208018079970899</v>
      </c>
      <c r="G246">
        <v>0.84023785845364196</v>
      </c>
      <c r="H246">
        <v>22.5162337662337</v>
      </c>
      <c r="I246">
        <v>4.0015128593040803</v>
      </c>
    </row>
    <row r="247" spans="1:9" x14ac:dyDescent="0.25">
      <c r="A247">
        <v>245</v>
      </c>
      <c r="B247">
        <v>21.5597179374173</v>
      </c>
      <c r="C247">
        <v>143.56797637700299</v>
      </c>
      <c r="D247">
        <v>13.259388868997799</v>
      </c>
      <c r="E247">
        <v>7.2509167625600996</v>
      </c>
      <c r="F247">
        <v>0.137309500026286</v>
      </c>
      <c r="G247">
        <v>0.88312879215047502</v>
      </c>
      <c r="H247">
        <v>18.067867036010998</v>
      </c>
      <c r="I247">
        <v>3.6099736468680299</v>
      </c>
    </row>
    <row r="248" spans="1:9" x14ac:dyDescent="0.25">
      <c r="A248">
        <v>246</v>
      </c>
      <c r="B248">
        <v>49.468981793661499</v>
      </c>
      <c r="C248">
        <v>192.19991591338999</v>
      </c>
      <c r="D248">
        <v>16.739286598814601</v>
      </c>
      <c r="E248">
        <v>4.6553361407370604</v>
      </c>
      <c r="F248">
        <v>0.26861303077928</v>
      </c>
      <c r="G248">
        <v>0.895075705306277</v>
      </c>
      <c r="H248">
        <v>16.256410256410199</v>
      </c>
      <c r="I248">
        <v>2.6997885835095099</v>
      </c>
    </row>
    <row r="249" spans="1:9" x14ac:dyDescent="0.25">
      <c r="A249">
        <v>247</v>
      </c>
      <c r="B249">
        <v>43.839574029543101</v>
      </c>
      <c r="C249">
        <v>197.18764725681501</v>
      </c>
      <c r="D249">
        <v>14.8247692910401</v>
      </c>
      <c r="E249">
        <v>2.0992173501903402</v>
      </c>
      <c r="F249">
        <v>0.25695889450218601</v>
      </c>
      <c r="G249">
        <v>0.87571323498012499</v>
      </c>
      <c r="H249">
        <v>14.721329046087799</v>
      </c>
      <c r="I249">
        <v>1.98233995584988</v>
      </c>
    </row>
    <row r="250" spans="1:9" x14ac:dyDescent="0.25">
      <c r="A250">
        <v>248</v>
      </c>
      <c r="B250">
        <v>41.745600000000003</v>
      </c>
      <c r="C250">
        <v>121.409644306517</v>
      </c>
      <c r="D250">
        <v>12.5505070877634</v>
      </c>
      <c r="E250">
        <v>6.25169358565278</v>
      </c>
      <c r="F250">
        <v>0.24612865003961701</v>
      </c>
      <c r="G250">
        <v>0.70416455096402297</v>
      </c>
      <c r="H250">
        <v>14.175052410901399</v>
      </c>
      <c r="I250">
        <v>3.5540201005025098</v>
      </c>
    </row>
    <row r="251" spans="1:9" x14ac:dyDescent="0.25">
      <c r="A251">
        <v>249</v>
      </c>
      <c r="B251">
        <v>41.186690223792603</v>
      </c>
      <c r="C251">
        <v>163.80962551616099</v>
      </c>
      <c r="D251">
        <v>18.7684505870339</v>
      </c>
      <c r="E251">
        <v>5.5403979865871298</v>
      </c>
      <c r="F251">
        <v>0.21864101328157001</v>
      </c>
      <c r="G251">
        <v>0.830530396880376</v>
      </c>
      <c r="H251">
        <v>18.8442136498516</v>
      </c>
      <c r="I251">
        <v>3.2836555360281099</v>
      </c>
    </row>
    <row r="252" spans="1:9" x14ac:dyDescent="0.25">
      <c r="A252">
        <v>250</v>
      </c>
      <c r="B252">
        <v>57.378335949764498</v>
      </c>
      <c r="C252">
        <v>170.46585967798799</v>
      </c>
      <c r="D252">
        <v>15.615577685151599</v>
      </c>
      <c r="E252">
        <v>4.4860141178131796</v>
      </c>
      <c r="F252">
        <v>0.30308420748099302</v>
      </c>
      <c r="G252">
        <v>0.86379649057935104</v>
      </c>
      <c r="H252">
        <v>9.3512500000000003</v>
      </c>
      <c r="I252">
        <v>2.55160744500846</v>
      </c>
    </row>
    <row r="253" spans="1:9" x14ac:dyDescent="0.25">
      <c r="A253">
        <v>251</v>
      </c>
      <c r="B253">
        <v>51.159391858754198</v>
      </c>
      <c r="C253">
        <v>146.263251196596</v>
      </c>
      <c r="D253">
        <v>20.147333626639401</v>
      </c>
      <c r="E253">
        <v>9.7140053549833691</v>
      </c>
      <c r="F253">
        <v>0.26824839282393698</v>
      </c>
      <c r="G253">
        <v>0.80387018520005404</v>
      </c>
      <c r="H253">
        <v>10.8141993957703</v>
      </c>
      <c r="I253">
        <v>3.7914893617021201</v>
      </c>
    </row>
    <row r="254" spans="1:9" x14ac:dyDescent="0.25">
      <c r="A254">
        <v>252</v>
      </c>
      <c r="B254">
        <v>33.726754385964902</v>
      </c>
      <c r="C254">
        <v>152.43264427879799</v>
      </c>
      <c r="D254">
        <v>13.5298829616628</v>
      </c>
      <c r="E254">
        <v>4.6834628406905399</v>
      </c>
      <c r="F254">
        <v>0.21149022726626299</v>
      </c>
      <c r="G254">
        <v>0.86474297740300499</v>
      </c>
      <c r="H254">
        <v>20.554830287206201</v>
      </c>
      <c r="I254">
        <v>3.05411255411255</v>
      </c>
    </row>
    <row r="255" spans="1:9" x14ac:dyDescent="0.25">
      <c r="A255">
        <v>253</v>
      </c>
      <c r="B255">
        <v>52.7484143763213</v>
      </c>
      <c r="C255">
        <v>179.06946295570299</v>
      </c>
      <c r="D255">
        <v>17.299515766550901</v>
      </c>
      <c r="E255">
        <v>3.1195440941005899</v>
      </c>
      <c r="F255">
        <v>0.31489633312002402</v>
      </c>
      <c r="G255">
        <v>0.90237654948285295</v>
      </c>
      <c r="H255">
        <v>14.6449948400412</v>
      </c>
      <c r="I255">
        <v>2.238570241064</v>
      </c>
    </row>
    <row r="256" spans="1:9" x14ac:dyDescent="0.25">
      <c r="A256">
        <v>254</v>
      </c>
      <c r="B256">
        <v>59.899521531100397</v>
      </c>
      <c r="C256">
        <v>170.06463087248301</v>
      </c>
      <c r="D256">
        <v>15.923014545484801</v>
      </c>
      <c r="E256">
        <v>4.88783342534217</v>
      </c>
      <c r="F256">
        <v>0.31354360544752002</v>
      </c>
      <c r="G256">
        <v>0.89975234846848295</v>
      </c>
      <c r="H256">
        <v>13.2335766423357</v>
      </c>
      <c r="I256">
        <v>3.2721847930702599</v>
      </c>
    </row>
    <row r="257" spans="1:9" x14ac:dyDescent="0.25">
      <c r="A257">
        <v>255</v>
      </c>
      <c r="B257">
        <v>59.535533849780997</v>
      </c>
      <c r="C257">
        <v>137.241288045875</v>
      </c>
      <c r="D257">
        <v>15.1457417955443</v>
      </c>
      <c r="E257">
        <v>6.79281937324434</v>
      </c>
      <c r="F257">
        <v>0.30606675167625202</v>
      </c>
      <c r="G257">
        <v>0.74176029766839802</v>
      </c>
      <c r="H257">
        <v>14.2441471571906</v>
      </c>
      <c r="I257">
        <v>4.1596638655462099</v>
      </c>
    </row>
    <row r="258" spans="1:9" x14ac:dyDescent="0.25">
      <c r="A258">
        <v>256</v>
      </c>
      <c r="B258">
        <v>44.288244410006598</v>
      </c>
      <c r="C258">
        <v>136.51238681018199</v>
      </c>
      <c r="D258">
        <v>11.1600191732258</v>
      </c>
      <c r="E258">
        <v>7.1885040991518903</v>
      </c>
      <c r="F258">
        <v>0.25722084703417902</v>
      </c>
      <c r="G258">
        <v>0.72983340925708795</v>
      </c>
      <c r="H258">
        <v>15.593879239040501</v>
      </c>
      <c r="I258">
        <v>4.1251282051281999</v>
      </c>
    </row>
    <row r="259" spans="1:9" x14ac:dyDescent="0.25">
      <c r="A259">
        <v>257</v>
      </c>
      <c r="B259">
        <v>58.405575838035098</v>
      </c>
      <c r="C259">
        <v>145.72772748928</v>
      </c>
      <c r="D259">
        <v>10.776079189131799</v>
      </c>
      <c r="E259">
        <v>18.2143284944455</v>
      </c>
      <c r="F259">
        <v>0.30354285016784499</v>
      </c>
      <c r="G259">
        <v>0.72771312599242699</v>
      </c>
      <c r="H259">
        <v>14.2229038854805</v>
      </c>
      <c r="I259">
        <v>10.913130304543101</v>
      </c>
    </row>
    <row r="260" spans="1:9" x14ac:dyDescent="0.25">
      <c r="A260">
        <v>258</v>
      </c>
      <c r="B260">
        <v>36.078016241299302</v>
      </c>
      <c r="C260">
        <v>164.87676216462</v>
      </c>
      <c r="D260">
        <v>9.7630488342103803</v>
      </c>
      <c r="E260">
        <v>6.0839781471811598</v>
      </c>
      <c r="F260">
        <v>0.239847733407135</v>
      </c>
      <c r="G260">
        <v>0.80075132065423804</v>
      </c>
      <c r="H260">
        <v>15.1019172552976</v>
      </c>
      <c r="I260">
        <v>3.5078057241977398</v>
      </c>
    </row>
    <row r="261" spans="1:9" x14ac:dyDescent="0.25">
      <c r="A261">
        <v>259</v>
      </c>
      <c r="B261">
        <v>52.222951844903001</v>
      </c>
      <c r="C261">
        <v>145.80232804232801</v>
      </c>
      <c r="D261">
        <v>12.707389741295099</v>
      </c>
      <c r="E261">
        <v>6.7611637288432798</v>
      </c>
      <c r="F261">
        <v>0.283404848368836</v>
      </c>
      <c r="G261">
        <v>0.83134422749419301</v>
      </c>
      <c r="H261">
        <v>17.815814850530298</v>
      </c>
      <c r="I261">
        <v>3.8093759701955898</v>
      </c>
    </row>
    <row r="262" spans="1:9" x14ac:dyDescent="0.25">
      <c r="A262">
        <v>260</v>
      </c>
      <c r="B262">
        <v>40.797841537246597</v>
      </c>
      <c r="C262">
        <v>161.786225107272</v>
      </c>
      <c r="D262">
        <v>11.855020474582201</v>
      </c>
      <c r="E262">
        <v>8.1864673264941406</v>
      </c>
      <c r="F262">
        <v>0.237970675728091</v>
      </c>
      <c r="G262">
        <v>0.85609027085734302</v>
      </c>
      <c r="H262">
        <v>12.582198001816501</v>
      </c>
      <c r="I262">
        <v>4.7334323922734001</v>
      </c>
    </row>
    <row r="263" spans="1:9" x14ac:dyDescent="0.25">
      <c r="A263">
        <v>261</v>
      </c>
      <c r="B263">
        <v>36.976989655900297</v>
      </c>
      <c r="C263">
        <v>142.98650185789</v>
      </c>
      <c r="D263">
        <v>8.9318601700470008</v>
      </c>
      <c r="E263">
        <v>5.6546011832333196</v>
      </c>
      <c r="F263">
        <v>0.23369786469067</v>
      </c>
      <c r="G263">
        <v>0.86718356556679799</v>
      </c>
      <c r="H263">
        <v>13.817589576547199</v>
      </c>
      <c r="I263">
        <v>3.43947496353913</v>
      </c>
    </row>
    <row r="264" spans="1:9" x14ac:dyDescent="0.25">
      <c r="A264">
        <v>262</v>
      </c>
      <c r="B264">
        <v>59.594284522319498</v>
      </c>
      <c r="C264">
        <v>134.922646925517</v>
      </c>
      <c r="D264">
        <v>14.004962258508201</v>
      </c>
      <c r="E264">
        <v>8.8627356250253904</v>
      </c>
      <c r="F264">
        <v>0.36654899944383201</v>
      </c>
      <c r="G264">
        <v>0.78123702612757295</v>
      </c>
      <c r="H264">
        <v>11.5003668378576</v>
      </c>
      <c r="I264">
        <v>5.4810387469084896</v>
      </c>
    </row>
    <row r="265" spans="1:9" x14ac:dyDescent="0.25">
      <c r="A265">
        <v>263</v>
      </c>
      <c r="B265">
        <v>55.363532372454799</v>
      </c>
      <c r="C265">
        <v>162.218640504555</v>
      </c>
      <c r="D265">
        <v>10.959972411461001</v>
      </c>
      <c r="E265">
        <v>4.68742450202231</v>
      </c>
      <c r="F265">
        <v>0.30177700172289001</v>
      </c>
      <c r="G265">
        <v>0.83352654996904896</v>
      </c>
      <c r="H265">
        <v>11.808896210873099</v>
      </c>
      <c r="I265">
        <v>3.0490003920031299</v>
      </c>
    </row>
    <row r="266" spans="1:9" x14ac:dyDescent="0.25">
      <c r="A266">
        <v>264</v>
      </c>
      <c r="B266">
        <v>51.6706293706293</v>
      </c>
      <c r="C266">
        <v>127.67085458390299</v>
      </c>
      <c r="D266">
        <v>13.7843386876518</v>
      </c>
      <c r="E266">
        <v>11.9648760368477</v>
      </c>
      <c r="F266">
        <v>0.29757033443539899</v>
      </c>
      <c r="G266">
        <v>0.79625397501804995</v>
      </c>
      <c r="H266">
        <v>11.493610223642101</v>
      </c>
      <c r="I266">
        <v>5.5670751904604101</v>
      </c>
    </row>
    <row r="267" spans="1:9" x14ac:dyDescent="0.25">
      <c r="A267">
        <v>265</v>
      </c>
      <c r="B267">
        <v>51.699093157460801</v>
      </c>
      <c r="C267">
        <v>169.62053219965301</v>
      </c>
      <c r="D267">
        <v>12.2776017337409</v>
      </c>
      <c r="E267">
        <v>6.3423266468416903</v>
      </c>
      <c r="F267">
        <v>0.30221109303212301</v>
      </c>
      <c r="G267">
        <v>0.79462027093710996</v>
      </c>
      <c r="H267">
        <v>11.0514240506329</v>
      </c>
      <c r="I267">
        <v>3.1086493395824402</v>
      </c>
    </row>
    <row r="268" spans="1:9" x14ac:dyDescent="0.25">
      <c r="A268">
        <v>266</v>
      </c>
      <c r="B268">
        <v>42.326273851960501</v>
      </c>
      <c r="C268">
        <v>161.704501845018</v>
      </c>
      <c r="D268">
        <v>9.9310038851597895</v>
      </c>
      <c r="E268">
        <v>5.3766408719646002</v>
      </c>
      <c r="F268">
        <v>0.25565385226833298</v>
      </c>
      <c r="G268">
        <v>0.79401538328009402</v>
      </c>
      <c r="H268">
        <v>9.6315789473684195</v>
      </c>
      <c r="I268">
        <v>2.88998211091234</v>
      </c>
    </row>
    <row r="269" spans="1:9" x14ac:dyDescent="0.25">
      <c r="A269">
        <v>267</v>
      </c>
      <c r="B269">
        <v>47.401479750778797</v>
      </c>
      <c r="C269">
        <v>163.69362653745799</v>
      </c>
      <c r="D269">
        <v>10.5158621591886</v>
      </c>
      <c r="E269">
        <v>5.38579265427735</v>
      </c>
      <c r="F269">
        <v>0.27812868328684398</v>
      </c>
      <c r="G269">
        <v>0.86235001539647305</v>
      </c>
      <c r="H269">
        <v>11.1189024390243</v>
      </c>
      <c r="I269">
        <v>3.2546239210850798</v>
      </c>
    </row>
    <row r="270" spans="1:9" x14ac:dyDescent="0.25">
      <c r="A270">
        <v>268</v>
      </c>
      <c r="B270">
        <v>58.186410635155099</v>
      </c>
      <c r="C270">
        <v>144.89911992644099</v>
      </c>
      <c r="D270">
        <v>14.547672986857799</v>
      </c>
      <c r="E270">
        <v>6.1346445273860901</v>
      </c>
      <c r="F270">
        <v>0.31059168916657998</v>
      </c>
      <c r="G270">
        <v>0.81705598036940197</v>
      </c>
      <c r="H270">
        <v>11.257367387033399</v>
      </c>
      <c r="I270">
        <v>4.0339775561097202</v>
      </c>
    </row>
    <row r="271" spans="1:9" x14ac:dyDescent="0.25">
      <c r="A271">
        <v>269</v>
      </c>
      <c r="B271">
        <v>14.766834170854199</v>
      </c>
      <c r="C271">
        <v>166.28278498609799</v>
      </c>
      <c r="D271">
        <v>17.121820948931099</v>
      </c>
      <c r="E271">
        <v>4.9555963648010302</v>
      </c>
      <c r="F271">
        <v>8.9306360452211006E-2</v>
      </c>
      <c r="G271">
        <v>0.85805081694905105</v>
      </c>
      <c r="H271">
        <v>19.9733606557377</v>
      </c>
      <c r="I271">
        <v>2.7755861555638202</v>
      </c>
    </row>
    <row r="272" spans="1:9" x14ac:dyDescent="0.25">
      <c r="A272">
        <v>270</v>
      </c>
      <c r="B272">
        <v>13.6885714285714</v>
      </c>
      <c r="C272">
        <v>179.012634946021</v>
      </c>
      <c r="D272">
        <v>18.596741137962301</v>
      </c>
      <c r="E272">
        <v>5.1852542767130201</v>
      </c>
      <c r="F272">
        <v>8.5729394549099502E-2</v>
      </c>
      <c r="G272">
        <v>0.88782330297035805</v>
      </c>
      <c r="H272">
        <v>19.0085106382978</v>
      </c>
      <c r="I272">
        <v>3.4227518959913299</v>
      </c>
    </row>
    <row r="273" spans="1:9" x14ac:dyDescent="0.25">
      <c r="A273">
        <v>271</v>
      </c>
      <c r="B273">
        <v>17.9422657952069</v>
      </c>
      <c r="C273">
        <v>158.536520935147</v>
      </c>
      <c r="D273">
        <v>22.206866944837</v>
      </c>
      <c r="E273">
        <v>3.6848597773529099</v>
      </c>
      <c r="F273">
        <v>0.11160407448969401</v>
      </c>
      <c r="G273">
        <v>0.83039187802751402</v>
      </c>
      <c r="H273">
        <v>19.503225806451599</v>
      </c>
      <c r="I273">
        <v>2.5359295317570698</v>
      </c>
    </row>
    <row r="274" spans="1:9" x14ac:dyDescent="0.25">
      <c r="A274">
        <v>272</v>
      </c>
      <c r="B274">
        <v>139.80754765092101</v>
      </c>
      <c r="C274">
        <v>145.93855806795301</v>
      </c>
      <c r="D274">
        <v>23.310160538588701</v>
      </c>
      <c r="E274">
        <v>7.4036872765961297</v>
      </c>
      <c r="F274">
        <v>0.84266651666131898</v>
      </c>
      <c r="G274">
        <v>0.86164194456662402</v>
      </c>
      <c r="H274">
        <v>6.6672756337063204</v>
      </c>
      <c r="I274">
        <v>3.6153562200073801</v>
      </c>
    </row>
    <row r="275" spans="1:9" x14ac:dyDescent="0.25">
      <c r="A275">
        <v>273</v>
      </c>
      <c r="B275">
        <v>21.384615384615302</v>
      </c>
      <c r="C275">
        <v>140.582794830371</v>
      </c>
      <c r="D275">
        <v>25.7636901218704</v>
      </c>
      <c r="E275">
        <v>4.40828936247516</v>
      </c>
      <c r="F275">
        <v>0.11980704867690301</v>
      </c>
      <c r="G275">
        <v>0.74576526507115803</v>
      </c>
      <c r="H275">
        <v>21.111324376199601</v>
      </c>
      <c r="I275">
        <v>2.8984799131378902</v>
      </c>
    </row>
    <row r="276" spans="1:9" x14ac:dyDescent="0.25">
      <c r="A276">
        <v>274</v>
      </c>
      <c r="B276">
        <v>57.007168458781301</v>
      </c>
      <c r="C276">
        <v>162.454401268834</v>
      </c>
      <c r="D276">
        <v>14.403406839669801</v>
      </c>
      <c r="E276">
        <v>4.7031230694108697</v>
      </c>
      <c r="F276">
        <v>0.31234919720355703</v>
      </c>
      <c r="G276">
        <v>0.87468202617780699</v>
      </c>
      <c r="H276">
        <v>12.9133004926108</v>
      </c>
      <c r="I276">
        <v>3.233987305251</v>
      </c>
    </row>
    <row r="277" spans="1:9" x14ac:dyDescent="0.25">
      <c r="A277">
        <v>275</v>
      </c>
      <c r="B277">
        <v>47.769847050254903</v>
      </c>
      <c r="C277">
        <v>152.99268252120399</v>
      </c>
      <c r="D277">
        <v>10.542401825156899</v>
      </c>
      <c r="E277">
        <v>7.45565437514189</v>
      </c>
      <c r="F277">
        <v>0.27398740627924101</v>
      </c>
      <c r="G277">
        <v>0.81494158873017997</v>
      </c>
      <c r="H277">
        <v>11.7272727272727</v>
      </c>
      <c r="I277">
        <v>3.0991320237551299</v>
      </c>
    </row>
    <row r="278" spans="1:9" x14ac:dyDescent="0.25">
      <c r="A278">
        <v>276</v>
      </c>
      <c r="B278">
        <v>49.625827814569497</v>
      </c>
      <c r="C278">
        <v>187.85123620617401</v>
      </c>
      <c r="D278">
        <v>16.9320958871755</v>
      </c>
      <c r="E278">
        <v>4.2580074915806403</v>
      </c>
      <c r="F278">
        <v>0.294612324885415</v>
      </c>
      <c r="G278">
        <v>0.85057182450874302</v>
      </c>
      <c r="H278">
        <v>9.7890295358649695</v>
      </c>
      <c r="I278">
        <v>2.62554715479506</v>
      </c>
    </row>
    <row r="279" spans="1:9" x14ac:dyDescent="0.25">
      <c r="A279">
        <v>277</v>
      </c>
      <c r="B279">
        <v>36.329709288584198</v>
      </c>
      <c r="C279">
        <v>116.351521511017</v>
      </c>
      <c r="D279">
        <v>10.350934192470101</v>
      </c>
      <c r="E279">
        <v>7.9419849086474601</v>
      </c>
      <c r="F279">
        <v>0.226482653207739</v>
      </c>
      <c r="G279">
        <v>0.62052876348054598</v>
      </c>
      <c r="H279">
        <v>7.7395182872435297</v>
      </c>
      <c r="I279">
        <v>4.4925619834710702</v>
      </c>
    </row>
    <row r="280" spans="1:9" x14ac:dyDescent="0.25">
      <c r="A280">
        <v>278</v>
      </c>
      <c r="B280">
        <v>44.431018730013697</v>
      </c>
      <c r="C280">
        <v>158.15491270112901</v>
      </c>
      <c r="D280">
        <v>12.9086788537881</v>
      </c>
      <c r="E280">
        <v>12.392224218649799</v>
      </c>
      <c r="F280">
        <v>0.26898417396901902</v>
      </c>
      <c r="G280">
        <v>0.77669083399385896</v>
      </c>
      <c r="H280">
        <v>9.8056506849314999</v>
      </c>
      <c r="I280">
        <v>5.6204201270151399</v>
      </c>
    </row>
    <row r="281" spans="1:9" x14ac:dyDescent="0.25">
      <c r="A281">
        <v>279</v>
      </c>
      <c r="B281">
        <v>44.731064237775598</v>
      </c>
      <c r="C281">
        <v>117.456834532374</v>
      </c>
      <c r="D281">
        <v>12.744769834596299</v>
      </c>
      <c r="E281">
        <v>7.7439823237468302</v>
      </c>
      <c r="F281">
        <v>0.27435684267747201</v>
      </c>
      <c r="G281">
        <v>0.64741794004674702</v>
      </c>
      <c r="H281">
        <v>7.1122900088417298</v>
      </c>
      <c r="I281">
        <v>4.95836131631967</v>
      </c>
    </row>
    <row r="282" spans="1:9" x14ac:dyDescent="0.25">
      <c r="A282">
        <v>280</v>
      </c>
      <c r="B282">
        <v>40.873482822464503</v>
      </c>
      <c r="C282">
        <v>154.59332207840899</v>
      </c>
      <c r="D282">
        <v>10.8270550838308</v>
      </c>
      <c r="E282">
        <v>6.5147382367198299</v>
      </c>
      <c r="F282">
        <v>0.26731013452241298</v>
      </c>
      <c r="G282">
        <v>0.85852615877055105</v>
      </c>
      <c r="H282">
        <v>7.0535714285714199</v>
      </c>
      <c r="I282">
        <v>4.21890043070686</v>
      </c>
    </row>
    <row r="283" spans="1:9" x14ac:dyDescent="0.25">
      <c r="A283">
        <v>281</v>
      </c>
      <c r="B283">
        <v>77.595459837019703</v>
      </c>
      <c r="C283">
        <v>138.196075494307</v>
      </c>
      <c r="D283">
        <v>12.821623485050999</v>
      </c>
      <c r="E283">
        <v>14.8618575450125</v>
      </c>
      <c r="F283">
        <v>0.41192221126047801</v>
      </c>
      <c r="G283">
        <v>0.77344001971381404</v>
      </c>
      <c r="H283">
        <v>4.49254621347644</v>
      </c>
      <c r="I283">
        <v>5.4501002004007999</v>
      </c>
    </row>
    <row r="284" spans="1:9" x14ac:dyDescent="0.25">
      <c r="A284">
        <v>282</v>
      </c>
      <c r="B284">
        <v>83.340523882896704</v>
      </c>
      <c r="C284">
        <v>146.256883972699</v>
      </c>
      <c r="D284">
        <v>18.8072863643166</v>
      </c>
      <c r="E284">
        <v>6.8130456993693604</v>
      </c>
      <c r="F284">
        <v>0.51542175444774696</v>
      </c>
      <c r="G284">
        <v>0.83159801879179596</v>
      </c>
      <c r="H284">
        <v>7.8712871287128703</v>
      </c>
      <c r="I284">
        <v>4.5642317380352599</v>
      </c>
    </row>
    <row r="285" spans="1:9" x14ac:dyDescent="0.25">
      <c r="A285">
        <v>283</v>
      </c>
      <c r="B285">
        <v>58.225481978206197</v>
      </c>
      <c r="C285">
        <v>144.864007137394</v>
      </c>
      <c r="D285">
        <v>12.6698655709921</v>
      </c>
      <c r="E285">
        <v>6.9286489118182999</v>
      </c>
      <c r="F285">
        <v>0.360997077522964</v>
      </c>
      <c r="G285">
        <v>0.813769718775602</v>
      </c>
      <c r="H285">
        <v>7.78669275929549</v>
      </c>
      <c r="I285">
        <v>3.3107196401799102</v>
      </c>
    </row>
    <row r="286" spans="1:9" x14ac:dyDescent="0.25">
      <c r="A286">
        <v>284</v>
      </c>
      <c r="B286">
        <v>53.455033557046903</v>
      </c>
      <c r="C286">
        <v>165.260023174971</v>
      </c>
      <c r="D286">
        <v>12.6853085850708</v>
      </c>
      <c r="E286">
        <v>5.2927896993139498</v>
      </c>
      <c r="F286">
        <v>0.34269282868571899</v>
      </c>
      <c r="G286">
        <v>0.85369022046126397</v>
      </c>
      <c r="H286">
        <v>10.451864700780501</v>
      </c>
      <c r="I286">
        <v>2.7104736490993901</v>
      </c>
    </row>
    <row r="287" spans="1:9" x14ac:dyDescent="0.25">
      <c r="A287">
        <v>285</v>
      </c>
      <c r="B287">
        <v>67.242920664638405</v>
      </c>
      <c r="C287">
        <v>137.81742738589199</v>
      </c>
      <c r="D287">
        <v>14.1445364654895</v>
      </c>
      <c r="E287">
        <v>7.2895084745640597</v>
      </c>
      <c r="F287">
        <v>0.39827571188465399</v>
      </c>
      <c r="G287">
        <v>0.79520705463174401</v>
      </c>
      <c r="H287">
        <v>10.4218989280245</v>
      </c>
      <c r="I287">
        <v>3.70852017937219</v>
      </c>
    </row>
    <row r="288" spans="1:9" x14ac:dyDescent="0.25">
      <c r="A288">
        <v>286</v>
      </c>
      <c r="B288">
        <v>60.171548117154799</v>
      </c>
      <c r="C288">
        <v>128.311009057277</v>
      </c>
      <c r="D288">
        <v>14.4441544480716</v>
      </c>
      <c r="E288">
        <v>7.2708220210126697</v>
      </c>
      <c r="F288">
        <v>0.326965624297827</v>
      </c>
      <c r="G288">
        <v>0.77777118854222604</v>
      </c>
      <c r="H288">
        <v>6.8069306930693001</v>
      </c>
      <c r="I288">
        <v>4.0601761252446096</v>
      </c>
    </row>
    <row r="289" spans="1:9" x14ac:dyDescent="0.25">
      <c r="A289">
        <v>287</v>
      </c>
      <c r="B289">
        <v>35.238180424226897</v>
      </c>
      <c r="C289">
        <v>137.56700587645099</v>
      </c>
      <c r="D289">
        <v>9.3186096002982399</v>
      </c>
      <c r="E289">
        <v>7.7586970263663204</v>
      </c>
      <c r="F289">
        <v>0.28035410245265702</v>
      </c>
      <c r="G289">
        <v>0.75918320845632004</v>
      </c>
      <c r="H289">
        <v>6.8807082945013898</v>
      </c>
      <c r="I289">
        <v>4.3885663242518902</v>
      </c>
    </row>
    <row r="290" spans="1:9" x14ac:dyDescent="0.25">
      <c r="A290">
        <v>288</v>
      </c>
      <c r="B290">
        <v>43.7897763578274</v>
      </c>
      <c r="C290">
        <v>148.06620892594401</v>
      </c>
      <c r="D290">
        <v>10.693903067677899</v>
      </c>
      <c r="E290">
        <v>14.083944644561299</v>
      </c>
      <c r="F290">
        <v>0.33071583504545599</v>
      </c>
      <c r="G290">
        <v>0.70792337872244504</v>
      </c>
      <c r="H290">
        <v>5.0391527599486503</v>
      </c>
      <c r="I290">
        <v>6.0061971830985899</v>
      </c>
    </row>
    <row r="291" spans="1:9" x14ac:dyDescent="0.25">
      <c r="A291">
        <v>289</v>
      </c>
      <c r="B291">
        <v>45.506887052341597</v>
      </c>
      <c r="C291">
        <v>141.72032954798399</v>
      </c>
      <c r="D291">
        <v>10.429160303794999</v>
      </c>
      <c r="E291">
        <v>14.3711538445038</v>
      </c>
      <c r="F291">
        <v>0.35550315140891497</v>
      </c>
      <c r="G291">
        <v>0.70777539012589996</v>
      </c>
      <c r="H291">
        <v>6.00986651189785</v>
      </c>
      <c r="I291">
        <v>8.4956441999082895</v>
      </c>
    </row>
    <row r="292" spans="1:9" x14ac:dyDescent="0.25">
      <c r="A292">
        <v>290</v>
      </c>
      <c r="B292">
        <v>49.405449087970403</v>
      </c>
      <c r="C292">
        <v>145.61119542897899</v>
      </c>
      <c r="D292">
        <v>12.1633482504899</v>
      </c>
      <c r="E292">
        <v>4.7398665031629301</v>
      </c>
      <c r="F292">
        <v>0.32352911321667899</v>
      </c>
      <c r="G292">
        <v>0.89434199063819197</v>
      </c>
      <c r="H292">
        <v>7.7809128630705304</v>
      </c>
      <c r="I292">
        <v>3.2178318135764901</v>
      </c>
    </row>
    <row r="293" spans="1:9" x14ac:dyDescent="0.25">
      <c r="A293">
        <v>291</v>
      </c>
      <c r="B293">
        <v>63.208609271523102</v>
      </c>
      <c r="C293">
        <v>155.478151787581</v>
      </c>
      <c r="D293">
        <v>11.475917076750999</v>
      </c>
      <c r="E293">
        <v>12.0314781448236</v>
      </c>
      <c r="F293">
        <v>0.45573473183184299</v>
      </c>
      <c r="G293">
        <v>0.74137118886714004</v>
      </c>
      <c r="H293">
        <v>4.6301587301587297</v>
      </c>
      <c r="I293">
        <v>5.3315421816227797</v>
      </c>
    </row>
    <row r="294" spans="1:9" x14ac:dyDescent="0.25">
      <c r="A294">
        <v>292</v>
      </c>
      <c r="B294">
        <v>55.958035907419401</v>
      </c>
      <c r="C294">
        <v>136.58368200836799</v>
      </c>
      <c r="D294">
        <v>14.076866198440401</v>
      </c>
      <c r="E294">
        <v>11.2977861794849</v>
      </c>
      <c r="F294">
        <v>0.37354269866503698</v>
      </c>
      <c r="G294">
        <v>0.80298719379604699</v>
      </c>
      <c r="H294">
        <v>6.75020475020475</v>
      </c>
      <c r="I294">
        <v>6.2103461392164299</v>
      </c>
    </row>
    <row r="295" spans="1:9" x14ac:dyDescent="0.25">
      <c r="A295">
        <v>293</v>
      </c>
      <c r="B295">
        <v>65.309284818067695</v>
      </c>
      <c r="C295">
        <v>162.10599835661401</v>
      </c>
      <c r="D295">
        <v>12.150350392241</v>
      </c>
      <c r="E295">
        <v>5.6498244273060099</v>
      </c>
      <c r="F295">
        <v>0.37154280358353903</v>
      </c>
      <c r="G295">
        <v>0.86472235255855201</v>
      </c>
      <c r="H295">
        <v>8.0265111346765607</v>
      </c>
      <c r="I295">
        <v>3.11915753029428</v>
      </c>
    </row>
    <row r="296" spans="1:9" x14ac:dyDescent="0.25">
      <c r="A296">
        <v>294</v>
      </c>
      <c r="B296">
        <v>65.819212241428104</v>
      </c>
      <c r="C296">
        <v>116.84156626506</v>
      </c>
      <c r="D296">
        <v>17.065119027840801</v>
      </c>
      <c r="E296">
        <v>15.4830971822847</v>
      </c>
      <c r="F296">
        <v>0.40772791078988202</v>
      </c>
      <c r="G296">
        <v>0.64848902776040096</v>
      </c>
      <c r="H296">
        <v>11.543068088597201</v>
      </c>
      <c r="I296">
        <v>8.9660014781966009</v>
      </c>
    </row>
    <row r="297" spans="1:9" x14ac:dyDescent="0.25">
      <c r="A297">
        <v>295</v>
      </c>
      <c r="B297">
        <v>53.440488301118997</v>
      </c>
      <c r="C297">
        <v>143.17562937583699</v>
      </c>
      <c r="D297">
        <v>20.211650422872601</v>
      </c>
      <c r="E297">
        <v>11.0143630289193</v>
      </c>
      <c r="F297">
        <v>0.34040113864490501</v>
      </c>
      <c r="G297">
        <v>0.74153797413391098</v>
      </c>
      <c r="H297">
        <v>8.3454790823211802</v>
      </c>
      <c r="I297">
        <v>6.2218148487625999</v>
      </c>
    </row>
    <row r="298" spans="1:9" x14ac:dyDescent="0.25">
      <c r="A298">
        <v>296</v>
      </c>
      <c r="B298">
        <v>51.291296107304198</v>
      </c>
      <c r="C298">
        <v>190.28424422593099</v>
      </c>
      <c r="D298">
        <v>14.4340923509554</v>
      </c>
      <c r="E298">
        <v>4.1290241524199303</v>
      </c>
      <c r="F298">
        <v>0.36514120883555201</v>
      </c>
      <c r="G298">
        <v>0.87764356879864003</v>
      </c>
      <c r="H298">
        <v>6.6837041491280802</v>
      </c>
      <c r="I298">
        <v>2.7581513137068598</v>
      </c>
    </row>
    <row r="299" spans="1:9" x14ac:dyDescent="0.25">
      <c r="A299">
        <v>297</v>
      </c>
      <c r="B299">
        <v>51.731971525843299</v>
      </c>
      <c r="C299">
        <v>170.56755820998799</v>
      </c>
      <c r="D299">
        <v>15.391396455877301</v>
      </c>
      <c r="E299">
        <v>6.13243215197443</v>
      </c>
      <c r="F299">
        <v>0.32193009515109</v>
      </c>
      <c r="G299">
        <v>0.87760677721779801</v>
      </c>
      <c r="H299">
        <v>8.7715196599362297</v>
      </c>
      <c r="I299">
        <v>3.1949770456386699</v>
      </c>
    </row>
    <row r="300" spans="1:9" x14ac:dyDescent="0.25">
      <c r="A300">
        <v>298</v>
      </c>
      <c r="B300">
        <v>48.101962922573598</v>
      </c>
      <c r="C300">
        <v>160.72223753099999</v>
      </c>
      <c r="D300">
        <v>12.4410981638521</v>
      </c>
      <c r="E300">
        <v>4.49920510512404</v>
      </c>
      <c r="F300">
        <v>0.28608696801893002</v>
      </c>
      <c r="G300">
        <v>0.85216327675691095</v>
      </c>
      <c r="H300">
        <v>8.0682226211849102</v>
      </c>
      <c r="I300">
        <v>3.0651558073654299</v>
      </c>
    </row>
    <row r="301" spans="1:9" x14ac:dyDescent="0.25">
      <c r="A301">
        <v>299</v>
      </c>
      <c r="B301">
        <v>40.730530854217101</v>
      </c>
      <c r="C301">
        <v>142.08893346706699</v>
      </c>
      <c r="D301">
        <v>13.450725496581599</v>
      </c>
      <c r="E301">
        <v>5.4502637357518102</v>
      </c>
      <c r="F301">
        <v>0.269563695475601</v>
      </c>
      <c r="G301">
        <v>0.76746557690462403</v>
      </c>
      <c r="H301">
        <v>8.1756373937676994</v>
      </c>
      <c r="I301">
        <v>3.0557681793329601</v>
      </c>
    </row>
    <row r="302" spans="1:9" x14ac:dyDescent="0.25">
      <c r="A302">
        <v>300</v>
      </c>
      <c r="B302">
        <v>49.6256508632502</v>
      </c>
      <c r="C302">
        <v>146.76548102645299</v>
      </c>
      <c r="D302">
        <v>16.727730468845898</v>
      </c>
      <c r="E302">
        <v>5.30422501779036</v>
      </c>
      <c r="F302">
        <v>0.33897821943951001</v>
      </c>
      <c r="G302">
        <v>0.93716193687031402</v>
      </c>
      <c r="H302">
        <v>8.7340324118207793</v>
      </c>
      <c r="I302">
        <v>3.1412576340194498</v>
      </c>
    </row>
    <row r="303" spans="1:9" x14ac:dyDescent="0.25">
      <c r="A303">
        <v>301</v>
      </c>
      <c r="B303">
        <v>58.004273504273499</v>
      </c>
      <c r="C303">
        <v>150.68557494866499</v>
      </c>
      <c r="D303">
        <v>10.9312437681569</v>
      </c>
      <c r="E303">
        <v>4.0310692355583502</v>
      </c>
      <c r="F303">
        <v>0.38290433271282298</v>
      </c>
      <c r="G303">
        <v>0.84858670736953301</v>
      </c>
      <c r="H303">
        <v>6.4429860541427404</v>
      </c>
      <c r="I303">
        <v>3.1501272264631002</v>
      </c>
    </row>
    <row r="304" spans="1:9" x14ac:dyDescent="0.25">
      <c r="A304">
        <v>302</v>
      </c>
      <c r="B304">
        <v>55.149929278642098</v>
      </c>
      <c r="C304">
        <v>149.99420913302399</v>
      </c>
      <c r="D304">
        <v>9.9908518567648699</v>
      </c>
      <c r="E304">
        <v>5.3744483139115404</v>
      </c>
      <c r="F304">
        <v>0.37005123954791902</v>
      </c>
      <c r="G304">
        <v>0.80454627571838699</v>
      </c>
      <c r="H304">
        <v>5.6020408163265296</v>
      </c>
      <c r="I304">
        <v>2.6685990338164198</v>
      </c>
    </row>
    <row r="305" spans="1:9" x14ac:dyDescent="0.25">
      <c r="A305">
        <v>303</v>
      </c>
      <c r="B305">
        <v>58.315981402133197</v>
      </c>
      <c r="C305">
        <v>164.09961771981099</v>
      </c>
      <c r="D305">
        <v>10.871578358099001</v>
      </c>
      <c r="E305">
        <v>5.1212639693390303</v>
      </c>
      <c r="F305">
        <v>0.38985516100697798</v>
      </c>
      <c r="G305">
        <v>0.85534939766005302</v>
      </c>
      <c r="H305">
        <v>4.9841881989973</v>
      </c>
      <c r="I305">
        <v>3.1140535660547699</v>
      </c>
    </row>
    <row r="306" spans="1:9" x14ac:dyDescent="0.25">
      <c r="A306">
        <v>304</v>
      </c>
      <c r="B306">
        <v>74.898014906648896</v>
      </c>
      <c r="C306">
        <v>121.08887667216401</v>
      </c>
      <c r="D306">
        <v>15.925022748988701</v>
      </c>
      <c r="E306">
        <v>11.798111449685001</v>
      </c>
      <c r="F306">
        <v>0.510604009680802</v>
      </c>
      <c r="G306">
        <v>0.78349576991631797</v>
      </c>
      <c r="H306">
        <v>5.7164467331831297</v>
      </c>
      <c r="I306">
        <v>4.9386343993085502</v>
      </c>
    </row>
    <row r="307" spans="1:9" x14ac:dyDescent="0.25">
      <c r="A307">
        <v>305</v>
      </c>
      <c r="B307">
        <v>52.954234489266298</v>
      </c>
      <c r="C307">
        <v>143.91398661774201</v>
      </c>
      <c r="D307">
        <v>11.679675021342</v>
      </c>
      <c r="E307">
        <v>5.4095187649704704</v>
      </c>
      <c r="F307">
        <v>0.35599985818309599</v>
      </c>
      <c r="G307">
        <v>0.82982159298414404</v>
      </c>
      <c r="H307">
        <v>8.0984455958549209</v>
      </c>
      <c r="I307">
        <v>3.34702738810955</v>
      </c>
    </row>
    <row r="308" spans="1:9" x14ac:dyDescent="0.25">
      <c r="A308">
        <v>306</v>
      </c>
      <c r="B308">
        <v>53.701997196916601</v>
      </c>
      <c r="C308">
        <v>179.14492316962901</v>
      </c>
      <c r="D308">
        <v>9.8668318886333104</v>
      </c>
      <c r="E308">
        <v>8.1783979885887792</v>
      </c>
      <c r="F308">
        <v>0.34252267583587798</v>
      </c>
      <c r="G308">
        <v>0.87648436459943602</v>
      </c>
      <c r="H308">
        <v>6.7230662983425402</v>
      </c>
      <c r="I308">
        <v>3.9526767228630502</v>
      </c>
    </row>
    <row r="309" spans="1:9" x14ac:dyDescent="0.25">
      <c r="A309">
        <v>307</v>
      </c>
      <c r="B309">
        <v>45.978634463539201</v>
      </c>
      <c r="C309">
        <v>140.57742903300201</v>
      </c>
      <c r="D309">
        <v>13.023390237085399</v>
      </c>
      <c r="E309">
        <v>10.888864263650101</v>
      </c>
      <c r="F309">
        <v>0.32061206322888702</v>
      </c>
      <c r="G309">
        <v>0.73433683858485299</v>
      </c>
      <c r="H309">
        <v>7.5522514868309196</v>
      </c>
      <c r="I309">
        <v>3.6629542790152398</v>
      </c>
    </row>
    <row r="310" spans="1:9" x14ac:dyDescent="0.25">
      <c r="A310">
        <v>308</v>
      </c>
      <c r="B310">
        <v>53.801922646992999</v>
      </c>
      <c r="C310">
        <v>195.53597333856101</v>
      </c>
      <c r="D310">
        <v>14.755931412098301</v>
      </c>
      <c r="E310">
        <v>3.3972132136561402</v>
      </c>
      <c r="F310">
        <v>0.38774879205426399</v>
      </c>
      <c r="G310">
        <v>0.87126224063347901</v>
      </c>
      <c r="H310">
        <v>6.7321848081440798</v>
      </c>
      <c r="I310">
        <v>2.4282059481931499</v>
      </c>
    </row>
    <row r="311" spans="1:9" x14ac:dyDescent="0.25">
      <c r="A311">
        <v>309</v>
      </c>
      <c r="B311">
        <v>74.336999484447503</v>
      </c>
      <c r="C311">
        <v>208.53926282051199</v>
      </c>
      <c r="D311">
        <v>12.931902426924299</v>
      </c>
      <c r="E311">
        <v>2.6866709528508199</v>
      </c>
      <c r="F311">
        <v>0.39750211529385998</v>
      </c>
      <c r="G311">
        <v>0.88424380242391898</v>
      </c>
      <c r="H311">
        <v>7.2964889466839997</v>
      </c>
      <c r="I311">
        <v>2.0829859795377001</v>
      </c>
    </row>
    <row r="312" spans="1:9" x14ac:dyDescent="0.25">
      <c r="A312">
        <v>310</v>
      </c>
      <c r="B312">
        <v>48.281597038603898</v>
      </c>
      <c r="C312">
        <v>143.69823201743699</v>
      </c>
      <c r="D312">
        <v>13.846196167379301</v>
      </c>
      <c r="E312">
        <v>14.508891997567</v>
      </c>
      <c r="F312">
        <v>0.34661583703654902</v>
      </c>
      <c r="G312">
        <v>0.72614037228772499</v>
      </c>
      <c r="H312">
        <v>8.4143556280587202</v>
      </c>
      <c r="I312">
        <v>5.9977477477477397</v>
      </c>
    </row>
    <row r="313" spans="1:9" x14ac:dyDescent="0.25">
      <c r="A313">
        <v>311</v>
      </c>
      <c r="B313">
        <v>43.143025078369902</v>
      </c>
      <c r="C313">
        <v>105.20221606648199</v>
      </c>
      <c r="D313">
        <v>12.1226557092369</v>
      </c>
      <c r="E313">
        <v>9.1317880306932793</v>
      </c>
      <c r="F313">
        <v>0.31464757281391498</v>
      </c>
      <c r="G313">
        <v>0.78233442417660604</v>
      </c>
      <c r="H313">
        <v>6.6869763899466799</v>
      </c>
      <c r="I313">
        <v>4.77882723337268</v>
      </c>
    </row>
    <row r="314" spans="1:9" x14ac:dyDescent="0.25">
      <c r="A314">
        <v>312</v>
      </c>
      <c r="B314">
        <v>74.2652601969057</v>
      </c>
      <c r="C314">
        <v>161.21545607018399</v>
      </c>
      <c r="D314">
        <v>11.0386165405481</v>
      </c>
      <c r="E314">
        <v>5.2972163363854996</v>
      </c>
      <c r="F314">
        <v>0.39598410985675198</v>
      </c>
      <c r="G314">
        <v>0.82608830730322302</v>
      </c>
      <c r="H314">
        <v>6.0471420153211497</v>
      </c>
      <c r="I314">
        <v>3.0385767790262102</v>
      </c>
    </row>
    <row r="315" spans="1:9" x14ac:dyDescent="0.25">
      <c r="A315">
        <v>313</v>
      </c>
      <c r="B315">
        <v>76.590083110297201</v>
      </c>
      <c r="C315">
        <v>151.60972895636201</v>
      </c>
      <c r="D315">
        <v>11.343713997431699</v>
      </c>
      <c r="E315">
        <v>5.6996381777503302</v>
      </c>
      <c r="F315">
        <v>0.50323826872905097</v>
      </c>
      <c r="G315">
        <v>0.88560937605941903</v>
      </c>
      <c r="H315">
        <v>4.4116729088639204</v>
      </c>
      <c r="I315">
        <v>3.46712632356562</v>
      </c>
    </row>
    <row r="316" spans="1:9" x14ac:dyDescent="0.25">
      <c r="A316">
        <v>314</v>
      </c>
      <c r="B316">
        <v>52.502969561989602</v>
      </c>
      <c r="C316">
        <v>149.09747592162</v>
      </c>
      <c r="D316">
        <v>11.3811768185254</v>
      </c>
      <c r="E316">
        <v>9.8209417979396498</v>
      </c>
      <c r="F316">
        <v>0.33597862177784599</v>
      </c>
      <c r="G316">
        <v>0.79095024950135495</v>
      </c>
      <c r="H316">
        <v>7.1763026409707296</v>
      </c>
      <c r="I316">
        <v>4.3564082278480996</v>
      </c>
    </row>
    <row r="317" spans="1:9" x14ac:dyDescent="0.25">
      <c r="A317">
        <v>315</v>
      </c>
      <c r="B317">
        <v>49.880470016207397</v>
      </c>
      <c r="C317">
        <v>187.91271989174501</v>
      </c>
      <c r="D317">
        <v>16.0525463419803</v>
      </c>
      <c r="E317">
        <v>6.9527522230763701</v>
      </c>
      <c r="F317">
        <v>0.28813771867433002</v>
      </c>
      <c r="G317">
        <v>0.79001176197859102</v>
      </c>
      <c r="H317">
        <v>13.9576783555018</v>
      </c>
      <c r="I317">
        <v>3.0773195876288599</v>
      </c>
    </row>
    <row r="318" spans="1:9" x14ac:dyDescent="0.25">
      <c r="A318">
        <v>316</v>
      </c>
      <c r="B318">
        <v>46.047728768926902</v>
      </c>
      <c r="C318">
        <v>152.95815206132099</v>
      </c>
      <c r="D318">
        <v>15.057313153226801</v>
      </c>
      <c r="E318">
        <v>6.6108457736221897</v>
      </c>
      <c r="F318">
        <v>0.26928025728479399</v>
      </c>
      <c r="G318">
        <v>0.89034446598775296</v>
      </c>
      <c r="H318">
        <v>13.5288461538461</v>
      </c>
      <c r="I318">
        <v>3.2551786933758202</v>
      </c>
    </row>
    <row r="319" spans="1:9" x14ac:dyDescent="0.25">
      <c r="A319">
        <v>317</v>
      </c>
      <c r="B319">
        <v>47.974855418657199</v>
      </c>
      <c r="C319">
        <v>128.79143704959699</v>
      </c>
      <c r="D319">
        <v>15.8467794088888</v>
      </c>
      <c r="E319">
        <v>18.774332891834501</v>
      </c>
      <c r="F319">
        <v>0.29052939572451703</v>
      </c>
      <c r="G319">
        <v>0.70832758328512901</v>
      </c>
      <c r="H319">
        <v>12.8894514767932</v>
      </c>
      <c r="I319">
        <v>10.7231241772707</v>
      </c>
    </row>
    <row r="320" spans="1:9" x14ac:dyDescent="0.25">
      <c r="A320">
        <v>318</v>
      </c>
      <c r="B320">
        <v>44.136813867106802</v>
      </c>
      <c r="C320">
        <v>147.04842306467</v>
      </c>
      <c r="D320">
        <v>10.274048604544699</v>
      </c>
      <c r="E320">
        <v>5.1685140216682299</v>
      </c>
      <c r="F320">
        <v>0.28810130715890597</v>
      </c>
      <c r="G320">
        <v>0.81808803589438905</v>
      </c>
      <c r="H320">
        <v>9.6534181240063592</v>
      </c>
      <c r="I320">
        <v>2.9227547696602998</v>
      </c>
    </row>
    <row r="321" spans="1:9" x14ac:dyDescent="0.25">
      <c r="A321">
        <v>319</v>
      </c>
      <c r="B321">
        <v>37.770188133140302</v>
      </c>
      <c r="C321">
        <v>117.29833939945399</v>
      </c>
      <c r="D321">
        <v>12.717111724975499</v>
      </c>
      <c r="E321">
        <v>5.2909077840567296</v>
      </c>
      <c r="F321">
        <v>0.22764159079774601</v>
      </c>
      <c r="G321">
        <v>0.85871775825353003</v>
      </c>
      <c r="H321">
        <v>12.5322751322751</v>
      </c>
      <c r="I321">
        <v>3.6134289439374099</v>
      </c>
    </row>
    <row r="322" spans="1:9" x14ac:dyDescent="0.25">
      <c r="A322">
        <v>320</v>
      </c>
      <c r="B322">
        <v>68.379609544468494</v>
      </c>
      <c r="C322">
        <v>136.452698412698</v>
      </c>
      <c r="D322">
        <v>17.326167851929</v>
      </c>
      <c r="E322">
        <v>6.7604340657884903</v>
      </c>
      <c r="F322">
        <v>0.36449283317855302</v>
      </c>
      <c r="G322">
        <v>0.76277786418585602</v>
      </c>
      <c r="H322">
        <v>12.692597239648601</v>
      </c>
      <c r="I322">
        <v>3.5978915662650599</v>
      </c>
    </row>
    <row r="323" spans="1:9" x14ac:dyDescent="0.25">
      <c r="A323">
        <v>321</v>
      </c>
      <c r="B323">
        <v>59.6160184574818</v>
      </c>
      <c r="C323">
        <v>149.97559203835499</v>
      </c>
      <c r="D323">
        <v>17.858250788662101</v>
      </c>
      <c r="E323">
        <v>5.49181584607582</v>
      </c>
      <c r="F323">
        <v>0.36438100914128302</v>
      </c>
      <c r="G323">
        <v>0.89074451453440795</v>
      </c>
      <c r="H323">
        <v>14.276470588235201</v>
      </c>
      <c r="I323">
        <v>3.84517543859649</v>
      </c>
    </row>
    <row r="324" spans="1:9" x14ac:dyDescent="0.25">
      <c r="A324">
        <v>322</v>
      </c>
      <c r="B324">
        <v>52.0393180236604</v>
      </c>
      <c r="C324">
        <v>163.18790734984401</v>
      </c>
      <c r="D324">
        <v>19.334757970345301</v>
      </c>
      <c r="E324">
        <v>5.06903015211513</v>
      </c>
      <c r="F324">
        <v>0.303790280130532</v>
      </c>
      <c r="G324">
        <v>0.86465639465259803</v>
      </c>
      <c r="H324">
        <v>12.844594594594501</v>
      </c>
      <c r="I324">
        <v>3.03159645232815</v>
      </c>
    </row>
    <row r="325" spans="1:9" x14ac:dyDescent="0.25">
      <c r="A325">
        <v>323</v>
      </c>
      <c r="B325">
        <v>55.438742212993098</v>
      </c>
      <c r="C325">
        <v>192.23234370250199</v>
      </c>
      <c r="D325">
        <v>18.7020174543735</v>
      </c>
      <c r="E325">
        <v>4.7224875625959104</v>
      </c>
      <c r="F325">
        <v>0.327225738389818</v>
      </c>
      <c r="G325">
        <v>0.89344440951654103</v>
      </c>
      <c r="H325">
        <v>11.8851485148514</v>
      </c>
      <c r="I325">
        <v>2.8062588904694099</v>
      </c>
    </row>
    <row r="326" spans="1:9" x14ac:dyDescent="0.25">
      <c r="A326">
        <v>324</v>
      </c>
      <c r="B326">
        <v>60.293764087152503</v>
      </c>
      <c r="C326">
        <v>164.667769830255</v>
      </c>
      <c r="D326">
        <v>18.506823492058999</v>
      </c>
      <c r="E326">
        <v>4.0062014808724502</v>
      </c>
      <c r="F326">
        <v>0.35853949336807101</v>
      </c>
      <c r="G326">
        <v>0.870327033654404</v>
      </c>
      <c r="H326">
        <v>13.252153484729799</v>
      </c>
      <c r="I326">
        <v>2.70965712488203</v>
      </c>
    </row>
    <row r="327" spans="1:9" x14ac:dyDescent="0.25">
      <c r="A327">
        <v>325</v>
      </c>
      <c r="B327">
        <v>57.524447663889802</v>
      </c>
      <c r="C327">
        <v>153.02863718850901</v>
      </c>
      <c r="D327">
        <v>20.1420516659539</v>
      </c>
      <c r="E327">
        <v>6.7552737501648297</v>
      </c>
      <c r="F327">
        <v>0.31533136468748602</v>
      </c>
      <c r="G327">
        <v>0.90259414367662205</v>
      </c>
      <c r="H327">
        <v>11.232402234636799</v>
      </c>
      <c r="I327">
        <v>3.7351772109970098</v>
      </c>
    </row>
    <row r="328" spans="1:9" x14ac:dyDescent="0.25">
      <c r="A328">
        <v>326</v>
      </c>
      <c r="B328">
        <v>49.238012852199702</v>
      </c>
      <c r="C328">
        <v>166.904728720756</v>
      </c>
      <c r="D328">
        <v>14.0827932357272</v>
      </c>
      <c r="E328">
        <v>9.5932163654550795</v>
      </c>
      <c r="F328">
        <v>0.29542373138189298</v>
      </c>
      <c r="G328">
        <v>0.86894923735887697</v>
      </c>
      <c r="H328">
        <v>11.557476231633499</v>
      </c>
      <c r="I328">
        <v>4.4820621844273099</v>
      </c>
    </row>
    <row r="329" spans="1:9" x14ac:dyDescent="0.25">
      <c r="A329">
        <v>327</v>
      </c>
      <c r="B329">
        <v>35.774689826302698</v>
      </c>
      <c r="C329">
        <v>24.489130434782599</v>
      </c>
      <c r="D329">
        <v>17.270913858741601</v>
      </c>
      <c r="E329">
        <v>17.194188819633801</v>
      </c>
      <c r="F329">
        <v>0.20147621086342099</v>
      </c>
      <c r="G329">
        <v>0.118051896620092</v>
      </c>
      <c r="H329">
        <v>18.2605531295487</v>
      </c>
      <c r="I329">
        <v>5.9755434782608603</v>
      </c>
    </row>
    <row r="330" spans="1:9" x14ac:dyDescent="0.25">
      <c r="A330">
        <v>328</v>
      </c>
      <c r="B330">
        <v>38.267740698120399</v>
      </c>
      <c r="C330">
        <v>117.035301773222</v>
      </c>
      <c r="D330">
        <v>15.9554582292419</v>
      </c>
      <c r="E330">
        <v>4.92417941056625</v>
      </c>
      <c r="F330">
        <v>0.247305883779491</v>
      </c>
      <c r="G330">
        <v>0.81310621878285405</v>
      </c>
      <c r="H330">
        <v>15.079136690647401</v>
      </c>
      <c r="I330">
        <v>3.7811965811965802</v>
      </c>
    </row>
    <row r="331" spans="1:9" x14ac:dyDescent="0.25">
      <c r="A331">
        <v>329</v>
      </c>
      <c r="B331">
        <v>41.399918133442398</v>
      </c>
      <c r="C331">
        <v>103.06140350877099</v>
      </c>
      <c r="D331">
        <v>12.352190480053601</v>
      </c>
      <c r="E331">
        <v>11.2710781369633</v>
      </c>
      <c r="F331">
        <v>0.30111302922622901</v>
      </c>
      <c r="G331">
        <v>0.79195045434689604</v>
      </c>
      <c r="H331">
        <v>11.1874258600237</v>
      </c>
      <c r="I331">
        <v>5.8101173020527801</v>
      </c>
    </row>
    <row r="332" spans="1:9" x14ac:dyDescent="0.25">
      <c r="A332">
        <v>330</v>
      </c>
      <c r="B332">
        <v>39.9737279680744</v>
      </c>
      <c r="C332">
        <v>139.67694630148799</v>
      </c>
      <c r="D332">
        <v>14.1040866643346</v>
      </c>
      <c r="E332">
        <v>7.4720977776028699</v>
      </c>
      <c r="F332">
        <v>0.23583467492763799</v>
      </c>
      <c r="G332">
        <v>0.82889953017551599</v>
      </c>
      <c r="H332">
        <v>18.304558680892299</v>
      </c>
      <c r="I332">
        <v>4.4558634020618504</v>
      </c>
    </row>
    <row r="333" spans="1:9" x14ac:dyDescent="0.25">
      <c r="A333">
        <v>331</v>
      </c>
      <c r="B333">
        <v>57.315830721003103</v>
      </c>
      <c r="C333">
        <v>154.23421340795699</v>
      </c>
      <c r="D333">
        <v>14.655103151954901</v>
      </c>
      <c r="E333">
        <v>4.9437795340408197</v>
      </c>
      <c r="F333">
        <v>0.33389363586854898</v>
      </c>
      <c r="G333">
        <v>0.84119572606686899</v>
      </c>
      <c r="H333">
        <v>12.9363636363636</v>
      </c>
      <c r="I333">
        <v>3.2087840052441798</v>
      </c>
    </row>
    <row r="334" spans="1:9" x14ac:dyDescent="0.25">
      <c r="A334">
        <v>332</v>
      </c>
      <c r="B334">
        <v>27.410896130346199</v>
      </c>
      <c r="C334">
        <v>171.914778856526</v>
      </c>
      <c r="D334">
        <v>12.465015107897401</v>
      </c>
      <c r="E334">
        <v>3.6601029440686101</v>
      </c>
      <c r="F334">
        <v>0.166883679308309</v>
      </c>
      <c r="G334">
        <v>0.83328136004200004</v>
      </c>
      <c r="H334">
        <v>13.1209964412811</v>
      </c>
      <c r="I334">
        <v>2.4695473251028801</v>
      </c>
    </row>
    <row r="335" spans="1:9" x14ac:dyDescent="0.25">
      <c r="A335">
        <v>333</v>
      </c>
      <c r="B335">
        <v>62.201153568853599</v>
      </c>
      <c r="C335">
        <v>141.888099143429</v>
      </c>
      <c r="D335">
        <v>17.613737352747599</v>
      </c>
      <c r="E335">
        <v>16.938303676186202</v>
      </c>
      <c r="F335">
        <v>0.35414125751525199</v>
      </c>
      <c r="G335">
        <v>0.74521254921588698</v>
      </c>
      <c r="H335">
        <v>11.540206185567</v>
      </c>
      <c r="I335">
        <v>8.9514403292180997</v>
      </c>
    </row>
    <row r="336" spans="1:9" x14ac:dyDescent="0.25">
      <c r="A336">
        <v>334</v>
      </c>
      <c r="B336">
        <v>30.1997798569069</v>
      </c>
      <c r="C336">
        <v>164.916502178689</v>
      </c>
      <c r="D336">
        <v>14.7194105993962</v>
      </c>
      <c r="E336">
        <v>6.1236873986244102</v>
      </c>
      <c r="F336">
        <v>0.17989392192117501</v>
      </c>
      <c r="G336">
        <v>0.92628532881842296</v>
      </c>
      <c r="H336">
        <v>16.9018404907975</v>
      </c>
      <c r="I336">
        <v>3.1484686169482199</v>
      </c>
    </row>
    <row r="337" spans="1:9" x14ac:dyDescent="0.25">
      <c r="A337">
        <v>335</v>
      </c>
      <c r="B337">
        <v>40.729831853391197</v>
      </c>
      <c r="C337">
        <v>148.22661243463099</v>
      </c>
      <c r="D337">
        <v>11.0792080645542</v>
      </c>
      <c r="E337">
        <v>7.6777899438338997</v>
      </c>
      <c r="F337">
        <v>0.26191266916370998</v>
      </c>
      <c r="G337">
        <v>0.83679598004829503</v>
      </c>
      <c r="H337">
        <v>10.7900512070226</v>
      </c>
      <c r="I337">
        <v>4.8113678950655796</v>
      </c>
    </row>
    <row r="338" spans="1:9" x14ac:dyDescent="0.25">
      <c r="A338">
        <v>336</v>
      </c>
      <c r="B338">
        <v>42.976790450928299</v>
      </c>
      <c r="C338">
        <v>116.29809653297001</v>
      </c>
      <c r="D338">
        <v>12.426806841893301</v>
      </c>
      <c r="E338">
        <v>18.450947831534499</v>
      </c>
      <c r="F338">
        <v>0.27360186862197799</v>
      </c>
      <c r="G338">
        <v>0.64428830568336604</v>
      </c>
      <c r="H338">
        <v>8.1559633027522906</v>
      </c>
      <c r="I338">
        <v>8.0925684485006499</v>
      </c>
    </row>
    <row r="339" spans="1:9" x14ac:dyDescent="0.25">
      <c r="A339">
        <v>337</v>
      </c>
      <c r="B339">
        <v>41.275443786982201</v>
      </c>
      <c r="C339">
        <v>130.740282405203</v>
      </c>
      <c r="D339">
        <v>14.7511234104993</v>
      </c>
      <c r="E339">
        <v>6.1106687072477799</v>
      </c>
      <c r="F339">
        <v>0.25155222255186999</v>
      </c>
      <c r="G339">
        <v>0.78061013165764603</v>
      </c>
      <c r="H339">
        <v>12.6854043392504</v>
      </c>
      <c r="I339">
        <v>3.53223070398642</v>
      </c>
    </row>
    <row r="340" spans="1:9" x14ac:dyDescent="0.25">
      <c r="A340">
        <v>338</v>
      </c>
      <c r="B340">
        <v>65.437716662814793</v>
      </c>
      <c r="C340">
        <v>79.531827515400394</v>
      </c>
      <c r="D340">
        <v>16.730682505973999</v>
      </c>
      <c r="E340">
        <v>13.875105711174299</v>
      </c>
      <c r="F340">
        <v>0.37520748072834498</v>
      </c>
      <c r="G340">
        <v>0.36774384749759098</v>
      </c>
      <c r="H340">
        <v>10.9886639676113</v>
      </c>
      <c r="I340">
        <v>6.1850443599493001</v>
      </c>
    </row>
    <row r="341" spans="1:9" x14ac:dyDescent="0.25">
      <c r="A341">
        <v>339</v>
      </c>
      <c r="B341">
        <v>60.861361972174699</v>
      </c>
      <c r="C341">
        <v>171.05358741526999</v>
      </c>
      <c r="D341">
        <v>16.253647623324799</v>
      </c>
      <c r="E341">
        <v>5.8732508424869296</v>
      </c>
      <c r="F341">
        <v>0.36817514870691098</v>
      </c>
      <c r="G341">
        <v>0.85386308713694903</v>
      </c>
      <c r="H341">
        <v>10.243290043289999</v>
      </c>
      <c r="I341">
        <v>3.5773098680075401</v>
      </c>
    </row>
    <row r="342" spans="1:9" x14ac:dyDescent="0.25">
      <c r="A342">
        <v>340</v>
      </c>
      <c r="B342">
        <v>21.134020618556701</v>
      </c>
      <c r="C342">
        <v>188.73229901269301</v>
      </c>
      <c r="D342">
        <v>28.757551870847099</v>
      </c>
      <c r="E342">
        <v>5.0113565232176098</v>
      </c>
      <c r="F342">
        <v>0.11146598153596</v>
      </c>
      <c r="G342">
        <v>0.88377734325772195</v>
      </c>
      <c r="H342">
        <v>23.744</v>
      </c>
      <c r="I342">
        <v>3.22628325718892</v>
      </c>
    </row>
    <row r="343" spans="1:9" x14ac:dyDescent="0.25">
      <c r="A343">
        <v>341</v>
      </c>
      <c r="B343">
        <v>15.052770448548801</v>
      </c>
      <c r="C343">
        <v>169.09049422274001</v>
      </c>
      <c r="D343">
        <v>32.130911364028997</v>
      </c>
      <c r="E343">
        <v>4.2793307934854798</v>
      </c>
      <c r="F343">
        <v>7.7831409686932196E-2</v>
      </c>
      <c r="G343">
        <v>0.853369351935098</v>
      </c>
      <c r="H343">
        <v>27.7545219638242</v>
      </c>
      <c r="I343">
        <v>2.6926722566532901</v>
      </c>
    </row>
    <row r="344" spans="1:9" x14ac:dyDescent="0.25">
      <c r="A344">
        <v>342</v>
      </c>
      <c r="B344">
        <v>27.012458471760699</v>
      </c>
      <c r="C344">
        <v>157.50564102564101</v>
      </c>
      <c r="D344">
        <v>30.624657373919799</v>
      </c>
      <c r="E344">
        <v>9.1966805176856408</v>
      </c>
      <c r="F344">
        <v>0.14239538235490601</v>
      </c>
      <c r="G344">
        <v>0.85771623903948202</v>
      </c>
      <c r="H344">
        <v>23.110465116278998</v>
      </c>
      <c r="I344">
        <v>4.8911222780569501</v>
      </c>
    </row>
    <row r="345" spans="1:9" x14ac:dyDescent="0.25">
      <c r="A345">
        <v>343</v>
      </c>
      <c r="B345">
        <v>37.246674727932202</v>
      </c>
      <c r="C345">
        <v>108.005510953871</v>
      </c>
      <c r="D345">
        <v>35.4390603056289</v>
      </c>
      <c r="E345">
        <v>8.9185428278426695</v>
      </c>
      <c r="F345">
        <v>0.198834056039043</v>
      </c>
      <c r="G345">
        <v>0.81572918671092998</v>
      </c>
      <c r="H345">
        <v>20.296650717703301</v>
      </c>
      <c r="I345">
        <v>6.24800932219848</v>
      </c>
    </row>
    <row r="346" spans="1:9" x14ac:dyDescent="0.25">
      <c r="A346">
        <v>344</v>
      </c>
      <c r="B346">
        <v>19.606765327695499</v>
      </c>
      <c r="C346">
        <v>160.26249736342501</v>
      </c>
      <c r="D346">
        <v>38.325273287346803</v>
      </c>
      <c r="E346">
        <v>8.8541385242027193</v>
      </c>
      <c r="F346">
        <v>0.10675084558399101</v>
      </c>
      <c r="G346">
        <v>0.82362618881484195</v>
      </c>
      <c r="H346">
        <v>27.8162839248434</v>
      </c>
      <c r="I346">
        <v>3.8215511324639602</v>
      </c>
    </row>
    <row r="347" spans="1:9" x14ac:dyDescent="0.25">
      <c r="A347">
        <v>345</v>
      </c>
      <c r="B347">
        <v>14.012684989429101</v>
      </c>
      <c r="C347">
        <v>143.63973888208801</v>
      </c>
      <c r="D347">
        <v>31.185390387671699</v>
      </c>
      <c r="E347">
        <v>11.472401100613199</v>
      </c>
      <c r="F347">
        <v>7.8920945213418803E-2</v>
      </c>
      <c r="G347">
        <v>0.772864427740245</v>
      </c>
      <c r="H347">
        <v>27.0553191489361</v>
      </c>
      <c r="I347">
        <v>3.0717274357441702</v>
      </c>
    </row>
    <row r="348" spans="1:9" x14ac:dyDescent="0.25">
      <c r="A348">
        <v>346</v>
      </c>
      <c r="B348">
        <v>22.4523381294964</v>
      </c>
      <c r="C348">
        <v>158.536076518166</v>
      </c>
      <c r="D348">
        <v>28.937914637658601</v>
      </c>
      <c r="E348">
        <v>6.1209954247464999</v>
      </c>
      <c r="F348">
        <v>0.114151439832387</v>
      </c>
      <c r="G348">
        <v>0.86191664876420104</v>
      </c>
      <c r="H348">
        <v>23.8267716535433</v>
      </c>
      <c r="I348">
        <v>3.6646626586506299</v>
      </c>
    </row>
    <row r="349" spans="1:9" x14ac:dyDescent="0.25">
      <c r="A349">
        <v>347</v>
      </c>
      <c r="B349">
        <v>41.702534562211902</v>
      </c>
      <c r="C349">
        <v>156.363988329031</v>
      </c>
      <c r="D349">
        <v>11.48180974273</v>
      </c>
      <c r="E349">
        <v>3.8696744467207198</v>
      </c>
      <c r="F349">
        <v>0.26844178405584201</v>
      </c>
      <c r="G349">
        <v>0.89510225492016005</v>
      </c>
      <c r="H349">
        <v>9.8719081272084797</v>
      </c>
      <c r="I349">
        <v>2.7498990714574001</v>
      </c>
    </row>
    <row r="350" spans="1:9" x14ac:dyDescent="0.25">
      <c r="A350">
        <v>348</v>
      </c>
      <c r="B350">
        <v>46.519157088122597</v>
      </c>
      <c r="C350">
        <v>165.70073761854499</v>
      </c>
      <c r="D350">
        <v>10.412075350506299</v>
      </c>
      <c r="E350">
        <v>4.0478207597142504</v>
      </c>
      <c r="F350">
        <v>0.30713450993473101</v>
      </c>
      <c r="G350">
        <v>0.89153736424557395</v>
      </c>
      <c r="H350">
        <v>10.6666666666666</v>
      </c>
      <c r="I350">
        <v>2.9268060836501899</v>
      </c>
    </row>
    <row r="351" spans="1:9" x14ac:dyDescent="0.25">
      <c r="A351">
        <v>349</v>
      </c>
      <c r="B351">
        <v>41.0192178017532</v>
      </c>
      <c r="C351">
        <v>174.87746645619501</v>
      </c>
      <c r="D351">
        <v>12.917128901503901</v>
      </c>
      <c r="E351">
        <v>2.4283509765383</v>
      </c>
      <c r="F351">
        <v>0.26640851211164701</v>
      </c>
      <c r="G351">
        <v>0.85156412793573</v>
      </c>
      <c r="H351">
        <v>12.3017408123791</v>
      </c>
      <c r="I351">
        <v>2.18618821936357</v>
      </c>
    </row>
    <row r="352" spans="1:9" x14ac:dyDescent="0.25">
      <c r="A352">
        <v>350</v>
      </c>
      <c r="B352">
        <v>44.8123297002724</v>
      </c>
      <c r="C352">
        <v>147.97370952228201</v>
      </c>
      <c r="D352">
        <v>13.052254471461399</v>
      </c>
      <c r="E352">
        <v>9.7384401489962205</v>
      </c>
      <c r="F352">
        <v>0.25823471207336701</v>
      </c>
      <c r="G352">
        <v>0.78551845190024405</v>
      </c>
      <c r="H352">
        <v>13.4048780487804</v>
      </c>
      <c r="I352">
        <v>4.7309586964759296</v>
      </c>
    </row>
    <row r="353" spans="1:9" x14ac:dyDescent="0.25">
      <c r="A353">
        <v>351</v>
      </c>
      <c r="B353">
        <v>48.937350964665001</v>
      </c>
      <c r="C353">
        <v>131.55642681426801</v>
      </c>
      <c r="D353">
        <v>12.898236350340101</v>
      </c>
      <c r="E353">
        <v>10.6879312823157</v>
      </c>
      <c r="F353">
        <v>0.29268906167777498</v>
      </c>
      <c r="G353">
        <v>0.79003490285261302</v>
      </c>
      <c r="H353">
        <v>11.290556900726299</v>
      </c>
      <c r="I353">
        <v>5.8525617397714704</v>
      </c>
    </row>
    <row r="354" spans="1:9" x14ac:dyDescent="0.25">
      <c r="A354">
        <v>352</v>
      </c>
      <c r="B354">
        <v>40.506071428571403</v>
      </c>
      <c r="C354">
        <v>121.661895551257</v>
      </c>
      <c r="D354">
        <v>12.480736539416499</v>
      </c>
      <c r="E354">
        <v>14.792467704158</v>
      </c>
      <c r="F354">
        <v>0.22949975124515601</v>
      </c>
      <c r="G354">
        <v>0.74722692225440401</v>
      </c>
      <c r="H354">
        <v>16.730350665054399</v>
      </c>
      <c r="I354">
        <v>8.0554854981084496</v>
      </c>
    </row>
    <row r="355" spans="1:9" x14ac:dyDescent="0.25">
      <c r="A355">
        <v>353</v>
      </c>
      <c r="B355">
        <v>45.328867235079102</v>
      </c>
      <c r="C355">
        <v>168.89574637249001</v>
      </c>
      <c r="D355">
        <v>12.316046993897199</v>
      </c>
      <c r="E355">
        <v>6.0654747417958399</v>
      </c>
      <c r="F355">
        <v>0.24626885087912301</v>
      </c>
      <c r="G355">
        <v>0.87568141429756297</v>
      </c>
      <c r="H355">
        <v>15.5381414701803</v>
      </c>
      <c r="I355">
        <v>3.4535189075630202</v>
      </c>
    </row>
    <row r="356" spans="1:9" x14ac:dyDescent="0.25">
      <c r="A356">
        <v>354</v>
      </c>
      <c r="B356">
        <v>49.145597210113301</v>
      </c>
      <c r="C356">
        <v>158.84112439819799</v>
      </c>
      <c r="D356">
        <v>16.731596619211</v>
      </c>
      <c r="E356">
        <v>10.391102429315501</v>
      </c>
      <c r="F356">
        <v>0.26127444691092799</v>
      </c>
      <c r="G356">
        <v>0.76498744830583498</v>
      </c>
      <c r="H356">
        <v>16.467532467532401</v>
      </c>
      <c r="I356">
        <v>6.2847843775427101</v>
      </c>
    </row>
    <row r="357" spans="1:9" x14ac:dyDescent="0.25">
      <c r="A357">
        <v>355</v>
      </c>
      <c r="B357">
        <v>48.394221682192502</v>
      </c>
      <c r="C357">
        <v>159.894622808745</v>
      </c>
      <c r="D357">
        <v>8.3431440286313308</v>
      </c>
      <c r="E357">
        <v>5.6679877548702997</v>
      </c>
      <c r="F357">
        <v>0.30529213611828698</v>
      </c>
      <c r="G357">
        <v>0.88055287978144703</v>
      </c>
      <c r="H357">
        <v>9.3061002178649197</v>
      </c>
      <c r="I357">
        <v>3.17263483642793</v>
      </c>
    </row>
    <row r="358" spans="1:9" x14ac:dyDescent="0.25">
      <c r="A358">
        <v>356</v>
      </c>
      <c r="B358">
        <v>42.220761802575097</v>
      </c>
      <c r="C358">
        <v>164.04443110177101</v>
      </c>
      <c r="D358">
        <v>8.6221398794574693</v>
      </c>
      <c r="E358">
        <v>8.1547641390994698</v>
      </c>
      <c r="F358">
        <v>0.29186716851325301</v>
      </c>
      <c r="G358">
        <v>0.85020461832155103</v>
      </c>
      <c r="H358">
        <v>9.8856004553215708</v>
      </c>
      <c r="I358">
        <v>3.4014152460598202</v>
      </c>
    </row>
    <row r="359" spans="1:9" x14ac:dyDescent="0.25">
      <c r="A359">
        <v>357</v>
      </c>
      <c r="B359">
        <v>44.152007216959802</v>
      </c>
      <c r="C359">
        <v>154.70097873776501</v>
      </c>
      <c r="D359">
        <v>9.1144826615476902</v>
      </c>
      <c r="E359">
        <v>9.6882181203501805</v>
      </c>
      <c r="F359">
        <v>0.27274765920361499</v>
      </c>
      <c r="G359">
        <v>0.76644897887669095</v>
      </c>
      <c r="H359">
        <v>10.507299270072901</v>
      </c>
      <c r="I359">
        <v>5.6472757066775898</v>
      </c>
    </row>
    <row r="360" spans="1:9" x14ac:dyDescent="0.25">
      <c r="A360">
        <v>358</v>
      </c>
      <c r="B360">
        <v>40.149479243068797</v>
      </c>
      <c r="C360">
        <v>141.256633983988</v>
      </c>
      <c r="D360">
        <v>7.5414037305347499</v>
      </c>
      <c r="E360">
        <v>2.95823947495037</v>
      </c>
      <c r="F360">
        <v>0.244926090022072</v>
      </c>
      <c r="G360">
        <v>0.91538444902614402</v>
      </c>
      <c r="H360">
        <v>9.8059610705596096</v>
      </c>
      <c r="I360">
        <v>2.54717506262176</v>
      </c>
    </row>
    <row r="361" spans="1:9" x14ac:dyDescent="0.25">
      <c r="A361">
        <v>359</v>
      </c>
      <c r="B361">
        <v>40.580160320641198</v>
      </c>
      <c r="C361">
        <v>167.914722363729</v>
      </c>
      <c r="D361">
        <v>7.7189253142413596</v>
      </c>
      <c r="E361">
        <v>3.5872648296359402</v>
      </c>
      <c r="F361">
        <v>0.24933843362618999</v>
      </c>
      <c r="G361">
        <v>0.87102063633952598</v>
      </c>
      <c r="H361">
        <v>11.868360277136199</v>
      </c>
      <c r="I361">
        <v>2.6890209394453799</v>
      </c>
    </row>
    <row r="362" spans="1:9" x14ac:dyDescent="0.25">
      <c r="A362">
        <v>360</v>
      </c>
      <c r="B362">
        <v>44.478960164578197</v>
      </c>
      <c r="C362">
        <v>116.92955920484</v>
      </c>
      <c r="D362">
        <v>9.9612521676707697</v>
      </c>
      <c r="E362">
        <v>5.6155230327269097</v>
      </c>
      <c r="F362">
        <v>0.2548466358125</v>
      </c>
      <c r="G362">
        <v>0.83987043508770998</v>
      </c>
      <c r="H362">
        <v>12.2579218865143</v>
      </c>
      <c r="I362">
        <v>4.2354630294328697</v>
      </c>
    </row>
    <row r="363" spans="1:9" x14ac:dyDescent="0.25">
      <c r="A363">
        <v>361</v>
      </c>
      <c r="B363">
        <v>39.268493150684897</v>
      </c>
      <c r="C363">
        <v>164.44561992000999</v>
      </c>
      <c r="D363">
        <v>11.6409794887474</v>
      </c>
      <c r="E363">
        <v>5.5525968493587001</v>
      </c>
      <c r="F363">
        <v>0.23626258495105801</v>
      </c>
      <c r="G363">
        <v>0.84913370240494102</v>
      </c>
      <c r="H363">
        <v>11.678998911860701</v>
      </c>
      <c r="I363">
        <v>2.5242774566473898</v>
      </c>
    </row>
    <row r="364" spans="1:9" x14ac:dyDescent="0.25">
      <c r="A364">
        <v>362</v>
      </c>
      <c r="B364">
        <v>46.152264646776899</v>
      </c>
      <c r="C364">
        <v>145.94242117686699</v>
      </c>
      <c r="D364">
        <v>10.792558440427999</v>
      </c>
      <c r="E364">
        <v>8.8866098561988593</v>
      </c>
      <c r="F364">
        <v>0.29295443055519499</v>
      </c>
      <c r="G364">
        <v>0.82788761745627004</v>
      </c>
      <c r="H364">
        <v>10.2874692874692</v>
      </c>
      <c r="I364">
        <v>5.8507504168982702</v>
      </c>
    </row>
    <row r="365" spans="1:9" x14ac:dyDescent="0.25">
      <c r="A365">
        <v>363</v>
      </c>
      <c r="B365">
        <v>64.204187128456894</v>
      </c>
      <c r="C365">
        <v>147.26354219731701</v>
      </c>
      <c r="D365">
        <v>17.185687538445801</v>
      </c>
      <c r="E365">
        <v>12.8908696196018</v>
      </c>
      <c r="F365">
        <v>0.37817605727664699</v>
      </c>
      <c r="G365">
        <v>0.75777561827226603</v>
      </c>
      <c r="H365">
        <v>12.6213070725156</v>
      </c>
      <c r="I365">
        <v>7.9339700996677696</v>
      </c>
    </row>
    <row r="366" spans="1:9" x14ac:dyDescent="0.25">
      <c r="A366">
        <v>364</v>
      </c>
      <c r="B366">
        <v>49.748863429714497</v>
      </c>
      <c r="C366">
        <v>147.65509409474299</v>
      </c>
      <c r="D366">
        <v>11.7733020209785</v>
      </c>
      <c r="E366">
        <v>5.7099585480496904</v>
      </c>
      <c r="F366">
        <v>0.30275592334435902</v>
      </c>
      <c r="G366">
        <v>0.83107893548851997</v>
      </c>
      <c r="H366">
        <v>7.7641172265904199</v>
      </c>
      <c r="I366">
        <v>3.2013518320882199</v>
      </c>
    </row>
    <row r="367" spans="1:9" x14ac:dyDescent="0.25">
      <c r="A367">
        <v>365</v>
      </c>
      <c r="B367">
        <v>53.178895514648602</v>
      </c>
      <c r="C367">
        <v>133.21893970052599</v>
      </c>
      <c r="D367">
        <v>12.979480398879501</v>
      </c>
      <c r="E367">
        <v>5.5174583788994003</v>
      </c>
      <c r="F367">
        <v>0.29987023689558701</v>
      </c>
      <c r="G367">
        <v>0.82013486807121705</v>
      </c>
      <c r="H367">
        <v>8.3083657587548601</v>
      </c>
      <c r="I367">
        <v>3.4315583142763799</v>
      </c>
    </row>
    <row r="368" spans="1:9" x14ac:dyDescent="0.25">
      <c r="A368">
        <v>366</v>
      </c>
      <c r="B368">
        <v>46.273743016759703</v>
      </c>
      <c r="C368">
        <v>148.37181996086099</v>
      </c>
      <c r="D368">
        <v>20.9093454110049</v>
      </c>
      <c r="E368">
        <v>9.1484280348335005</v>
      </c>
      <c r="F368">
        <v>0.25270178410281802</v>
      </c>
      <c r="G368">
        <v>0.77383558900726501</v>
      </c>
      <c r="H368">
        <v>9.7435897435897392</v>
      </c>
      <c r="I368">
        <v>4.5927659574468001</v>
      </c>
    </row>
    <row r="369" spans="1:9" x14ac:dyDescent="0.25">
      <c r="A369">
        <v>367</v>
      </c>
      <c r="B369">
        <v>44.655542312276502</v>
      </c>
      <c r="C369">
        <v>182.474304690743</v>
      </c>
      <c r="D369">
        <v>17.650743579819199</v>
      </c>
      <c r="E369">
        <v>3.7578855823228201</v>
      </c>
      <c r="F369">
        <v>0.28496536655859001</v>
      </c>
      <c r="G369">
        <v>0.89898058748121201</v>
      </c>
      <c r="H369">
        <v>19.486486486486399</v>
      </c>
      <c r="I369">
        <v>2.541928721174</v>
      </c>
    </row>
    <row r="370" spans="1:9" x14ac:dyDescent="0.25">
      <c r="A370">
        <v>368</v>
      </c>
      <c r="B370">
        <v>42.832762947752599</v>
      </c>
      <c r="C370">
        <v>147.95782184450701</v>
      </c>
      <c r="D370">
        <v>12.7196843979502</v>
      </c>
      <c r="E370">
        <v>4.7883673168519998</v>
      </c>
      <c r="F370">
        <v>0.28861763034300297</v>
      </c>
      <c r="G370">
        <v>0.80880096293190695</v>
      </c>
      <c r="H370">
        <v>12.857254901960699</v>
      </c>
      <c r="I370">
        <v>2.8409506398537401</v>
      </c>
    </row>
    <row r="371" spans="1:9" x14ac:dyDescent="0.25">
      <c r="A371">
        <v>369</v>
      </c>
      <c r="B371">
        <v>51.292754689223898</v>
      </c>
      <c r="C371">
        <v>159.18401592718999</v>
      </c>
      <c r="D371">
        <v>13.644467531169999</v>
      </c>
      <c r="E371">
        <v>7.5109877221135699</v>
      </c>
      <c r="F371">
        <v>0.34597492343459202</v>
      </c>
      <c r="G371">
        <v>0.816865321945067</v>
      </c>
      <c r="H371">
        <v>14.8754406580493</v>
      </c>
      <c r="I371">
        <v>3.6192989068978498</v>
      </c>
    </row>
    <row r="372" spans="1:9" x14ac:dyDescent="0.25">
      <c r="A372">
        <v>370</v>
      </c>
      <c r="B372">
        <v>47.0059354838709</v>
      </c>
      <c r="C372">
        <v>172.73215350964401</v>
      </c>
      <c r="D372">
        <v>14.7351403021921</v>
      </c>
      <c r="E372">
        <v>5.9242753889864899</v>
      </c>
      <c r="F372">
        <v>0.32904900050500302</v>
      </c>
      <c r="G372">
        <v>0.79978426772814804</v>
      </c>
      <c r="H372">
        <v>12.1479820627802</v>
      </c>
      <c r="I372">
        <v>2.9298155737704898</v>
      </c>
    </row>
    <row r="373" spans="1:9" x14ac:dyDescent="0.25">
      <c r="A373">
        <v>371</v>
      </c>
      <c r="B373">
        <v>50.006691201070502</v>
      </c>
      <c r="C373">
        <v>167.664869236991</v>
      </c>
      <c r="D373">
        <v>18.422225316982001</v>
      </c>
      <c r="E373">
        <v>11.3112542098049</v>
      </c>
      <c r="F373">
        <v>0.33302485360666201</v>
      </c>
      <c r="G373">
        <v>0.82716470974307998</v>
      </c>
      <c r="H373">
        <v>14.4155578300921</v>
      </c>
      <c r="I373">
        <v>4.3029366306027796</v>
      </c>
    </row>
    <row r="374" spans="1:9" x14ac:dyDescent="0.25">
      <c r="A374">
        <v>372</v>
      </c>
      <c r="B374">
        <v>42.329005453129</v>
      </c>
      <c r="C374">
        <v>114.211459067566</v>
      </c>
      <c r="D374">
        <v>13.2309145934541</v>
      </c>
      <c r="E374">
        <v>5.8801861689959898</v>
      </c>
      <c r="F374">
        <v>0.26953567038540899</v>
      </c>
      <c r="G374">
        <v>0.86287911300140596</v>
      </c>
      <c r="H374">
        <v>11.426470588235199</v>
      </c>
      <c r="I374">
        <v>4.3115360888340497</v>
      </c>
    </row>
    <row r="375" spans="1:9" x14ac:dyDescent="0.25">
      <c r="A375">
        <v>373</v>
      </c>
      <c r="B375">
        <v>68.893593314763194</v>
      </c>
      <c r="C375">
        <v>127.33548227126199</v>
      </c>
      <c r="D375">
        <v>17.076850446162599</v>
      </c>
      <c r="E375">
        <v>5.060057867976</v>
      </c>
      <c r="F375">
        <v>0.39186955047893701</v>
      </c>
      <c r="G375">
        <v>0.70560520382914305</v>
      </c>
      <c r="H375">
        <v>12.107212475633499</v>
      </c>
      <c r="I375">
        <v>3.1230407523510899</v>
      </c>
    </row>
    <row r="376" spans="1:9" x14ac:dyDescent="0.25">
      <c r="A376">
        <v>374</v>
      </c>
      <c r="B376">
        <v>57.038325053229201</v>
      </c>
      <c r="C376">
        <v>147.171126082771</v>
      </c>
      <c r="D376">
        <v>17.3613018915749</v>
      </c>
      <c r="E376">
        <v>8.7331904709990997</v>
      </c>
      <c r="F376">
        <v>0.32396786736433503</v>
      </c>
      <c r="G376">
        <v>0.76602501011060897</v>
      </c>
      <c r="H376">
        <v>12.1382978723404</v>
      </c>
      <c r="I376">
        <v>4.54600606673407</v>
      </c>
    </row>
    <row r="377" spans="1:9" x14ac:dyDescent="0.25">
      <c r="A377">
        <v>375</v>
      </c>
      <c r="B377">
        <v>51.016231295967501</v>
      </c>
      <c r="C377">
        <v>174.26692935031599</v>
      </c>
      <c r="D377">
        <v>13.574818332516299</v>
      </c>
      <c r="E377">
        <v>3.48274059777094</v>
      </c>
      <c r="F377">
        <v>0.30092484883730602</v>
      </c>
      <c r="G377">
        <v>0.87372705722216504</v>
      </c>
      <c r="H377">
        <v>14.860585197934499</v>
      </c>
      <c r="I377">
        <v>2.4531976744185999</v>
      </c>
    </row>
    <row r="378" spans="1:9" x14ac:dyDescent="0.25">
      <c r="A378">
        <v>376</v>
      </c>
      <c r="B378">
        <v>42.265425715270503</v>
      </c>
      <c r="C378">
        <v>169.136400851481</v>
      </c>
      <c r="D378">
        <v>12.483080439024899</v>
      </c>
      <c r="E378">
        <v>5.6401831936813496</v>
      </c>
      <c r="F378">
        <v>0.25837825570881801</v>
      </c>
      <c r="G378">
        <v>0.82124088794765304</v>
      </c>
      <c r="H378">
        <v>11.806157354618</v>
      </c>
      <c r="I378">
        <v>2.73862158647594</v>
      </c>
    </row>
    <row r="379" spans="1:9" x14ac:dyDescent="0.25">
      <c r="A379">
        <v>377</v>
      </c>
      <c r="B379">
        <v>75.495088930183101</v>
      </c>
      <c r="C379">
        <v>149.715465297924</v>
      </c>
      <c r="D379">
        <v>18.358261135162401</v>
      </c>
      <c r="E379">
        <v>9.3745790079856892</v>
      </c>
      <c r="F379">
        <v>0.496699714658209</v>
      </c>
      <c r="G379">
        <v>0.83455229531566799</v>
      </c>
      <c r="H379">
        <v>10.153061224489701</v>
      </c>
      <c r="I379">
        <v>5.4118715929739496</v>
      </c>
    </row>
    <row r="380" spans="1:9" x14ac:dyDescent="0.25">
      <c r="A380">
        <v>378</v>
      </c>
      <c r="B380">
        <v>37.155710172744698</v>
      </c>
      <c r="C380">
        <v>110.22367175170901</v>
      </c>
      <c r="D380">
        <v>10.873177937817299</v>
      </c>
      <c r="E380">
        <v>4.8840294476529396</v>
      </c>
      <c r="F380">
        <v>0.293866938711975</v>
      </c>
      <c r="G380">
        <v>0.84356989054635201</v>
      </c>
      <c r="H380">
        <v>12.470434782608599</v>
      </c>
      <c r="I380">
        <v>3.33986013986013</v>
      </c>
    </row>
    <row r="381" spans="1:9" x14ac:dyDescent="0.25">
      <c r="A381">
        <v>379</v>
      </c>
      <c r="B381">
        <v>34.375995222929902</v>
      </c>
      <c r="C381">
        <v>130.77422096317201</v>
      </c>
      <c r="D381">
        <v>7.6397377523487098</v>
      </c>
      <c r="E381">
        <v>9.6697767001474801</v>
      </c>
      <c r="F381">
        <v>0.23635837468215901</v>
      </c>
      <c r="G381">
        <v>0.77668506130761406</v>
      </c>
      <c r="H381">
        <v>11.2598001537279</v>
      </c>
      <c r="I381">
        <v>4.7753682487724998</v>
      </c>
    </row>
    <row r="382" spans="1:9" x14ac:dyDescent="0.25">
      <c r="A382">
        <v>380</v>
      </c>
      <c r="B382">
        <v>63.163682325679297</v>
      </c>
      <c r="C382">
        <v>104.24822572269299</v>
      </c>
      <c r="D382">
        <v>15.0432111059416</v>
      </c>
      <c r="E382">
        <v>7.8321259509681296</v>
      </c>
      <c r="F382">
        <v>0.37819298884067998</v>
      </c>
      <c r="G382">
        <v>0.71358030182724896</v>
      </c>
      <c r="H382">
        <v>8.6363636363636296</v>
      </c>
      <c r="I382">
        <v>3.9471316085489301</v>
      </c>
    </row>
    <row r="383" spans="1:9" x14ac:dyDescent="0.25">
      <c r="A383">
        <v>381</v>
      </c>
      <c r="B383">
        <v>52.158819836785902</v>
      </c>
      <c r="C383">
        <v>162.412668429668</v>
      </c>
      <c r="D383">
        <v>14.255181713554</v>
      </c>
      <c r="E383">
        <v>7.1756208259855097</v>
      </c>
      <c r="F383">
        <v>0.28718111039530397</v>
      </c>
      <c r="G383">
        <v>0.81998937031827002</v>
      </c>
      <c r="H383">
        <v>16.561122244488899</v>
      </c>
      <c r="I383">
        <v>4.0308729595457704</v>
      </c>
    </row>
    <row r="384" spans="1:9" x14ac:dyDescent="0.25">
      <c r="A384">
        <v>382</v>
      </c>
      <c r="B384">
        <v>51.407971864009298</v>
      </c>
      <c r="C384">
        <v>138.24568362109099</v>
      </c>
      <c r="D384">
        <v>18.932300046916101</v>
      </c>
      <c r="E384">
        <v>8.5316285764927606</v>
      </c>
      <c r="F384">
        <v>0.29203649012015798</v>
      </c>
      <c r="G384">
        <v>0.63439616637956098</v>
      </c>
      <c r="H384">
        <v>17.080194410692499</v>
      </c>
      <c r="I384">
        <v>5.6091492776885996</v>
      </c>
    </row>
    <row r="385" spans="1:9" x14ac:dyDescent="0.25">
      <c r="A385">
        <v>383</v>
      </c>
      <c r="B385">
        <v>61.951984877126598</v>
      </c>
      <c r="C385">
        <v>144.104034543246</v>
      </c>
      <c r="D385">
        <v>22.899792313280798</v>
      </c>
      <c r="E385">
        <v>4.68307151691873</v>
      </c>
      <c r="F385">
        <v>0.355775468797907</v>
      </c>
      <c r="G385">
        <v>0.82133198316252298</v>
      </c>
      <c r="H385">
        <v>17.839822024471601</v>
      </c>
      <c r="I385">
        <v>3.2075833014170798</v>
      </c>
    </row>
    <row r="386" spans="1:9" x14ac:dyDescent="0.25">
      <c r="A386">
        <v>384</v>
      </c>
      <c r="B386">
        <v>48.744087038788997</v>
      </c>
      <c r="C386">
        <v>182.589860672052</v>
      </c>
      <c r="D386">
        <v>18.186012786494398</v>
      </c>
      <c r="E386">
        <v>7.3731026558353401</v>
      </c>
      <c r="F386">
        <v>0.27534123521616299</v>
      </c>
      <c r="G386">
        <v>0.84835586727770596</v>
      </c>
      <c r="H386">
        <v>20.074229691876699</v>
      </c>
      <c r="I386">
        <v>2.35376930063578</v>
      </c>
    </row>
    <row r="387" spans="1:9" x14ac:dyDescent="0.25">
      <c r="A387">
        <v>385</v>
      </c>
      <c r="B387">
        <v>83.767755412077406</v>
      </c>
      <c r="C387">
        <v>180.66596483840399</v>
      </c>
      <c r="D387">
        <v>17.516294353892199</v>
      </c>
      <c r="E387">
        <v>3.7565830650518501</v>
      </c>
      <c r="F387">
        <v>0.47991242756276498</v>
      </c>
      <c r="G387">
        <v>0.86412394606281195</v>
      </c>
      <c r="H387">
        <v>8.9667796610169397</v>
      </c>
      <c r="I387">
        <v>2.4877571008814798</v>
      </c>
    </row>
    <row r="388" spans="1:9" x14ac:dyDescent="0.25">
      <c r="A388">
        <v>386</v>
      </c>
      <c r="B388">
        <v>67.515760197774995</v>
      </c>
      <c r="C388">
        <v>31.1636363636363</v>
      </c>
      <c r="D388">
        <v>14.0679357864295</v>
      </c>
      <c r="E388">
        <v>18.5870570370131</v>
      </c>
      <c r="F388">
        <v>0.37351676964153002</v>
      </c>
      <c r="G388">
        <v>0.134489434783583</v>
      </c>
      <c r="H388">
        <v>9.4153005464480799</v>
      </c>
      <c r="I388">
        <v>7.2321041214750501</v>
      </c>
    </row>
    <row r="389" spans="1:9" x14ac:dyDescent="0.25">
      <c r="A389">
        <v>387</v>
      </c>
      <c r="B389">
        <v>60.903441682600302</v>
      </c>
      <c r="C389">
        <v>118.880528846153</v>
      </c>
      <c r="D389">
        <v>16.563038021463601</v>
      </c>
      <c r="E389">
        <v>17.120420580423499</v>
      </c>
      <c r="F389">
        <v>0.31442644045669799</v>
      </c>
      <c r="G389">
        <v>0.65561166314146302</v>
      </c>
      <c r="H389">
        <v>13.4051841746248</v>
      </c>
      <c r="I389">
        <v>10.7311770943796</v>
      </c>
    </row>
    <row r="390" spans="1:9" x14ac:dyDescent="0.25">
      <c r="A390">
        <v>388</v>
      </c>
      <c r="B390">
        <v>53.163225172074704</v>
      </c>
      <c r="C390">
        <v>164.182704019488</v>
      </c>
      <c r="D390">
        <v>17.4988060335046</v>
      </c>
      <c r="E390">
        <v>6.28603175616872</v>
      </c>
      <c r="F390">
        <v>0.27435620755803702</v>
      </c>
      <c r="G390">
        <v>0.79564830114363305</v>
      </c>
      <c r="H390">
        <v>14.7946026986506</v>
      </c>
      <c r="I390">
        <v>4.1804214223002596</v>
      </c>
    </row>
    <row r="391" spans="1:9" x14ac:dyDescent="0.25">
      <c r="A391">
        <v>389</v>
      </c>
      <c r="B391">
        <v>56.307189542483599</v>
      </c>
      <c r="C391">
        <v>166.27385821404201</v>
      </c>
      <c r="D391">
        <v>13.9178166221098</v>
      </c>
      <c r="E391">
        <v>7.5135827528839698</v>
      </c>
      <c r="F391">
        <v>0.30307396752994298</v>
      </c>
      <c r="G391">
        <v>0.80913568580098805</v>
      </c>
      <c r="H391">
        <v>14.063318777292499</v>
      </c>
      <c r="I391">
        <v>3.9348121321864999</v>
      </c>
    </row>
    <row r="392" spans="1:9" x14ac:dyDescent="0.25">
      <c r="A392">
        <v>390</v>
      </c>
      <c r="B392">
        <v>34.597324723247198</v>
      </c>
      <c r="C392">
        <v>125.363603797241</v>
      </c>
      <c r="D392">
        <v>15.0845477808484</v>
      </c>
      <c r="E392">
        <v>14.6921283993965</v>
      </c>
      <c r="F392">
        <v>0.202847445335119</v>
      </c>
      <c r="G392">
        <v>0.72473974048464795</v>
      </c>
      <c r="H392">
        <v>22.0998685939553</v>
      </c>
      <c r="I392">
        <v>8.5700267618198005</v>
      </c>
    </row>
    <row r="393" spans="1:9" x14ac:dyDescent="0.25">
      <c r="A393">
        <v>391</v>
      </c>
      <c r="B393">
        <v>56.585908529048197</v>
      </c>
      <c r="C393">
        <v>134.57344832461399</v>
      </c>
      <c r="D393">
        <v>14.7386195879907</v>
      </c>
      <c r="E393">
        <v>2.6408181449215702</v>
      </c>
      <c r="F393">
        <v>0.29181387026283501</v>
      </c>
      <c r="G393">
        <v>0.82471752090285899</v>
      </c>
      <c r="H393">
        <v>11.1971830985915</v>
      </c>
      <c r="I393">
        <v>2.32308936514355</v>
      </c>
    </row>
    <row r="394" spans="1:9" x14ac:dyDescent="0.25">
      <c r="A394">
        <v>392</v>
      </c>
      <c r="B394">
        <v>39.876764386536301</v>
      </c>
      <c r="C394">
        <v>82.229061553985801</v>
      </c>
      <c r="D394">
        <v>13.4590191316078</v>
      </c>
      <c r="E394">
        <v>5.6282863324958603</v>
      </c>
      <c r="F394">
        <v>0.25082600708015301</v>
      </c>
      <c r="G394">
        <v>0.74405149747176202</v>
      </c>
      <c r="H394">
        <v>20.037690457097</v>
      </c>
      <c r="I394">
        <v>4.2173469387755098</v>
      </c>
    </row>
    <row r="395" spans="1:9" x14ac:dyDescent="0.25">
      <c r="A395">
        <v>393</v>
      </c>
      <c r="B395">
        <v>42.714394131039697</v>
      </c>
      <c r="C395">
        <v>160.14207650273201</v>
      </c>
      <c r="D395">
        <v>14.5387125804427</v>
      </c>
      <c r="E395">
        <v>3.6372787943012401</v>
      </c>
      <c r="F395">
        <v>0.270951726216966</v>
      </c>
      <c r="G395">
        <v>0.83322775498679702</v>
      </c>
      <c r="H395">
        <v>16.8234830575256</v>
      </c>
      <c r="I395">
        <v>2.5789954337899501</v>
      </c>
    </row>
    <row r="396" spans="1:9" x14ac:dyDescent="0.25">
      <c r="A396">
        <v>394</v>
      </c>
      <c r="B396">
        <v>35.5310110450297</v>
      </c>
      <c r="C396">
        <v>153.36474908200699</v>
      </c>
      <c r="D396">
        <v>12.5859955664535</v>
      </c>
      <c r="E396">
        <v>4.2142050857355997</v>
      </c>
      <c r="F396">
        <v>0.22307800358987501</v>
      </c>
      <c r="G396">
        <v>0.90066348604331703</v>
      </c>
      <c r="H396">
        <v>17.927093596059098</v>
      </c>
      <c r="I396">
        <v>2.9482499463173699</v>
      </c>
    </row>
    <row r="397" spans="1:9" x14ac:dyDescent="0.25">
      <c r="A397">
        <v>395</v>
      </c>
      <c r="B397">
        <v>35.0622185837085</v>
      </c>
      <c r="C397">
        <v>174.241657885493</v>
      </c>
      <c r="D397">
        <v>12.962012686454401</v>
      </c>
      <c r="E397">
        <v>6.1104804413325304</v>
      </c>
      <c r="F397">
        <v>0.21500746530251899</v>
      </c>
      <c r="G397">
        <v>0.86198149590145601</v>
      </c>
      <c r="H397">
        <v>18.524788391777498</v>
      </c>
      <c r="I397">
        <v>2.9892183288409702</v>
      </c>
    </row>
    <row r="398" spans="1:9" x14ac:dyDescent="0.25">
      <c r="A398">
        <v>396</v>
      </c>
      <c r="B398">
        <v>44.588235294117602</v>
      </c>
      <c r="C398">
        <v>141.663584242648</v>
      </c>
      <c r="D398">
        <v>18.007847309975599</v>
      </c>
      <c r="E398">
        <v>7.5535756448416098</v>
      </c>
      <c r="F398">
        <v>0.23137859922019899</v>
      </c>
      <c r="G398">
        <v>0.75511969131851597</v>
      </c>
      <c r="H398">
        <v>14.670774647887299</v>
      </c>
      <c r="I398">
        <v>3.3258996452103302</v>
      </c>
    </row>
    <row r="399" spans="1:9" x14ac:dyDescent="0.25">
      <c r="A399">
        <v>397</v>
      </c>
      <c r="B399">
        <v>40.707429048413999</v>
      </c>
      <c r="C399">
        <v>149.53843457943901</v>
      </c>
      <c r="D399">
        <v>17.5485847553356</v>
      </c>
      <c r="E399">
        <v>5.3112242036753301</v>
      </c>
      <c r="F399">
        <v>0.23397234862952801</v>
      </c>
      <c r="G399">
        <v>0.83642707157009399</v>
      </c>
      <c r="H399">
        <v>18.719745222929902</v>
      </c>
      <c r="I399">
        <v>4.0042194092827001</v>
      </c>
    </row>
    <row r="400" spans="1:9" x14ac:dyDescent="0.25">
      <c r="A400">
        <v>398</v>
      </c>
      <c r="B400">
        <v>37.510337698139203</v>
      </c>
      <c r="C400">
        <v>140.78609262528801</v>
      </c>
      <c r="D400">
        <v>13.3307753962674</v>
      </c>
      <c r="E400">
        <v>10.661235644786499</v>
      </c>
      <c r="F400">
        <v>0.24313710334541799</v>
      </c>
      <c r="G400">
        <v>0.81605490953437299</v>
      </c>
      <c r="H400">
        <v>17.0170842824601</v>
      </c>
      <c r="I400">
        <v>4.1384718051384697</v>
      </c>
    </row>
    <row r="401" spans="1:9" x14ac:dyDescent="0.25">
      <c r="A401">
        <v>399</v>
      </c>
      <c r="B401">
        <v>39.249670184696498</v>
      </c>
      <c r="C401">
        <v>147.984004218667</v>
      </c>
      <c r="D401">
        <v>13.863184831346199</v>
      </c>
      <c r="E401">
        <v>6.9062792407752296</v>
      </c>
      <c r="F401">
        <v>0.25503404788989997</v>
      </c>
      <c r="G401">
        <v>0.77460103925109303</v>
      </c>
      <c r="H401">
        <v>14.4842219804134</v>
      </c>
      <c r="I401">
        <v>3.2405194805194801</v>
      </c>
    </row>
    <row r="402" spans="1:9" x14ac:dyDescent="0.25">
      <c r="A402">
        <v>400</v>
      </c>
      <c r="B402">
        <v>29.819120586275801</v>
      </c>
      <c r="C402">
        <v>145.35259818212899</v>
      </c>
      <c r="D402">
        <v>11.287517440705599</v>
      </c>
      <c r="E402">
        <v>5.7045734125438203</v>
      </c>
      <c r="F402">
        <v>0.204182688880541</v>
      </c>
      <c r="G402">
        <v>0.77607522230183101</v>
      </c>
      <c r="H402">
        <v>15.733684210526301</v>
      </c>
      <c r="I402">
        <v>3.3792761527020301</v>
      </c>
    </row>
    <row r="403" spans="1:9" x14ac:dyDescent="0.25">
      <c r="A403">
        <v>401</v>
      </c>
      <c r="B403">
        <v>30.859630324135999</v>
      </c>
      <c r="C403">
        <v>169.818453121114</v>
      </c>
      <c r="D403">
        <v>11.195397689741</v>
      </c>
      <c r="E403">
        <v>3.1986302581763399</v>
      </c>
      <c r="F403">
        <v>0.23275258463404899</v>
      </c>
      <c r="G403">
        <v>0.82327576654429901</v>
      </c>
      <c r="H403">
        <v>17.585810162991301</v>
      </c>
      <c r="I403">
        <v>2.5052980132450302</v>
      </c>
    </row>
    <row r="404" spans="1:9" x14ac:dyDescent="0.25">
      <c r="A404">
        <v>402</v>
      </c>
      <c r="B404">
        <v>33.2091108671789</v>
      </c>
      <c r="C404">
        <v>104.59197907585001</v>
      </c>
      <c r="D404">
        <v>10.1699575885226</v>
      </c>
      <c r="E404">
        <v>5.4765035869154204</v>
      </c>
      <c r="F404">
        <v>0.223720761419991</v>
      </c>
      <c r="G404">
        <v>0.80336544544237698</v>
      </c>
      <c r="H404">
        <v>14.08648111332</v>
      </c>
      <c r="I404">
        <v>3.2293832293832199</v>
      </c>
    </row>
    <row r="405" spans="1:9" x14ac:dyDescent="0.25">
      <c r="A405">
        <v>403</v>
      </c>
      <c r="B405">
        <v>36.728088336783898</v>
      </c>
      <c r="C405">
        <v>141.55812807881699</v>
      </c>
      <c r="D405">
        <v>11.820568934501299</v>
      </c>
      <c r="E405">
        <v>13.7218674610439</v>
      </c>
      <c r="F405">
        <v>0.22955634346988801</v>
      </c>
      <c r="G405">
        <v>0.707534355025916</v>
      </c>
      <c r="H405">
        <v>14.189714285714199</v>
      </c>
      <c r="I405">
        <v>6.3188935281837102</v>
      </c>
    </row>
    <row r="406" spans="1:9" x14ac:dyDescent="0.25">
      <c r="A406">
        <v>404</v>
      </c>
      <c r="B406">
        <v>50.893056926620602</v>
      </c>
      <c r="C406">
        <v>117.64940035723301</v>
      </c>
      <c r="D406">
        <v>13.263952652893799</v>
      </c>
      <c r="E406">
        <v>9.0544271120663797</v>
      </c>
      <c r="F406">
        <v>0.27334676166134603</v>
      </c>
      <c r="G406">
        <v>0.67981511180047005</v>
      </c>
      <c r="H406">
        <v>16.523756906077299</v>
      </c>
      <c r="I406">
        <v>4.1199460916442003</v>
      </c>
    </row>
    <row r="407" spans="1:9" x14ac:dyDescent="0.25">
      <c r="A407">
        <v>405</v>
      </c>
      <c r="B407">
        <v>32.018453427064998</v>
      </c>
      <c r="C407">
        <v>132.053495612793</v>
      </c>
      <c r="D407">
        <v>15.8120160232586</v>
      </c>
      <c r="E407">
        <v>6.0979118530745797</v>
      </c>
      <c r="F407">
        <v>0.226380861570459</v>
      </c>
      <c r="G407">
        <v>0.761731729068857</v>
      </c>
      <c r="H407">
        <v>15.3016759776536</v>
      </c>
      <c r="I407">
        <v>3.6052631578947301</v>
      </c>
    </row>
    <row r="408" spans="1:9" x14ac:dyDescent="0.25">
      <c r="A408">
        <v>406</v>
      </c>
      <c r="B408">
        <v>24.638160136286199</v>
      </c>
      <c r="C408">
        <v>110.262638717632</v>
      </c>
      <c r="D408">
        <v>12.905230720931399</v>
      </c>
      <c r="E408">
        <v>13.876029238547099</v>
      </c>
      <c r="F408">
        <v>0.166687028515108</v>
      </c>
      <c r="G408">
        <v>0.62590425759878199</v>
      </c>
      <c r="H408">
        <v>17.104238258877398</v>
      </c>
      <c r="I408">
        <v>5.5471014492753596</v>
      </c>
    </row>
    <row r="409" spans="1:9" x14ac:dyDescent="0.25">
      <c r="A409">
        <v>407</v>
      </c>
      <c r="B409">
        <v>21.974125539051201</v>
      </c>
      <c r="C409">
        <v>114.05887032617299</v>
      </c>
      <c r="D409">
        <v>9.7099025456091397</v>
      </c>
      <c r="E409">
        <v>7.8747655546900299</v>
      </c>
      <c r="F409">
        <v>0.14506518616601299</v>
      </c>
      <c r="G409">
        <v>0.54672081612854995</v>
      </c>
      <c r="H409">
        <v>20.775773195876202</v>
      </c>
      <c r="I409">
        <v>3.9090909090908998</v>
      </c>
    </row>
    <row r="410" spans="1:9" x14ac:dyDescent="0.25">
      <c r="A410">
        <v>408</v>
      </c>
      <c r="B410">
        <v>41.911700581395301</v>
      </c>
      <c r="C410">
        <v>128.85212779391301</v>
      </c>
      <c r="D410">
        <v>12.100984773026299</v>
      </c>
      <c r="E410">
        <v>5.9727780691948098</v>
      </c>
      <c r="F410">
        <v>0.26392401183865499</v>
      </c>
      <c r="G410">
        <v>0.80408066274225798</v>
      </c>
      <c r="H410">
        <v>12.0023894862604</v>
      </c>
      <c r="I410">
        <v>3.0742358078602599</v>
      </c>
    </row>
    <row r="411" spans="1:9" x14ac:dyDescent="0.25">
      <c r="A411">
        <v>409</v>
      </c>
      <c r="B411">
        <v>29.733554817275699</v>
      </c>
      <c r="C411">
        <v>157.310397019443</v>
      </c>
      <c r="D411">
        <v>13.4064060122921</v>
      </c>
      <c r="E411">
        <v>6.4441492669457396</v>
      </c>
      <c r="F411">
        <v>0.14813170972319201</v>
      </c>
      <c r="G411">
        <v>0.84027432712777494</v>
      </c>
      <c r="H411">
        <v>15.9494252873563</v>
      </c>
      <c r="I411">
        <v>3.2088461538461499</v>
      </c>
    </row>
    <row r="412" spans="1:9" x14ac:dyDescent="0.25">
      <c r="A412">
        <v>410</v>
      </c>
      <c r="B412">
        <v>32.3318181818181</v>
      </c>
      <c r="C412">
        <v>152.01996786779799</v>
      </c>
      <c r="D412">
        <v>14.689295212056701</v>
      </c>
      <c r="E412">
        <v>4.8347200532329602</v>
      </c>
      <c r="F412">
        <v>0.166065884364237</v>
      </c>
      <c r="G412">
        <v>0.89747834729521703</v>
      </c>
      <c r="H412">
        <v>15.2028397565922</v>
      </c>
      <c r="I412">
        <v>3.3967779056386598</v>
      </c>
    </row>
    <row r="413" spans="1:9" x14ac:dyDescent="0.25">
      <c r="A413">
        <v>411</v>
      </c>
      <c r="B413">
        <v>54.054636951833203</v>
      </c>
      <c r="C413">
        <v>150.678804347826</v>
      </c>
      <c r="D413">
        <v>22.1230755769888</v>
      </c>
      <c r="E413">
        <v>6.9900128762007103</v>
      </c>
      <c r="F413">
        <v>0.30458266761601199</v>
      </c>
      <c r="G413">
        <v>0.80293687390081703</v>
      </c>
      <c r="H413">
        <v>15.366050808314</v>
      </c>
      <c r="I413">
        <v>4.6741818181818102</v>
      </c>
    </row>
    <row r="414" spans="1:9" x14ac:dyDescent="0.25">
      <c r="A414">
        <v>412</v>
      </c>
      <c r="B414">
        <v>19.502071251035598</v>
      </c>
      <c r="C414">
        <v>179.03946110386701</v>
      </c>
      <c r="D414">
        <v>26.678516740592698</v>
      </c>
      <c r="E414">
        <v>3.73301517763257</v>
      </c>
      <c r="F414">
        <v>0.11117420770017999</v>
      </c>
      <c r="G414">
        <v>0.88556324562973598</v>
      </c>
      <c r="H414">
        <v>22.308429118773901</v>
      </c>
      <c r="I414">
        <v>2.4353553921568598</v>
      </c>
    </row>
    <row r="415" spans="1:9" x14ac:dyDescent="0.25">
      <c r="A415">
        <v>413</v>
      </c>
      <c r="B415">
        <v>23.814919735599599</v>
      </c>
      <c r="C415">
        <v>126.173215181407</v>
      </c>
      <c r="D415">
        <v>28.425474251046602</v>
      </c>
      <c r="E415">
        <v>6.3048900981353899</v>
      </c>
      <c r="F415">
        <v>0.13333066044403999</v>
      </c>
      <c r="G415">
        <v>0.75154628973517601</v>
      </c>
      <c r="H415">
        <v>18.103671706263398</v>
      </c>
      <c r="I415">
        <v>4.0290872617853504</v>
      </c>
    </row>
    <row r="416" spans="1:9" x14ac:dyDescent="0.25">
      <c r="A416">
        <v>414</v>
      </c>
      <c r="B416">
        <v>114.905878573723</v>
      </c>
      <c r="C416">
        <v>174.78155412486899</v>
      </c>
      <c r="D416">
        <v>21.482411091107998</v>
      </c>
      <c r="E416">
        <v>7.4581109828125198</v>
      </c>
      <c r="F416">
        <v>0.64132590887683205</v>
      </c>
      <c r="G416">
        <v>0.83460571163885999</v>
      </c>
      <c r="H416">
        <v>8.8597063621533394</v>
      </c>
      <c r="I416">
        <v>4.7059020791415103</v>
      </c>
    </row>
    <row r="417" spans="1:9" x14ac:dyDescent="0.25">
      <c r="A417">
        <v>415</v>
      </c>
      <c r="B417">
        <v>21.747623163353499</v>
      </c>
      <c r="C417">
        <v>131.73962056639999</v>
      </c>
      <c r="D417">
        <v>25.6382430745882</v>
      </c>
      <c r="E417">
        <v>9.3041713699321402</v>
      </c>
      <c r="F417">
        <v>0.12021510140307599</v>
      </c>
      <c r="G417">
        <v>0.79022652194562604</v>
      </c>
      <c r="H417">
        <v>18.421965317919</v>
      </c>
      <c r="I417">
        <v>4.12304832713754</v>
      </c>
    </row>
    <row r="418" spans="1:9" x14ac:dyDescent="0.25">
      <c r="A418">
        <v>416</v>
      </c>
      <c r="B418">
        <v>28.937893789378901</v>
      </c>
      <c r="C418">
        <v>165.862646182068</v>
      </c>
      <c r="D418">
        <v>14.543823131333999</v>
      </c>
      <c r="E418">
        <v>4.9860845354824699</v>
      </c>
      <c r="F418">
        <v>0.19585868626464101</v>
      </c>
      <c r="G418">
        <v>0.83673315036136597</v>
      </c>
      <c r="H418">
        <v>15.707219251336801</v>
      </c>
      <c r="I418">
        <v>3.5132319819819799</v>
      </c>
    </row>
    <row r="419" spans="1:9" x14ac:dyDescent="0.25">
      <c r="A419">
        <v>417</v>
      </c>
      <c r="B419">
        <v>32.472319859402397</v>
      </c>
      <c r="C419">
        <v>169.90383719123801</v>
      </c>
      <c r="D419">
        <v>16.820592080443699</v>
      </c>
      <c r="E419">
        <v>5.1382653337166104</v>
      </c>
      <c r="F419">
        <v>0.21962692594645999</v>
      </c>
      <c r="G419">
        <v>0.81472426660900499</v>
      </c>
      <c r="H419">
        <v>14.9404600811907</v>
      </c>
      <c r="I419">
        <v>3.3683486238532101</v>
      </c>
    </row>
    <row r="420" spans="1:9" x14ac:dyDescent="0.25">
      <c r="A420">
        <v>418</v>
      </c>
      <c r="B420">
        <v>57.818722729075702</v>
      </c>
      <c r="C420">
        <v>167.25186309688101</v>
      </c>
      <c r="D420">
        <v>15.4702257743016</v>
      </c>
      <c r="E420">
        <v>6.9295939466917904</v>
      </c>
      <c r="F420">
        <v>0.32855959630574799</v>
      </c>
      <c r="G420">
        <v>0.85075058848652796</v>
      </c>
      <c r="H420">
        <v>13.078651685393201</v>
      </c>
      <c r="I420">
        <v>2.8983620327593398</v>
      </c>
    </row>
    <row r="421" spans="1:9" x14ac:dyDescent="0.25">
      <c r="A421">
        <v>419</v>
      </c>
      <c r="B421">
        <v>37.968302658486699</v>
      </c>
      <c r="C421">
        <v>146.608470479917</v>
      </c>
      <c r="D421">
        <v>14.5353320606004</v>
      </c>
      <c r="E421">
        <v>5.7210809225642301</v>
      </c>
      <c r="F421">
        <v>0.22691447938085699</v>
      </c>
      <c r="G421">
        <v>0.82091359414269804</v>
      </c>
      <c r="H421">
        <v>14.7388167388167</v>
      </c>
      <c r="I421">
        <v>2.95608351331893</v>
      </c>
    </row>
    <row r="422" spans="1:9" x14ac:dyDescent="0.25">
      <c r="A422">
        <v>420</v>
      </c>
      <c r="B422">
        <v>20.3560660445082</v>
      </c>
      <c r="C422">
        <v>143.94282103933</v>
      </c>
      <c r="D422">
        <v>14.5458979792925</v>
      </c>
      <c r="E422">
        <v>5.8870421325221001</v>
      </c>
      <c r="F422">
        <v>0.12470386464852</v>
      </c>
      <c r="G422">
        <v>0.79372759788306402</v>
      </c>
      <c r="H422">
        <v>16.049904030710099</v>
      </c>
      <c r="I422">
        <v>3.0228370663153199</v>
      </c>
    </row>
    <row r="423" spans="1:9" x14ac:dyDescent="0.25">
      <c r="A423">
        <v>421</v>
      </c>
      <c r="B423">
        <v>26.690568119139499</v>
      </c>
      <c r="C423">
        <v>177.18827818669601</v>
      </c>
      <c r="D423">
        <v>14.9509131664212</v>
      </c>
      <c r="E423">
        <v>3.2808236393206802</v>
      </c>
      <c r="F423">
        <v>0.16268968910031201</v>
      </c>
      <c r="G423">
        <v>0.91845410293835705</v>
      </c>
      <c r="H423">
        <v>19.356756756756699</v>
      </c>
      <c r="I423">
        <v>2.52</v>
      </c>
    </row>
    <row r="424" spans="1:9" x14ac:dyDescent="0.25">
      <c r="A424">
        <v>422</v>
      </c>
      <c r="B424">
        <v>29.624586288416001</v>
      </c>
      <c r="C424">
        <v>155.21513055121599</v>
      </c>
      <c r="D424">
        <v>14.5367048860537</v>
      </c>
      <c r="E424">
        <v>10.5616642191599</v>
      </c>
      <c r="F424">
        <v>0.18010236426958001</v>
      </c>
      <c r="G424">
        <v>0.71959474772858201</v>
      </c>
      <c r="H424">
        <v>16.907482993197199</v>
      </c>
      <c r="I424">
        <v>4.2665876777251102</v>
      </c>
    </row>
    <row r="425" spans="1:9" x14ac:dyDescent="0.25">
      <c r="A425">
        <v>423</v>
      </c>
      <c r="B425">
        <v>18.2214386459802</v>
      </c>
      <c r="C425">
        <v>161.83880413006599</v>
      </c>
      <c r="D425">
        <v>13.042489001079501</v>
      </c>
      <c r="E425">
        <v>7.9614589948160202</v>
      </c>
      <c r="F425">
        <v>0.11024427401730399</v>
      </c>
      <c r="G425">
        <v>0.793001879191918</v>
      </c>
      <c r="H425">
        <v>17.520710059171599</v>
      </c>
      <c r="I425">
        <v>4.89230769230769</v>
      </c>
    </row>
    <row r="426" spans="1:9" x14ac:dyDescent="0.25">
      <c r="A426">
        <v>424</v>
      </c>
      <c r="B426">
        <v>38.248322147651002</v>
      </c>
      <c r="C426">
        <v>161.69514269514201</v>
      </c>
      <c r="D426">
        <v>15.2061815183894</v>
      </c>
      <c r="E426">
        <v>6.0989433172180698</v>
      </c>
      <c r="F426">
        <v>0.227842817983373</v>
      </c>
      <c r="G426">
        <v>0.86677661330601696</v>
      </c>
      <c r="H426">
        <v>14.9870129870129</v>
      </c>
      <c r="I426">
        <v>3.1427312775330298</v>
      </c>
    </row>
    <row r="427" spans="1:9" x14ac:dyDescent="0.25">
      <c r="A427">
        <v>425</v>
      </c>
      <c r="B427">
        <v>27.185908821788001</v>
      </c>
      <c r="C427">
        <v>177.422470018935</v>
      </c>
      <c r="D427">
        <v>16.361410781079201</v>
      </c>
      <c r="E427">
        <v>3.6755696805698901</v>
      </c>
      <c r="F427">
        <v>0.16089976428664199</v>
      </c>
      <c r="G427">
        <v>0.88173253081450298</v>
      </c>
      <c r="H427">
        <v>16.980799999999999</v>
      </c>
      <c r="I427">
        <v>2.6425258651444801</v>
      </c>
    </row>
    <row r="428" spans="1:9" x14ac:dyDescent="0.25">
      <c r="A428">
        <v>426</v>
      </c>
      <c r="B428">
        <v>17.566189624329098</v>
      </c>
      <c r="C428">
        <v>142.25887781165</v>
      </c>
      <c r="D428">
        <v>19.49494777684</v>
      </c>
      <c r="E428">
        <v>4.38031396310069</v>
      </c>
      <c r="F428">
        <v>9.5892270713019603E-2</v>
      </c>
      <c r="G428">
        <v>0.87765664202196203</v>
      </c>
      <c r="H428">
        <v>14.3766233766233</v>
      </c>
      <c r="I428">
        <v>2.9825598581141</v>
      </c>
    </row>
    <row r="429" spans="1:9" x14ac:dyDescent="0.25">
      <c r="A429">
        <v>427</v>
      </c>
      <c r="B429">
        <v>29.4580258302583</v>
      </c>
      <c r="C429">
        <v>143.07345124190499</v>
      </c>
      <c r="D429">
        <v>14.434808981254101</v>
      </c>
      <c r="E429">
        <v>5.3056805070690896</v>
      </c>
      <c r="F429">
        <v>0.19181580399668999</v>
      </c>
      <c r="G429">
        <v>0.85449998151830897</v>
      </c>
      <c r="H429">
        <v>13.922758620689599</v>
      </c>
      <c r="I429">
        <v>3.5793181177796498</v>
      </c>
    </row>
    <row r="430" spans="1:9" x14ac:dyDescent="0.25">
      <c r="A430">
        <v>428</v>
      </c>
      <c r="B430">
        <v>22.861997226074799</v>
      </c>
      <c r="C430">
        <v>121.167548076923</v>
      </c>
      <c r="D430">
        <v>18.413541293965299</v>
      </c>
      <c r="E430">
        <v>6.1581378467481898</v>
      </c>
      <c r="F430">
        <v>0.148957951348999</v>
      </c>
      <c r="G430">
        <v>0.66242648967024098</v>
      </c>
      <c r="H430">
        <v>13.0841121495327</v>
      </c>
      <c r="I430">
        <v>2.8604436229205099</v>
      </c>
    </row>
    <row r="431" spans="1:9" x14ac:dyDescent="0.25">
      <c r="A431">
        <v>429</v>
      </c>
      <c r="B431">
        <v>28.435459940652802</v>
      </c>
      <c r="C431">
        <v>116.288893918816</v>
      </c>
      <c r="D431">
        <v>20.224936710479401</v>
      </c>
      <c r="E431">
        <v>5.3129846077682297</v>
      </c>
      <c r="F431">
        <v>0.18478630571638499</v>
      </c>
      <c r="G431">
        <v>0.88281885817084005</v>
      </c>
      <c r="H431">
        <v>12.648692810457501</v>
      </c>
      <c r="I431">
        <v>3.62206310136495</v>
      </c>
    </row>
    <row r="432" spans="1:9" x14ac:dyDescent="0.25">
      <c r="A432">
        <v>430</v>
      </c>
      <c r="B432">
        <v>48.525027402265202</v>
      </c>
      <c r="C432">
        <v>140.44872736172201</v>
      </c>
      <c r="D432">
        <v>15.4591723601441</v>
      </c>
      <c r="E432">
        <v>5.3608539528234402</v>
      </c>
      <c r="F432">
        <v>0.29074900988688002</v>
      </c>
      <c r="G432">
        <v>0.82122369710445897</v>
      </c>
      <c r="H432">
        <v>12.398882681564199</v>
      </c>
      <c r="I432">
        <v>2.7475952289342001</v>
      </c>
    </row>
    <row r="433" spans="1:9" x14ac:dyDescent="0.25">
      <c r="A433">
        <v>431</v>
      </c>
      <c r="B433">
        <v>32.393939393939299</v>
      </c>
      <c r="C433">
        <v>191.88585176085101</v>
      </c>
      <c r="D433">
        <v>12.646616322064499</v>
      </c>
      <c r="E433">
        <v>2.9414614802697301</v>
      </c>
      <c r="F433">
        <v>0.20852545644557599</v>
      </c>
      <c r="G433">
        <v>0.88488718586513604</v>
      </c>
      <c r="H433">
        <v>13.647208121827401</v>
      </c>
      <c r="I433">
        <v>2.43231865284974</v>
      </c>
    </row>
    <row r="434" spans="1:9" x14ac:dyDescent="0.25">
      <c r="A434">
        <v>432</v>
      </c>
      <c r="B434">
        <v>44.977736549165101</v>
      </c>
      <c r="C434">
        <v>85.7386002576213</v>
      </c>
      <c r="D434">
        <v>16.217268113356099</v>
      </c>
      <c r="E434">
        <v>5.7269031343246004</v>
      </c>
      <c r="F434">
        <v>0.29729966210097503</v>
      </c>
      <c r="G434">
        <v>0.81312587989379104</v>
      </c>
      <c r="H434">
        <v>12.2655205348615</v>
      </c>
      <c r="I434">
        <v>3.8272189349112402</v>
      </c>
    </row>
    <row r="435" spans="1:9" x14ac:dyDescent="0.25">
      <c r="A435">
        <v>433</v>
      </c>
      <c r="B435">
        <v>35.565048543689301</v>
      </c>
      <c r="C435">
        <v>138.124496049024</v>
      </c>
      <c r="D435">
        <v>14.0083027758004</v>
      </c>
      <c r="E435">
        <v>9.6817949967301793</v>
      </c>
      <c r="F435">
        <v>0.22518762484671301</v>
      </c>
      <c r="G435">
        <v>0.78396366253473304</v>
      </c>
      <c r="H435">
        <v>11.6862745098039</v>
      </c>
      <c r="I435">
        <v>4.7447876447876398</v>
      </c>
    </row>
    <row r="436" spans="1:9" x14ac:dyDescent="0.25">
      <c r="A436">
        <v>434</v>
      </c>
      <c r="B436">
        <v>42.831852791878099</v>
      </c>
      <c r="C436">
        <v>121.80112816476399</v>
      </c>
      <c r="D436">
        <v>12.9147547425467</v>
      </c>
      <c r="E436">
        <v>5.4369563466968902</v>
      </c>
      <c r="F436">
        <v>0.28011135787027502</v>
      </c>
      <c r="G436">
        <v>0.81920611859693904</v>
      </c>
      <c r="H436">
        <v>9.7336108220603492</v>
      </c>
      <c r="I436">
        <v>3.29990966576332</v>
      </c>
    </row>
    <row r="437" spans="1:9" x14ac:dyDescent="0.25">
      <c r="A437">
        <v>435</v>
      </c>
      <c r="B437">
        <v>16.738653001464101</v>
      </c>
      <c r="C437">
        <v>127.7256</v>
      </c>
      <c r="D437">
        <v>14.886849477143</v>
      </c>
      <c r="E437">
        <v>7.7656531115475902</v>
      </c>
      <c r="F437">
        <v>0.10776739569523699</v>
      </c>
      <c r="G437">
        <v>0.67294872449936805</v>
      </c>
      <c r="H437">
        <v>13.0021505376344</v>
      </c>
      <c r="I437">
        <v>4.5161290322580596</v>
      </c>
    </row>
    <row r="438" spans="1:9" x14ac:dyDescent="0.25">
      <c r="A438">
        <v>436</v>
      </c>
      <c r="B438">
        <v>26.133905013192599</v>
      </c>
      <c r="C438">
        <v>121.113977545099</v>
      </c>
      <c r="D438">
        <v>21.062077489222499</v>
      </c>
      <c r="E438">
        <v>3.5422135719922299</v>
      </c>
      <c r="F438">
        <v>0.16790273644863099</v>
      </c>
      <c r="G438">
        <v>0.85872634332412001</v>
      </c>
      <c r="H438">
        <v>12.6586715867158</v>
      </c>
      <c r="I438">
        <v>2.3465487735310799</v>
      </c>
    </row>
    <row r="439" spans="1:9" x14ac:dyDescent="0.25">
      <c r="A439">
        <v>437</v>
      </c>
      <c r="B439">
        <v>30.238770685579102</v>
      </c>
      <c r="C439">
        <v>153.42222222222199</v>
      </c>
      <c r="D439">
        <v>13.0311960239803</v>
      </c>
      <c r="E439">
        <v>6.8926602579917402</v>
      </c>
      <c r="F439">
        <v>0.190443422747094</v>
      </c>
      <c r="G439">
        <v>0.80010024299345095</v>
      </c>
      <c r="H439">
        <v>11.7839771101573</v>
      </c>
      <c r="I439">
        <v>3.8350473056355399</v>
      </c>
    </row>
    <row r="440" spans="1:9" x14ac:dyDescent="0.25">
      <c r="A440">
        <v>438</v>
      </c>
      <c r="B440">
        <v>35.677681159420203</v>
      </c>
      <c r="C440">
        <v>122.24250277674901</v>
      </c>
      <c r="D440">
        <v>21.068920986799299</v>
      </c>
      <c r="E440">
        <v>7.5759066813139997</v>
      </c>
      <c r="F440">
        <v>0.235664284875507</v>
      </c>
      <c r="G440">
        <v>0.75634099178993397</v>
      </c>
      <c r="H440">
        <v>9.3622950819672095</v>
      </c>
      <c r="I440">
        <v>3.61797752808988</v>
      </c>
    </row>
    <row r="441" spans="1:9" x14ac:dyDescent="0.25">
      <c r="A441">
        <v>439</v>
      </c>
      <c r="B441">
        <v>14.441368078175801</v>
      </c>
      <c r="C441">
        <v>165.97813190647901</v>
      </c>
      <c r="D441">
        <v>20.299317993616199</v>
      </c>
      <c r="E441">
        <v>3.9010859212545799</v>
      </c>
      <c r="F441">
        <v>9.5796417791017899E-2</v>
      </c>
      <c r="G441">
        <v>0.87396751303247899</v>
      </c>
      <c r="H441">
        <v>12.958515283842701</v>
      </c>
      <c r="I441">
        <v>2.7880539499036598</v>
      </c>
    </row>
    <row r="442" spans="1:9" x14ac:dyDescent="0.25">
      <c r="A442">
        <v>440</v>
      </c>
      <c r="B442">
        <v>14.8705815279361</v>
      </c>
      <c r="C442">
        <v>166.93566244310401</v>
      </c>
      <c r="D442">
        <v>10.167989445246199</v>
      </c>
      <c r="E442">
        <v>6.9242576819933204</v>
      </c>
      <c r="F442">
        <v>0.114768081346349</v>
      </c>
      <c r="G442">
        <v>0.82994000852038896</v>
      </c>
      <c r="H442">
        <v>14.384228187919399</v>
      </c>
      <c r="I442">
        <v>3.5688293855132098</v>
      </c>
    </row>
    <row r="443" spans="1:9" x14ac:dyDescent="0.25">
      <c r="A443">
        <v>441</v>
      </c>
      <c r="B443">
        <v>32.270724637681099</v>
      </c>
      <c r="C443">
        <v>129.72664887533301</v>
      </c>
      <c r="D443">
        <v>14.755028616753</v>
      </c>
      <c r="E443">
        <v>7.5791696804323099</v>
      </c>
      <c r="F443">
        <v>0.23447354433574699</v>
      </c>
      <c r="G443">
        <v>0.58065061735994095</v>
      </c>
      <c r="H443">
        <v>9.3637846655791197</v>
      </c>
      <c r="I443">
        <v>3.9083665338645401</v>
      </c>
    </row>
    <row r="444" spans="1:9" x14ac:dyDescent="0.25">
      <c r="A444">
        <v>442</v>
      </c>
      <c r="B444">
        <v>44.054132431126099</v>
      </c>
      <c r="C444">
        <v>148.237536209788</v>
      </c>
      <c r="D444">
        <v>13.714843349193799</v>
      </c>
      <c r="E444">
        <v>6.4080415118900298</v>
      </c>
      <c r="F444">
        <v>0.25285026327341997</v>
      </c>
      <c r="G444">
        <v>0.79707771084896295</v>
      </c>
      <c r="H444">
        <v>10.6079632465543</v>
      </c>
      <c r="I444">
        <v>3.90559869227625</v>
      </c>
    </row>
    <row r="445" spans="1:9" x14ac:dyDescent="0.25">
      <c r="A445">
        <v>443</v>
      </c>
      <c r="B445">
        <v>48.990413943355101</v>
      </c>
      <c r="C445">
        <v>153.194325166287</v>
      </c>
      <c r="D445">
        <v>14.2972917868069</v>
      </c>
      <c r="E445">
        <v>9.4680752885934201</v>
      </c>
      <c r="F445">
        <v>0.264649725528669</v>
      </c>
      <c r="G445">
        <v>0.83435633152900002</v>
      </c>
      <c r="H445">
        <v>13.2086419753086</v>
      </c>
      <c r="I445">
        <v>4.3508724100327099</v>
      </c>
    </row>
    <row r="446" spans="1:9" x14ac:dyDescent="0.25">
      <c r="A446">
        <v>444</v>
      </c>
      <c r="B446">
        <v>32.836879432624102</v>
      </c>
      <c r="C446">
        <v>118.026730310262</v>
      </c>
      <c r="D446">
        <v>11.253125321789801</v>
      </c>
      <c r="E446">
        <v>7.0178524261848096</v>
      </c>
      <c r="F446">
        <v>0.218240050844214</v>
      </c>
      <c r="G446">
        <v>0.71351803283998405</v>
      </c>
      <c r="H446">
        <v>14.7993384785005</v>
      </c>
      <c r="I446">
        <v>3.5029051000645501</v>
      </c>
    </row>
    <row r="447" spans="1:9" x14ac:dyDescent="0.25">
      <c r="A447">
        <v>445</v>
      </c>
      <c r="B447">
        <v>71.913284132841298</v>
      </c>
      <c r="C447">
        <v>154.67540202501399</v>
      </c>
      <c r="D447">
        <v>10.9516984936197</v>
      </c>
      <c r="E447">
        <v>8.9203661636069</v>
      </c>
      <c r="F447">
        <v>0.35016416391530703</v>
      </c>
      <c r="G447">
        <v>0.78227819710556901</v>
      </c>
      <c r="H447">
        <v>8.9044117647058805</v>
      </c>
      <c r="I447">
        <v>5.6333583771600297</v>
      </c>
    </row>
    <row r="448" spans="1:9" x14ac:dyDescent="0.25">
      <c r="A448">
        <v>446</v>
      </c>
      <c r="B448">
        <v>31.588998975059699</v>
      </c>
      <c r="C448">
        <v>123.590710382513</v>
      </c>
      <c r="D448">
        <v>10.4956941901125</v>
      </c>
      <c r="E448">
        <v>4.0419533729441</v>
      </c>
      <c r="F448">
        <v>0.22761455516822601</v>
      </c>
      <c r="G448">
        <v>0.79072090628945002</v>
      </c>
      <c r="H448">
        <v>12.627659574468</v>
      </c>
      <c r="I448">
        <v>2.7984261501210601</v>
      </c>
    </row>
    <row r="449" spans="1:9" x14ac:dyDescent="0.25">
      <c r="A449">
        <v>447</v>
      </c>
      <c r="B449">
        <v>34.405337179949498</v>
      </c>
      <c r="C449">
        <v>35.172277227722702</v>
      </c>
      <c r="D449">
        <v>14.395491480185701</v>
      </c>
      <c r="E449">
        <v>21.5301901372091</v>
      </c>
      <c r="F449">
        <v>0.228124043485602</v>
      </c>
      <c r="G449">
        <v>0.15903345027782001</v>
      </c>
      <c r="H449">
        <v>11.690844233055801</v>
      </c>
      <c r="I449">
        <v>7.3983228511530399</v>
      </c>
    </row>
    <row r="450" spans="1:9" x14ac:dyDescent="0.25">
      <c r="A450">
        <v>448</v>
      </c>
      <c r="B450">
        <v>33.872125114995399</v>
      </c>
      <c r="C450">
        <v>150.020022810797</v>
      </c>
      <c r="D450">
        <v>9.9853196432974194</v>
      </c>
      <c r="E450">
        <v>8.1340649225049901</v>
      </c>
      <c r="F450">
        <v>0.207634666875713</v>
      </c>
      <c r="G450">
        <v>0.829977985241247</v>
      </c>
      <c r="H450">
        <v>13.9327902240325</v>
      </c>
      <c r="I450">
        <v>3.5254237288135499</v>
      </c>
    </row>
    <row r="451" spans="1:9" x14ac:dyDescent="0.25">
      <c r="A451">
        <v>449</v>
      </c>
      <c r="B451">
        <v>31.0787733012627</v>
      </c>
      <c r="C451">
        <v>162.75091460227799</v>
      </c>
      <c r="D451">
        <v>12.7101064408883</v>
      </c>
      <c r="E451">
        <v>4.9761953174160203</v>
      </c>
      <c r="F451">
        <v>0.17526775511436399</v>
      </c>
      <c r="G451">
        <v>0.85940014690288802</v>
      </c>
      <c r="H451">
        <v>16.408293460925002</v>
      </c>
      <c r="I451">
        <v>3.1043502985499001</v>
      </c>
    </row>
    <row r="452" spans="1:9" x14ac:dyDescent="0.25">
      <c r="A452">
        <v>450</v>
      </c>
      <c r="B452">
        <v>30.4617055947854</v>
      </c>
      <c r="C452">
        <v>35.802775748721601</v>
      </c>
      <c r="D452">
        <v>13.929483130189899</v>
      </c>
      <c r="E452">
        <v>8.7308046948436395</v>
      </c>
      <c r="F452">
        <v>0.17723350016001799</v>
      </c>
      <c r="G452">
        <v>0.18953449812152301</v>
      </c>
      <c r="H452">
        <v>17.0904977375565</v>
      </c>
      <c r="I452">
        <v>8.7883597883597808</v>
      </c>
    </row>
    <row r="453" spans="1:9" x14ac:dyDescent="0.25">
      <c r="A453">
        <v>451</v>
      </c>
      <c r="B453">
        <v>51.101541733120598</v>
      </c>
      <c r="C453">
        <v>130.730919220055</v>
      </c>
      <c r="D453">
        <v>10.7139210793266</v>
      </c>
      <c r="E453">
        <v>12.330542479457</v>
      </c>
      <c r="F453">
        <v>0.32505041937964302</v>
      </c>
      <c r="G453">
        <v>0.66071760303728599</v>
      </c>
      <c r="H453">
        <v>8.5503048780487791</v>
      </c>
      <c r="I453">
        <v>5.0387537993920901</v>
      </c>
    </row>
    <row r="454" spans="1:9" x14ac:dyDescent="0.25">
      <c r="A454">
        <v>452</v>
      </c>
      <c r="B454">
        <v>46.520374449339201</v>
      </c>
      <c r="C454">
        <v>139.16521610857001</v>
      </c>
      <c r="D454">
        <v>11.695898859616999</v>
      </c>
      <c r="E454">
        <v>6.9446222739026604</v>
      </c>
      <c r="F454">
        <v>0.29354755488307599</v>
      </c>
      <c r="G454">
        <v>0.77530587912595905</v>
      </c>
      <c r="H454">
        <v>10.847507331378299</v>
      </c>
      <c r="I454">
        <v>3.8685531720675401</v>
      </c>
    </row>
    <row r="455" spans="1:9" x14ac:dyDescent="0.25">
      <c r="A455">
        <v>453</v>
      </c>
      <c r="B455">
        <v>68.2055167055167</v>
      </c>
      <c r="C455">
        <v>168.503828105705</v>
      </c>
      <c r="D455">
        <v>12.8716299351331</v>
      </c>
      <c r="E455">
        <v>7.4091274216007603</v>
      </c>
      <c r="F455">
        <v>0.43852034286938402</v>
      </c>
      <c r="G455">
        <v>0.81256034388710696</v>
      </c>
      <c r="H455">
        <v>7.1241217798594798</v>
      </c>
      <c r="I455">
        <v>3.6270547945205398</v>
      </c>
    </row>
    <row r="456" spans="1:9" x14ac:dyDescent="0.25">
      <c r="A456">
        <v>454</v>
      </c>
      <c r="B456">
        <v>42.411887382690303</v>
      </c>
      <c r="C456">
        <v>123.83691190400999</v>
      </c>
      <c r="D456">
        <v>9.3518525297705892</v>
      </c>
      <c r="E456">
        <v>10.375644147948099</v>
      </c>
      <c r="F456">
        <v>0.27329481280624801</v>
      </c>
      <c r="G456">
        <v>0.78889407991236904</v>
      </c>
      <c r="H456">
        <v>11.920353982300799</v>
      </c>
      <c r="I456">
        <v>4.2394736842105196</v>
      </c>
    </row>
    <row r="457" spans="1:9" x14ac:dyDescent="0.25">
      <c r="A457">
        <v>455</v>
      </c>
      <c r="B457">
        <v>45.2781809385583</v>
      </c>
      <c r="C457">
        <v>150.457706766917</v>
      </c>
      <c r="D457">
        <v>14.705690050283501</v>
      </c>
      <c r="E457">
        <v>7.64359507934223</v>
      </c>
      <c r="F457">
        <v>0.28767293228265201</v>
      </c>
      <c r="G457">
        <v>0.825848141521759</v>
      </c>
      <c r="H457">
        <v>9.2563208369659904</v>
      </c>
      <c r="I457">
        <v>4.7575256367846501</v>
      </c>
    </row>
    <row r="458" spans="1:9" x14ac:dyDescent="0.25">
      <c r="A458">
        <v>456</v>
      </c>
      <c r="B458">
        <v>45.920788326700702</v>
      </c>
      <c r="C458">
        <v>190.40335512519999</v>
      </c>
      <c r="D458">
        <v>13.6637546850368</v>
      </c>
      <c r="E458">
        <v>5.34189254631967</v>
      </c>
      <c r="F458">
        <v>0.29326979191920399</v>
      </c>
      <c r="G458">
        <v>0.84339386826502805</v>
      </c>
      <c r="H458">
        <v>6.3243440233236097</v>
      </c>
      <c r="I458">
        <v>3.02525832376578</v>
      </c>
    </row>
    <row r="459" spans="1:9" x14ac:dyDescent="0.25">
      <c r="A459">
        <v>457</v>
      </c>
      <c r="B459">
        <v>49.834944237918201</v>
      </c>
      <c r="C459">
        <v>137.90547135884901</v>
      </c>
      <c r="D459">
        <v>11.7136510385109</v>
      </c>
      <c r="E459">
        <v>4.6144341385782601</v>
      </c>
      <c r="F459">
        <v>0.32703832691795698</v>
      </c>
      <c r="G459">
        <v>0.87430633003460501</v>
      </c>
      <c r="H459">
        <v>6.4981949458483701</v>
      </c>
      <c r="I459">
        <v>3.20538810349426</v>
      </c>
    </row>
    <row r="460" spans="1:9" x14ac:dyDescent="0.25">
      <c r="A460">
        <v>458</v>
      </c>
      <c r="B460">
        <v>45.201466480446904</v>
      </c>
      <c r="C460">
        <v>139.18110010053101</v>
      </c>
      <c r="D460">
        <v>12.184566220846699</v>
      </c>
      <c r="E460">
        <v>4.1407206752004697</v>
      </c>
      <c r="F460">
        <v>0.27139008023030098</v>
      </c>
      <c r="G460">
        <v>0.78802120128286401</v>
      </c>
      <c r="H460">
        <v>10.806264501159999</v>
      </c>
      <c r="I460">
        <v>2.9122211445198798</v>
      </c>
    </row>
    <row r="461" spans="1:9" x14ac:dyDescent="0.25">
      <c r="A461">
        <v>459</v>
      </c>
      <c r="B461">
        <v>51.718595227374998</v>
      </c>
      <c r="C461">
        <v>102.902400835073</v>
      </c>
      <c r="D461">
        <v>11.8060643475084</v>
      </c>
      <c r="E461">
        <v>4.98205370374761</v>
      </c>
      <c r="F461">
        <v>0.32194833323303301</v>
      </c>
      <c r="G461">
        <v>0.827873123180769</v>
      </c>
      <c r="H461">
        <v>9.0646651270207794</v>
      </c>
      <c r="I461">
        <v>3.57753164556962</v>
      </c>
    </row>
    <row r="462" spans="1:9" x14ac:dyDescent="0.25">
      <c r="A462">
        <v>460</v>
      </c>
      <c r="B462">
        <v>39.687582042530799</v>
      </c>
      <c r="C462">
        <v>158.05666400638401</v>
      </c>
      <c r="D462">
        <v>10.983806174835699</v>
      </c>
      <c r="E462">
        <v>5.2362195604631898</v>
      </c>
      <c r="F462">
        <v>0.255547515674098</v>
      </c>
      <c r="G462">
        <v>0.82256378865705504</v>
      </c>
      <c r="H462">
        <v>13.276794035414699</v>
      </c>
      <c r="I462">
        <v>2.9815705128205101</v>
      </c>
    </row>
    <row r="463" spans="1:9" x14ac:dyDescent="0.25">
      <c r="A463">
        <v>461</v>
      </c>
      <c r="B463">
        <v>45.0458428839341</v>
      </c>
      <c r="C463">
        <v>151.04393603546501</v>
      </c>
      <c r="D463">
        <v>11.3242107819203</v>
      </c>
      <c r="E463">
        <v>2.6957994100440499</v>
      </c>
      <c r="F463">
        <v>0.29279408080966302</v>
      </c>
      <c r="G463">
        <v>0.92802915886922199</v>
      </c>
      <c r="H463">
        <v>8.0201126307321005</v>
      </c>
      <c r="I463">
        <v>2.4594818081587602</v>
      </c>
    </row>
    <row r="464" spans="1:9" x14ac:dyDescent="0.25">
      <c r="A464">
        <v>462</v>
      </c>
      <c r="B464">
        <v>39.643253234750397</v>
      </c>
      <c r="C464">
        <v>118.369673088149</v>
      </c>
      <c r="D464">
        <v>11.870475991255899</v>
      </c>
      <c r="E464">
        <v>3.8883154485109799</v>
      </c>
      <c r="F464">
        <v>0.23296978965009199</v>
      </c>
      <c r="G464">
        <v>0.85941315652486405</v>
      </c>
      <c r="H464">
        <v>9.2561576354679804</v>
      </c>
      <c r="I464">
        <v>3.1900334696913299</v>
      </c>
    </row>
    <row r="465" spans="1:9" x14ac:dyDescent="0.25">
      <c r="A465">
        <v>463</v>
      </c>
      <c r="B465">
        <v>42.793218085106297</v>
      </c>
      <c r="C465">
        <v>128.87913244893599</v>
      </c>
      <c r="D465">
        <v>12.750078876991401</v>
      </c>
      <c r="E465">
        <v>8.9625525338186094</v>
      </c>
      <c r="F465">
        <v>0.25043230252728998</v>
      </c>
      <c r="G465">
        <v>0.77518986523339695</v>
      </c>
      <c r="H465">
        <v>9.44457142857142</v>
      </c>
      <c r="I465">
        <v>4.0179465776293801</v>
      </c>
    </row>
    <row r="466" spans="1:9" x14ac:dyDescent="0.25">
      <c r="A466">
        <v>464</v>
      </c>
      <c r="B466">
        <v>68.579343155309999</v>
      </c>
      <c r="C466">
        <v>161.42695234943699</v>
      </c>
      <c r="D466">
        <v>14.792391200386</v>
      </c>
      <c r="E466">
        <v>4.7376782314897898</v>
      </c>
      <c r="F466">
        <v>0.43361762914137802</v>
      </c>
      <c r="G466">
        <v>0.87757076181298299</v>
      </c>
      <c r="H466">
        <v>8.3988732394366199</v>
      </c>
      <c r="I466">
        <v>3.10050788559208</v>
      </c>
    </row>
    <row r="467" spans="1:9" x14ac:dyDescent="0.25">
      <c r="A467">
        <v>465</v>
      </c>
      <c r="B467">
        <v>77.282631170845093</v>
      </c>
      <c r="C467">
        <v>162.343954843408</v>
      </c>
      <c r="D467">
        <v>14.9867940994177</v>
      </c>
      <c r="E467">
        <v>4.7390845956246697</v>
      </c>
      <c r="F467">
        <v>0.49042017966889101</v>
      </c>
      <c r="G467">
        <v>0.81825994657819201</v>
      </c>
      <c r="H467">
        <v>7.8078341013824799</v>
      </c>
      <c r="I467">
        <v>2.8683591913493101</v>
      </c>
    </row>
    <row r="468" spans="1:9" x14ac:dyDescent="0.25">
      <c r="A468">
        <v>466</v>
      </c>
      <c r="B468">
        <v>33.349758971612196</v>
      </c>
      <c r="C468">
        <v>148.71176063987301</v>
      </c>
      <c r="D468">
        <v>13.3728854489492</v>
      </c>
      <c r="E468">
        <v>3.0764908049612898</v>
      </c>
      <c r="F468">
        <v>0.19927882248752099</v>
      </c>
      <c r="G468">
        <v>0.85588630213392103</v>
      </c>
      <c r="H468">
        <v>17.459302325581302</v>
      </c>
      <c r="I468">
        <v>2.5092803647020498</v>
      </c>
    </row>
    <row r="469" spans="1:9" x14ac:dyDescent="0.25">
      <c r="A469">
        <v>467</v>
      </c>
      <c r="B469">
        <v>23.656888888888801</v>
      </c>
      <c r="C469">
        <v>155.53107625923101</v>
      </c>
      <c r="D469">
        <v>31.957259185000201</v>
      </c>
      <c r="E469">
        <v>5.29582690597233</v>
      </c>
      <c r="F469">
        <v>0.119730039037531</v>
      </c>
      <c r="G469">
        <v>0.86761920361273903</v>
      </c>
      <c r="H469">
        <v>22.903225806451601</v>
      </c>
      <c r="I469">
        <v>3.6950027159152601</v>
      </c>
    </row>
    <row r="470" spans="1:9" x14ac:dyDescent="0.25">
      <c r="A470">
        <v>468</v>
      </c>
      <c r="B470">
        <v>22.540562913907198</v>
      </c>
      <c r="C470">
        <v>179.142857142857</v>
      </c>
      <c r="D470">
        <v>25.8760071587642</v>
      </c>
      <c r="E470">
        <v>3.1701008656691401</v>
      </c>
      <c r="F470">
        <v>0.124979304457612</v>
      </c>
      <c r="G470">
        <v>0.81426452515523995</v>
      </c>
      <c r="H470">
        <v>21.890681003584199</v>
      </c>
      <c r="I470">
        <v>2.4354012521343198</v>
      </c>
    </row>
    <row r="471" spans="1:9" x14ac:dyDescent="0.25">
      <c r="A471">
        <v>469</v>
      </c>
      <c r="B471">
        <v>21.174773289365199</v>
      </c>
      <c r="C471">
        <v>132.76452320058399</v>
      </c>
      <c r="D471">
        <v>30.211562581044401</v>
      </c>
      <c r="E471">
        <v>8.4255424483694394</v>
      </c>
      <c r="F471">
        <v>0.12080601934018</v>
      </c>
      <c r="G471">
        <v>0.75368428059352399</v>
      </c>
      <c r="H471">
        <v>21.671669793621</v>
      </c>
      <c r="I471">
        <v>4.1319052987598601</v>
      </c>
    </row>
    <row r="472" spans="1:9" x14ac:dyDescent="0.25">
      <c r="A472">
        <v>470</v>
      </c>
      <c r="B472">
        <v>126.99286433080201</v>
      </c>
      <c r="C472">
        <v>132.53707506274199</v>
      </c>
      <c r="D472">
        <v>18.0429212338585</v>
      </c>
      <c r="E472">
        <v>8.0975205052677701</v>
      </c>
      <c r="F472">
        <v>0.77086011240007901</v>
      </c>
      <c r="G472">
        <v>0.72193935066269499</v>
      </c>
      <c r="H472">
        <v>6.6292989417989396</v>
      </c>
      <c r="I472">
        <v>3.6212871287128698</v>
      </c>
    </row>
    <row r="473" spans="1:9" x14ac:dyDescent="0.25">
      <c r="A473">
        <v>471</v>
      </c>
      <c r="B473">
        <v>44.7401164572479</v>
      </c>
      <c r="C473">
        <v>157.86084164503299</v>
      </c>
      <c r="D473">
        <v>14.650997488963901</v>
      </c>
      <c r="E473">
        <v>5.8256919061779904</v>
      </c>
      <c r="F473">
        <v>0.28332861133112702</v>
      </c>
      <c r="G473">
        <v>0.85729918556763596</v>
      </c>
      <c r="H473">
        <v>11.589055793991401</v>
      </c>
      <c r="I473">
        <v>3.23750606501698</v>
      </c>
    </row>
    <row r="474" spans="1:9" x14ac:dyDescent="0.25">
      <c r="A474">
        <v>472</v>
      </c>
      <c r="B474">
        <v>44.726131386861297</v>
      </c>
      <c r="C474">
        <v>140.31847761782601</v>
      </c>
      <c r="D474">
        <v>15.3173380968868</v>
      </c>
      <c r="E474">
        <v>5.2600183519842796</v>
      </c>
      <c r="F474">
        <v>0.273542550762089</v>
      </c>
      <c r="G474">
        <v>0.84719802323596805</v>
      </c>
      <c r="H474">
        <v>16.454716981132002</v>
      </c>
      <c r="I474">
        <v>3.4718010915706401</v>
      </c>
    </row>
    <row r="475" spans="1:9" x14ac:dyDescent="0.25">
      <c r="A475">
        <v>473</v>
      </c>
      <c r="B475">
        <v>37.867279894875097</v>
      </c>
      <c r="C475">
        <v>117.888003677033</v>
      </c>
      <c r="D475">
        <v>16.052774098425498</v>
      </c>
      <c r="E475">
        <v>7.7660507231339198</v>
      </c>
      <c r="F475">
        <v>0.226394408000196</v>
      </c>
      <c r="G475">
        <v>0.66797787810257803</v>
      </c>
      <c r="H475">
        <v>18.5251046025104</v>
      </c>
      <c r="I475">
        <v>4.1914769410391104</v>
      </c>
    </row>
    <row r="476" spans="1:9" x14ac:dyDescent="0.25">
      <c r="A476">
        <v>474</v>
      </c>
      <c r="B476">
        <v>63.2640699279251</v>
      </c>
      <c r="C476">
        <v>132.641969745735</v>
      </c>
      <c r="D476">
        <v>12.2199693390788</v>
      </c>
      <c r="E476">
        <v>3.8818639435464002</v>
      </c>
      <c r="F476">
        <v>0.39182321293052902</v>
      </c>
      <c r="G476">
        <v>0.92460706160766104</v>
      </c>
      <c r="H476">
        <v>5.9122915379864098</v>
      </c>
      <c r="I476">
        <v>3.0154649947753298</v>
      </c>
    </row>
    <row r="477" spans="1:9" x14ac:dyDescent="0.25">
      <c r="A477">
        <v>475</v>
      </c>
      <c r="B477">
        <v>50.872985170857497</v>
      </c>
      <c r="C477">
        <v>175.548392361677</v>
      </c>
      <c r="D477">
        <v>14.7229469218811</v>
      </c>
      <c r="E477">
        <v>3.4741550459375401</v>
      </c>
      <c r="F477">
        <v>0.29428015152178699</v>
      </c>
      <c r="G477">
        <v>0.89477151499847096</v>
      </c>
      <c r="H477">
        <v>13.326041666666599</v>
      </c>
      <c r="I477">
        <v>2.5572499353838198</v>
      </c>
    </row>
    <row r="478" spans="1:9" x14ac:dyDescent="0.25">
      <c r="A478">
        <v>476</v>
      </c>
      <c r="B478">
        <v>59.673747494989897</v>
      </c>
      <c r="C478">
        <v>138.44158167829599</v>
      </c>
      <c r="D478">
        <v>12.6473160867583</v>
      </c>
      <c r="E478">
        <v>5.2492249165103297</v>
      </c>
      <c r="F478">
        <v>0.31003220323071501</v>
      </c>
      <c r="G478">
        <v>0.79470050801756398</v>
      </c>
      <c r="H478">
        <v>10.095607235142101</v>
      </c>
      <c r="I478">
        <v>3.3680039623576001</v>
      </c>
    </row>
    <row r="479" spans="1:9" x14ac:dyDescent="0.25">
      <c r="A479">
        <v>477</v>
      </c>
      <c r="B479">
        <v>40.122519841269799</v>
      </c>
      <c r="C479">
        <v>143.52152242863599</v>
      </c>
      <c r="D479">
        <v>12.356476542922801</v>
      </c>
      <c r="E479">
        <v>6.3654841646345099</v>
      </c>
      <c r="F479">
        <v>0.25779795249059601</v>
      </c>
      <c r="G479">
        <v>0.85013751592532705</v>
      </c>
      <c r="H479">
        <v>10.9028520499108</v>
      </c>
      <c r="I479">
        <v>3.26208736245415</v>
      </c>
    </row>
    <row r="480" spans="1:9" x14ac:dyDescent="0.25">
      <c r="A480">
        <v>478</v>
      </c>
      <c r="B480">
        <v>38.947700631199197</v>
      </c>
      <c r="C480">
        <v>182.75529001742501</v>
      </c>
      <c r="D480">
        <v>13.148514413029201</v>
      </c>
      <c r="E480">
        <v>3.31689662225198</v>
      </c>
      <c r="F480">
        <v>0.248710902326997</v>
      </c>
      <c r="G480">
        <v>0.91159118932791094</v>
      </c>
      <c r="H480">
        <v>13.621703853955299</v>
      </c>
      <c r="I480">
        <v>2.4874044721200099</v>
      </c>
    </row>
    <row r="481" spans="1:9" x14ac:dyDescent="0.25">
      <c r="A481">
        <v>479</v>
      </c>
      <c r="B481">
        <v>45.756690997566899</v>
      </c>
      <c r="C481">
        <v>142.18240171168699</v>
      </c>
      <c r="D481">
        <v>14.9895781678497</v>
      </c>
      <c r="E481">
        <v>11.769522454523401</v>
      </c>
      <c r="F481">
        <v>0.28169352927262498</v>
      </c>
      <c r="G481">
        <v>0.79992367936761199</v>
      </c>
      <c r="H481">
        <v>13.188223938223899</v>
      </c>
      <c r="I481">
        <v>5.3751187084520398</v>
      </c>
    </row>
    <row r="482" spans="1:9" x14ac:dyDescent="0.25">
      <c r="A482">
        <v>480</v>
      </c>
      <c r="B482">
        <v>44.773355576739696</v>
      </c>
      <c r="C482">
        <v>116.531674788407</v>
      </c>
      <c r="D482">
        <v>13.412522997776099</v>
      </c>
      <c r="E482">
        <v>7.9158471092276903</v>
      </c>
      <c r="F482">
        <v>0.27972731044162602</v>
      </c>
      <c r="G482">
        <v>0.70716840254734903</v>
      </c>
      <c r="H482">
        <v>10.525709219858101</v>
      </c>
      <c r="I482">
        <v>4.4218533886583602</v>
      </c>
    </row>
    <row r="483" spans="1:9" x14ac:dyDescent="0.25">
      <c r="A483">
        <v>481</v>
      </c>
      <c r="B483">
        <v>52.978888410167997</v>
      </c>
      <c r="C483">
        <v>135.950940070505</v>
      </c>
      <c r="D483">
        <v>14.0462226480712</v>
      </c>
      <c r="E483">
        <v>9.1426392328689996</v>
      </c>
      <c r="F483">
        <v>0.28800538009216398</v>
      </c>
      <c r="G483">
        <v>0.78012173974891996</v>
      </c>
      <c r="H483">
        <v>11.480406386066701</v>
      </c>
      <c r="I483">
        <v>4.7227877838684398</v>
      </c>
    </row>
    <row r="484" spans="1:9" x14ac:dyDescent="0.25">
      <c r="A484">
        <v>482</v>
      </c>
      <c r="B484">
        <v>33.427958307786596</v>
      </c>
      <c r="C484">
        <v>141.24712751930599</v>
      </c>
      <c r="D484">
        <v>14.020022389111</v>
      </c>
      <c r="E484">
        <v>8.2247786893155492</v>
      </c>
      <c r="F484">
        <v>0.22235215999173999</v>
      </c>
      <c r="G484">
        <v>0.75655689739612297</v>
      </c>
      <c r="H484">
        <v>13.4660766961651</v>
      </c>
      <c r="I484">
        <v>4.4895202608290603</v>
      </c>
    </row>
    <row r="485" spans="1:9" x14ac:dyDescent="0.25">
      <c r="A485">
        <v>483</v>
      </c>
      <c r="B485">
        <v>27.3570903747244</v>
      </c>
      <c r="C485">
        <v>148.38659793814401</v>
      </c>
      <c r="D485">
        <v>11.305705218915501</v>
      </c>
      <c r="E485">
        <v>8.40036933029584</v>
      </c>
      <c r="F485">
        <v>0.18329149317276699</v>
      </c>
      <c r="G485">
        <v>0.85006215254895801</v>
      </c>
      <c r="H485">
        <v>15.418604651162701</v>
      </c>
      <c r="I485">
        <v>4.0594933105607698</v>
      </c>
    </row>
    <row r="486" spans="1:9" x14ac:dyDescent="0.25">
      <c r="A486">
        <v>484</v>
      </c>
      <c r="B486">
        <v>29.888285229202001</v>
      </c>
      <c r="C486">
        <v>148.61103103680199</v>
      </c>
      <c r="D486">
        <v>12.787243748885301</v>
      </c>
      <c r="E486">
        <v>4.0614444231309896</v>
      </c>
      <c r="F486">
        <v>0.193733174547845</v>
      </c>
      <c r="G486">
        <v>0.87787062373673497</v>
      </c>
      <c r="H486">
        <v>16.1611479028697</v>
      </c>
      <c r="I486">
        <v>2.8735403019082799</v>
      </c>
    </row>
    <row r="487" spans="1:9" x14ac:dyDescent="0.25">
      <c r="A487">
        <v>485</v>
      </c>
      <c r="B487">
        <v>32.008580343213701</v>
      </c>
      <c r="C487">
        <v>111.67800771659</v>
      </c>
      <c r="D487">
        <v>11.069695551473201</v>
      </c>
      <c r="E487">
        <v>14.9953942353538</v>
      </c>
      <c r="F487">
        <v>0.206317959132125</v>
      </c>
      <c r="G487">
        <v>0.58810942939635502</v>
      </c>
      <c r="H487">
        <v>14.656488549618301</v>
      </c>
      <c r="I487">
        <v>7.5476864966949897</v>
      </c>
    </row>
    <row r="488" spans="1:9" x14ac:dyDescent="0.25">
      <c r="A488">
        <v>486</v>
      </c>
      <c r="B488">
        <v>41.718760525429403</v>
      </c>
      <c r="C488">
        <v>114.24769966875201</v>
      </c>
      <c r="D488">
        <v>12.9672962429542</v>
      </c>
      <c r="E488">
        <v>19.849652744180201</v>
      </c>
      <c r="F488">
        <v>0.23603263672668701</v>
      </c>
      <c r="G488">
        <v>0.59044648601556404</v>
      </c>
      <c r="H488">
        <v>16.3302433371958</v>
      </c>
      <c r="I488">
        <v>12.028637770897801</v>
      </c>
    </row>
    <row r="489" spans="1:9" x14ac:dyDescent="0.25">
      <c r="A489">
        <v>487</v>
      </c>
      <c r="B489">
        <v>49.469338483824203</v>
      </c>
      <c r="C489">
        <v>178.60072760345599</v>
      </c>
      <c r="D489">
        <v>12.5999064157213</v>
      </c>
      <c r="E489">
        <v>3.03741543232087</v>
      </c>
      <c r="F489">
        <v>0.32224072328770698</v>
      </c>
      <c r="G489">
        <v>0.89007047673616502</v>
      </c>
      <c r="H489">
        <v>7.7707641196013197</v>
      </c>
      <c r="I489">
        <v>2.3404023926046702</v>
      </c>
    </row>
    <row r="490" spans="1:9" x14ac:dyDescent="0.25">
      <c r="A490">
        <v>488</v>
      </c>
      <c r="B490">
        <v>49.948967889908197</v>
      </c>
      <c r="C490">
        <v>149.62217520915399</v>
      </c>
      <c r="D490">
        <v>14.3125526278744</v>
      </c>
      <c r="E490">
        <v>4.6200276040047799</v>
      </c>
      <c r="F490">
        <v>0.307417198361841</v>
      </c>
      <c r="G490">
        <v>0.87090749807036605</v>
      </c>
      <c r="H490">
        <v>13.932551319648001</v>
      </c>
      <c r="I490">
        <v>3.0210493245365999</v>
      </c>
    </row>
    <row r="491" spans="1:9" x14ac:dyDescent="0.25">
      <c r="A491">
        <v>489</v>
      </c>
      <c r="B491">
        <v>44.009986130374401</v>
      </c>
      <c r="C491">
        <v>127.486492471213</v>
      </c>
      <c r="D491">
        <v>12.9981391824968</v>
      </c>
      <c r="E491">
        <v>4.8676704443815098</v>
      </c>
      <c r="F491">
        <v>0.287591849608553</v>
      </c>
      <c r="G491">
        <v>0.90515754299149898</v>
      </c>
      <c r="H491">
        <v>13.1666666666666</v>
      </c>
      <c r="I491">
        <v>3.4063057703747699</v>
      </c>
    </row>
    <row r="492" spans="1:9" x14ac:dyDescent="0.25">
      <c r="A492">
        <v>490</v>
      </c>
      <c r="B492">
        <v>37.843690430804401</v>
      </c>
      <c r="C492">
        <v>170.62448418156799</v>
      </c>
      <c r="D492">
        <v>9.6421961804853904</v>
      </c>
      <c r="E492">
        <v>6.9078725917056696</v>
      </c>
      <c r="F492">
        <v>0.25313697533725998</v>
      </c>
      <c r="G492">
        <v>0.89221502779075501</v>
      </c>
      <c r="H492">
        <v>11.761313868613099</v>
      </c>
      <c r="I492">
        <v>3.9036858677532802</v>
      </c>
    </row>
    <row r="493" spans="1:9" x14ac:dyDescent="0.25">
      <c r="A493">
        <v>491</v>
      </c>
      <c r="B493">
        <v>39.2982130424692</v>
      </c>
      <c r="C493">
        <v>146.87974430683099</v>
      </c>
      <c r="D493">
        <v>10.627506136444101</v>
      </c>
      <c r="E493">
        <v>6.0017444133721503</v>
      </c>
      <c r="F493">
        <v>0.25108317655996198</v>
      </c>
      <c r="G493">
        <v>0.75280997967393404</v>
      </c>
      <c r="H493">
        <v>9.2545771578029594</v>
      </c>
      <c r="I493">
        <v>3.1445086705202301</v>
      </c>
    </row>
    <row r="494" spans="1:9" x14ac:dyDescent="0.25">
      <c r="A494">
        <v>492</v>
      </c>
      <c r="B494">
        <v>51.457911815231903</v>
      </c>
      <c r="C494">
        <v>176.884203821656</v>
      </c>
      <c r="D494">
        <v>11.353425773325601</v>
      </c>
      <c r="E494">
        <v>8.0933009613589597</v>
      </c>
      <c r="F494">
        <v>0.30474084058372503</v>
      </c>
      <c r="G494">
        <v>0.839210505433717</v>
      </c>
      <c r="H494">
        <v>7.9689081706435196</v>
      </c>
      <c r="I494">
        <v>4.0988411724607996</v>
      </c>
    </row>
    <row r="495" spans="1:9" x14ac:dyDescent="0.25">
      <c r="A495">
        <v>493</v>
      </c>
      <c r="B495">
        <v>44.620129870129801</v>
      </c>
      <c r="C495">
        <v>161.02369668246399</v>
      </c>
      <c r="D495">
        <v>10.566689447608301</v>
      </c>
      <c r="E495">
        <v>5.4606675290846196</v>
      </c>
      <c r="F495">
        <v>0.29721678038296101</v>
      </c>
      <c r="G495">
        <v>0.86547724506318902</v>
      </c>
      <c r="H495">
        <v>8.2895716945996192</v>
      </c>
      <c r="I495">
        <v>3.3724780134505901</v>
      </c>
    </row>
    <row r="496" spans="1:9" x14ac:dyDescent="0.25">
      <c r="A496">
        <v>494</v>
      </c>
      <c r="B496">
        <v>70.083179297596999</v>
      </c>
      <c r="C496">
        <v>157.86713163238201</v>
      </c>
      <c r="D496">
        <v>19.475641430739302</v>
      </c>
      <c r="E496">
        <v>7.0387849488004504</v>
      </c>
      <c r="F496">
        <v>0.391400026859751</v>
      </c>
      <c r="G496">
        <v>0.85028874966957302</v>
      </c>
      <c r="H496">
        <v>10.8689370485036</v>
      </c>
      <c r="I496">
        <v>4.8231990231990203</v>
      </c>
    </row>
    <row r="497" spans="1:9" x14ac:dyDescent="0.25">
      <c r="A497">
        <v>495</v>
      </c>
      <c r="B497">
        <v>46.364384170742497</v>
      </c>
      <c r="C497">
        <v>156.895439286006</v>
      </c>
      <c r="D497">
        <v>12.718126879944601</v>
      </c>
      <c r="E497">
        <v>4.6691042468258397</v>
      </c>
      <c r="F497">
        <v>0.29647276397814898</v>
      </c>
      <c r="G497">
        <v>0.86756755325713297</v>
      </c>
      <c r="H497">
        <v>7.4578815679733097</v>
      </c>
      <c r="I497">
        <v>3.0179672834539999</v>
      </c>
    </row>
    <row r="498" spans="1:9" x14ac:dyDescent="0.25">
      <c r="A498">
        <v>496</v>
      </c>
      <c r="B498">
        <v>55.436212891147299</v>
      </c>
      <c r="C498">
        <v>117.772401433691</v>
      </c>
      <c r="D498">
        <v>15.2972827707904</v>
      </c>
      <c r="E498">
        <v>10.331271365753199</v>
      </c>
      <c r="F498">
        <v>0.31796215250930798</v>
      </c>
      <c r="G498">
        <v>0.71389547467874803</v>
      </c>
      <c r="H498">
        <v>10.419110690633801</v>
      </c>
      <c r="I498">
        <v>4.42890995260663</v>
      </c>
    </row>
    <row r="499" spans="1:9" x14ac:dyDescent="0.25">
      <c r="A499">
        <v>497</v>
      </c>
      <c r="B499">
        <v>50.6975945017182</v>
      </c>
      <c r="C499">
        <v>141.81359466221801</v>
      </c>
      <c r="D499">
        <v>13.445122662594599</v>
      </c>
      <c r="E499">
        <v>5.0774662520990796</v>
      </c>
      <c r="F499">
        <v>0.29204122243849101</v>
      </c>
      <c r="G499">
        <v>0.777747769770187</v>
      </c>
      <c r="H499">
        <v>10.473684210526301</v>
      </c>
      <c r="I499">
        <v>3.5940494200706001</v>
      </c>
    </row>
    <row r="500" spans="1:9" x14ac:dyDescent="0.25">
      <c r="A500">
        <v>498</v>
      </c>
      <c r="B500">
        <v>34.408071748878903</v>
      </c>
      <c r="C500">
        <v>187.25062406390401</v>
      </c>
      <c r="D500">
        <v>13.6006960211279</v>
      </c>
      <c r="E500">
        <v>4.6953729021499599</v>
      </c>
      <c r="F500">
        <v>0.21727316164448199</v>
      </c>
      <c r="G500">
        <v>0.87572360569945196</v>
      </c>
      <c r="H500">
        <v>16.6551724137931</v>
      </c>
      <c r="I500">
        <v>2.74124374553252</v>
      </c>
    </row>
    <row r="501" spans="1:9" x14ac:dyDescent="0.25">
      <c r="A501">
        <v>499</v>
      </c>
      <c r="B501">
        <v>39.445246313147102</v>
      </c>
      <c r="C501">
        <v>161.66545643153501</v>
      </c>
      <c r="D501">
        <v>12.4344932878394</v>
      </c>
      <c r="E501">
        <v>8.2159505197073699</v>
      </c>
      <c r="F501">
        <v>0.25227324314011301</v>
      </c>
      <c r="G501">
        <v>0.808261638055224</v>
      </c>
      <c r="H501">
        <v>16.605975723622699</v>
      </c>
      <c r="I501">
        <v>3.3889133304003498</v>
      </c>
    </row>
    <row r="502" spans="1:9" x14ac:dyDescent="0.25">
      <c r="A502">
        <v>500</v>
      </c>
      <c r="B502">
        <v>31.190573174279798</v>
      </c>
      <c r="C502">
        <v>146.82016615083799</v>
      </c>
      <c r="D502">
        <v>11.264786626456999</v>
      </c>
      <c r="E502">
        <v>8.5514340050046105</v>
      </c>
      <c r="F502">
        <v>0.20077852538433699</v>
      </c>
      <c r="G502">
        <v>0.78410382673391399</v>
      </c>
      <c r="H502">
        <v>15.3752598752598</v>
      </c>
      <c r="I502">
        <v>4.0722992854140303</v>
      </c>
    </row>
    <row r="503" spans="1:9" x14ac:dyDescent="0.25">
      <c r="A503">
        <v>501</v>
      </c>
      <c r="B503">
        <v>33.601486298188497</v>
      </c>
      <c r="C503">
        <v>170.32328322514499</v>
      </c>
      <c r="D503">
        <v>12.6797382962184</v>
      </c>
      <c r="E503">
        <v>7.6071429330202998</v>
      </c>
      <c r="F503">
        <v>0.215047649332788</v>
      </c>
      <c r="G503">
        <v>0.87059268063844797</v>
      </c>
      <c r="H503">
        <v>14.2797704447632</v>
      </c>
      <c r="I503">
        <v>3.50819672131147</v>
      </c>
    </row>
    <row r="504" spans="1:9" x14ac:dyDescent="0.25">
      <c r="A504">
        <v>502</v>
      </c>
      <c r="B504">
        <v>41.104022191400801</v>
      </c>
      <c r="C504">
        <v>151.83151878062</v>
      </c>
      <c r="D504">
        <v>14.9873720548562</v>
      </c>
      <c r="E504">
        <v>7.8639986456160003</v>
      </c>
      <c r="F504">
        <v>0.25274030230053801</v>
      </c>
      <c r="G504">
        <v>0.689513322750549</v>
      </c>
      <c r="H504">
        <v>14.3860252004581</v>
      </c>
      <c r="I504">
        <v>3.3076352853965898</v>
      </c>
    </row>
    <row r="505" spans="1:9" x14ac:dyDescent="0.25">
      <c r="A505">
        <v>503</v>
      </c>
      <c r="B505">
        <v>34.548359240068997</v>
      </c>
      <c r="C505">
        <v>151.505656406208</v>
      </c>
      <c r="D505">
        <v>13.3065254071763</v>
      </c>
      <c r="E505">
        <v>3.9358046345103799</v>
      </c>
      <c r="F505">
        <v>0.21263158260818699</v>
      </c>
      <c r="G505">
        <v>0.82014372216147602</v>
      </c>
      <c r="H505">
        <v>14.050464807436899</v>
      </c>
      <c r="I505">
        <v>3.0125403081332802</v>
      </c>
    </row>
    <row r="506" spans="1:9" x14ac:dyDescent="0.25">
      <c r="A506">
        <v>504</v>
      </c>
      <c r="B506">
        <v>30.097830898627699</v>
      </c>
      <c r="C506">
        <v>171.04746743849401</v>
      </c>
      <c r="D506">
        <v>14.8402711257229</v>
      </c>
      <c r="E506">
        <v>5.2911767836421202</v>
      </c>
      <c r="F506">
        <v>0.18442951450106701</v>
      </c>
      <c r="G506">
        <v>0.87921040484396895</v>
      </c>
      <c r="H506">
        <v>17.861224489795902</v>
      </c>
      <c r="I506">
        <v>2.6206685065930602</v>
      </c>
    </row>
    <row r="507" spans="1:9" x14ac:dyDescent="0.25">
      <c r="A507">
        <v>505</v>
      </c>
      <c r="B507">
        <v>36.5537918871252</v>
      </c>
      <c r="C507">
        <v>158.424612081584</v>
      </c>
      <c r="D507">
        <v>12.8214601071447</v>
      </c>
      <c r="E507">
        <v>3.3207597170181402</v>
      </c>
      <c r="F507">
        <v>0.23222704710804501</v>
      </c>
      <c r="G507">
        <v>0.86730273442032202</v>
      </c>
      <c r="H507">
        <v>18.130090497737498</v>
      </c>
      <c r="I507">
        <v>2.5619754680438902</v>
      </c>
    </row>
    <row r="508" spans="1:9" x14ac:dyDescent="0.25">
      <c r="A508">
        <v>506</v>
      </c>
      <c r="B508">
        <v>36.350225225225202</v>
      </c>
      <c r="C508">
        <v>147.61977515134001</v>
      </c>
      <c r="D508">
        <v>16.531047623484099</v>
      </c>
      <c r="E508">
        <v>11.246875263406199</v>
      </c>
      <c r="F508">
        <v>0.22745704004089701</v>
      </c>
      <c r="G508">
        <v>0.69936217283721602</v>
      </c>
      <c r="H508">
        <v>15.3916256157635</v>
      </c>
      <c r="I508">
        <v>3.70655737704918</v>
      </c>
    </row>
    <row r="509" spans="1:9" x14ac:dyDescent="0.25">
      <c r="A509">
        <v>507</v>
      </c>
      <c r="B509">
        <v>55.140163642831702</v>
      </c>
      <c r="C509">
        <v>152.320890165111</v>
      </c>
      <c r="D509">
        <v>13.304545269765301</v>
      </c>
      <c r="E509">
        <v>5.4543285833253696</v>
      </c>
      <c r="F509">
        <v>0.308435712272977</v>
      </c>
      <c r="G509">
        <v>0.78996200015902196</v>
      </c>
      <c r="H509">
        <v>8.8987194412107105</v>
      </c>
      <c r="I509">
        <v>2.984375</v>
      </c>
    </row>
    <row r="510" spans="1:9" x14ac:dyDescent="0.25">
      <c r="A510">
        <v>508</v>
      </c>
      <c r="B510">
        <v>47.456113453430397</v>
      </c>
      <c r="C510">
        <v>165.31146926536701</v>
      </c>
      <c r="D510">
        <v>12.2735367774695</v>
      </c>
      <c r="E510">
        <v>6.1962200127793698</v>
      </c>
      <c r="F510">
        <v>0.27097096248238001</v>
      </c>
      <c r="G510">
        <v>0.78363158396695598</v>
      </c>
      <c r="H510">
        <v>10.1279799247176</v>
      </c>
      <c r="I510">
        <v>2.7532822757111499</v>
      </c>
    </row>
    <row r="511" spans="1:9" x14ac:dyDescent="0.25">
      <c r="A511">
        <v>509</v>
      </c>
      <c r="B511">
        <v>44.173466894698201</v>
      </c>
      <c r="C511">
        <v>166.571174521057</v>
      </c>
      <c r="D511">
        <v>14.0777401125917</v>
      </c>
      <c r="E511">
        <v>3.65926849253515</v>
      </c>
      <c r="F511">
        <v>0.28793583830978198</v>
      </c>
      <c r="G511">
        <v>0.87992897331394904</v>
      </c>
      <c r="H511">
        <v>12.808238636363599</v>
      </c>
      <c r="I511">
        <v>2.5982749607945599</v>
      </c>
    </row>
    <row r="512" spans="1:9" x14ac:dyDescent="0.25">
      <c r="A512">
        <v>510</v>
      </c>
      <c r="B512">
        <v>43.4457257458009</v>
      </c>
      <c r="C512">
        <v>125.793118341491</v>
      </c>
      <c r="D512">
        <v>14.2649641949094</v>
      </c>
      <c r="E512">
        <v>9.6499080983783898</v>
      </c>
      <c r="F512">
        <v>0.279572603034551</v>
      </c>
      <c r="G512">
        <v>0.76583679212823796</v>
      </c>
      <c r="H512">
        <v>10.8981762917933</v>
      </c>
      <c r="I512">
        <v>5.0540740740740704</v>
      </c>
    </row>
    <row r="513" spans="1:9" x14ac:dyDescent="0.25">
      <c r="A513">
        <v>511</v>
      </c>
      <c r="B513">
        <v>37.548058957857499</v>
      </c>
      <c r="C513">
        <v>122.698689017837</v>
      </c>
      <c r="D513">
        <v>10.2591516127712</v>
      </c>
      <c r="E513">
        <v>10.304209193342601</v>
      </c>
      <c r="F513">
        <v>0.23876433927485199</v>
      </c>
      <c r="G513">
        <v>0.72649266955524905</v>
      </c>
      <c r="H513">
        <v>10.8843430369787</v>
      </c>
      <c r="I513">
        <v>4.7420531526836802</v>
      </c>
    </row>
    <row r="514" spans="1:9" x14ac:dyDescent="0.25">
      <c r="A514">
        <v>512</v>
      </c>
      <c r="B514">
        <v>45.581181283559097</v>
      </c>
      <c r="C514">
        <v>148.22088920254001</v>
      </c>
      <c r="D514">
        <v>11.8152948545911</v>
      </c>
      <c r="E514">
        <v>5.62975955480049</v>
      </c>
      <c r="F514">
        <v>0.26849350144852202</v>
      </c>
      <c r="G514">
        <v>0.85469691540822101</v>
      </c>
      <c r="H514">
        <v>9.5901794145420194</v>
      </c>
      <c r="I514">
        <v>3.3153310104529599</v>
      </c>
    </row>
    <row r="515" spans="1:9" x14ac:dyDescent="0.25">
      <c r="A515">
        <v>513</v>
      </c>
      <c r="B515">
        <v>63.8702531645569</v>
      </c>
      <c r="C515">
        <v>130.062042727538</v>
      </c>
      <c r="D515">
        <v>17.049726236936099</v>
      </c>
      <c r="E515">
        <v>6.7870905096757497</v>
      </c>
      <c r="F515">
        <v>0.40634556146513001</v>
      </c>
      <c r="G515">
        <v>0.81262391147416102</v>
      </c>
      <c r="H515">
        <v>7.2638888888888804</v>
      </c>
      <c r="I515">
        <v>3.93398136897529</v>
      </c>
    </row>
    <row r="516" spans="1:9" x14ac:dyDescent="0.25">
      <c r="A516">
        <v>514</v>
      </c>
      <c r="B516">
        <v>77.015896885069793</v>
      </c>
      <c r="C516">
        <v>185.356020294518</v>
      </c>
      <c r="D516">
        <v>12.749592992442199</v>
      </c>
      <c r="E516">
        <v>5.2661191622418002</v>
      </c>
      <c r="F516">
        <v>0.44495832466347002</v>
      </c>
      <c r="G516">
        <v>0.85824384494803896</v>
      </c>
      <c r="H516">
        <v>7.9583028529626896</v>
      </c>
      <c r="I516">
        <v>3.30129267484255</v>
      </c>
    </row>
    <row r="517" spans="1:9" x14ac:dyDescent="0.25">
      <c r="A517">
        <v>515</v>
      </c>
      <c r="B517">
        <v>43.370109044259102</v>
      </c>
      <c r="C517">
        <v>177.926445535624</v>
      </c>
      <c r="D517">
        <v>12.864815594410301</v>
      </c>
      <c r="E517">
        <v>3.78072410232638</v>
      </c>
      <c r="F517">
        <v>0.27996825878305798</v>
      </c>
      <c r="G517">
        <v>0.87478245220212902</v>
      </c>
      <c r="H517">
        <v>8.0821621621621595</v>
      </c>
      <c r="I517">
        <v>2.65470139771283</v>
      </c>
    </row>
    <row r="518" spans="1:9" x14ac:dyDescent="0.25">
      <c r="A518">
        <v>516</v>
      </c>
      <c r="B518">
        <v>39.339950372208399</v>
      </c>
      <c r="C518">
        <v>170.19403239556601</v>
      </c>
      <c r="D518">
        <v>13.6019961257717</v>
      </c>
      <c r="E518">
        <v>7.8947802622903502</v>
      </c>
      <c r="F518">
        <v>0.25772391165122099</v>
      </c>
      <c r="G518">
        <v>0.80884377790786699</v>
      </c>
      <c r="H518">
        <v>8.4902975420439795</v>
      </c>
      <c r="I518">
        <v>4.1859003143241997</v>
      </c>
    </row>
    <row r="519" spans="1:9" x14ac:dyDescent="0.25">
      <c r="A519">
        <v>517</v>
      </c>
      <c r="B519">
        <v>63.014713750668797</v>
      </c>
      <c r="C519">
        <v>164.59438409510099</v>
      </c>
      <c r="D519">
        <v>14.1355650987988</v>
      </c>
      <c r="E519">
        <v>5.8467658990725297</v>
      </c>
      <c r="F519">
        <v>0.41159733284550698</v>
      </c>
      <c r="G519">
        <v>0.85335727891430402</v>
      </c>
      <c r="H519">
        <v>7.98970840480274</v>
      </c>
      <c r="I519">
        <v>3.0088383838383801</v>
      </c>
    </row>
    <row r="520" spans="1:9" x14ac:dyDescent="0.25">
      <c r="A520">
        <v>518</v>
      </c>
      <c r="B520">
        <v>52.650054171180898</v>
      </c>
      <c r="C520">
        <v>171.507678729037</v>
      </c>
      <c r="D520">
        <v>13.4421430651145</v>
      </c>
      <c r="E520">
        <v>7.1270279459731203</v>
      </c>
      <c r="F520">
        <v>0.332812623916586</v>
      </c>
      <c r="G520">
        <v>0.84787924416996396</v>
      </c>
      <c r="H520">
        <v>8.0828603859250805</v>
      </c>
      <c r="I520">
        <v>4.0725723140495802</v>
      </c>
    </row>
    <row r="521" spans="1:9" x14ac:dyDescent="0.25">
      <c r="A521">
        <v>519</v>
      </c>
      <c r="B521">
        <v>58.128770823953097</v>
      </c>
      <c r="C521">
        <v>123.031907953264</v>
      </c>
      <c r="D521">
        <v>11.6024502162053</v>
      </c>
      <c r="E521">
        <v>3.7720610994103199</v>
      </c>
      <c r="F521">
        <v>0.32835266883924402</v>
      </c>
      <c r="G521">
        <v>0.92963435183626297</v>
      </c>
      <c r="H521">
        <v>9.0746887966804906</v>
      </c>
      <c r="I521">
        <v>2.80251096054204</v>
      </c>
    </row>
    <row r="522" spans="1:9" x14ac:dyDescent="0.25">
      <c r="A522">
        <v>520</v>
      </c>
      <c r="B522">
        <v>54.0558785529715</v>
      </c>
      <c r="C522">
        <v>151.068463219227</v>
      </c>
      <c r="D522">
        <v>14.900978498157199</v>
      </c>
      <c r="E522">
        <v>14.952820483682199</v>
      </c>
      <c r="F522">
        <v>0.32022752936494803</v>
      </c>
      <c r="G522">
        <v>0.71076433406109796</v>
      </c>
      <c r="H522">
        <v>8.4022869022868996</v>
      </c>
      <c r="I522">
        <v>6.2821948488241803</v>
      </c>
    </row>
    <row r="523" spans="1:9" x14ac:dyDescent="0.25">
      <c r="A523">
        <v>521</v>
      </c>
      <c r="B523">
        <v>52.010309278350498</v>
      </c>
      <c r="C523">
        <v>157.609354585837</v>
      </c>
      <c r="D523">
        <v>11.8991757334875</v>
      </c>
      <c r="E523">
        <v>6.88699339255417</v>
      </c>
      <c r="F523">
        <v>0.30385570543708001</v>
      </c>
      <c r="G523">
        <v>0.82997501552129505</v>
      </c>
      <c r="H523">
        <v>11.359452736318399</v>
      </c>
      <c r="I523">
        <v>2.9465944272445799</v>
      </c>
    </row>
    <row r="524" spans="1:9" x14ac:dyDescent="0.25">
      <c r="A524">
        <v>522</v>
      </c>
      <c r="B524">
        <v>34.131701631701603</v>
      </c>
      <c r="C524">
        <v>140.76480263157799</v>
      </c>
      <c r="D524">
        <v>12.1357967067842</v>
      </c>
      <c r="E524">
        <v>5.4596616734719499</v>
      </c>
      <c r="F524">
        <v>0.22248205124124101</v>
      </c>
      <c r="G524">
        <v>0.83013307189240404</v>
      </c>
      <c r="H524">
        <v>11.306652806652799</v>
      </c>
      <c r="I524">
        <v>3.7879971590908998</v>
      </c>
    </row>
    <row r="525" spans="1:9" x14ac:dyDescent="0.25">
      <c r="A525">
        <v>523</v>
      </c>
      <c r="B525">
        <v>48.155266015200802</v>
      </c>
      <c r="C525">
        <v>151.60540524678601</v>
      </c>
      <c r="D525">
        <v>15.656557693394401</v>
      </c>
      <c r="E525">
        <v>5.5915757644328803</v>
      </c>
      <c r="F525">
        <v>0.31403431537967502</v>
      </c>
      <c r="G525">
        <v>0.89464601262337495</v>
      </c>
      <c r="H525">
        <v>10.4311926605504</v>
      </c>
      <c r="I525">
        <v>3.3425096030729802</v>
      </c>
    </row>
    <row r="526" spans="1:9" x14ac:dyDescent="0.25">
      <c r="A526">
        <v>524</v>
      </c>
      <c r="B526">
        <v>51.435385025313003</v>
      </c>
      <c r="C526">
        <v>132.02389741597</v>
      </c>
      <c r="D526">
        <v>14.6028579800765</v>
      </c>
      <c r="E526">
        <v>10.983377562073599</v>
      </c>
      <c r="F526">
        <v>0.30198837457633998</v>
      </c>
      <c r="G526">
        <v>0.770078191169425</v>
      </c>
      <c r="H526">
        <v>9.7813688212927694</v>
      </c>
      <c r="I526">
        <v>5.0740561471442396</v>
      </c>
    </row>
    <row r="527" spans="1:9" x14ac:dyDescent="0.25">
      <c r="A527">
        <v>525</v>
      </c>
      <c r="B527">
        <v>50.039735099337697</v>
      </c>
      <c r="C527">
        <v>149.36718029764199</v>
      </c>
      <c r="D527">
        <v>14.6688994036772</v>
      </c>
      <c r="E527">
        <v>4.89240639075049</v>
      </c>
      <c r="F527">
        <v>0.309269408630235</v>
      </c>
      <c r="G527">
        <v>0.82519853446562996</v>
      </c>
      <c r="H527">
        <v>14.2968441814595</v>
      </c>
      <c r="I527">
        <v>3.2382300884955701</v>
      </c>
    </row>
    <row r="528" spans="1:9" x14ac:dyDescent="0.25">
      <c r="A528">
        <v>526</v>
      </c>
      <c r="B528">
        <v>27.6566339066339</v>
      </c>
      <c r="C528">
        <v>152.10528015501299</v>
      </c>
      <c r="D528">
        <v>13.6250555604699</v>
      </c>
      <c r="E528">
        <v>3.2480281614951201</v>
      </c>
      <c r="F528">
        <v>0.14499136621106901</v>
      </c>
      <c r="G528">
        <v>0.89626572170341401</v>
      </c>
      <c r="H528">
        <v>21.123478260869501</v>
      </c>
      <c r="I528">
        <v>2.4216427640156399</v>
      </c>
    </row>
    <row r="529" spans="1:9" x14ac:dyDescent="0.25">
      <c r="A529">
        <v>527</v>
      </c>
      <c r="B529">
        <v>34.024615384615302</v>
      </c>
      <c r="C529">
        <v>124.02057335581701</v>
      </c>
      <c r="D529">
        <v>16.549169810998599</v>
      </c>
      <c r="E529">
        <v>14.5107885185299</v>
      </c>
      <c r="F529">
        <v>0.212351595724981</v>
      </c>
      <c r="G529">
        <v>0.58526425901264201</v>
      </c>
      <c r="H529">
        <v>17.433179723502299</v>
      </c>
      <c r="I529">
        <v>6.8729096989966498</v>
      </c>
    </row>
    <row r="530" spans="1:9" x14ac:dyDescent="0.25">
      <c r="A530">
        <v>528</v>
      </c>
      <c r="B530">
        <v>11.921206225680899</v>
      </c>
      <c r="C530">
        <v>159.27496900399501</v>
      </c>
      <c r="D530">
        <v>16.6228391474333</v>
      </c>
      <c r="E530">
        <v>3.99876376907745</v>
      </c>
      <c r="F530">
        <v>7.7485020246167394E-2</v>
      </c>
      <c r="G530">
        <v>0.82410757051661698</v>
      </c>
      <c r="H530">
        <v>19.137931034482701</v>
      </c>
      <c r="I530">
        <v>2.7534899557371402</v>
      </c>
    </row>
    <row r="531" spans="1:9" x14ac:dyDescent="0.25">
      <c r="A531">
        <v>529</v>
      </c>
      <c r="B531">
        <v>32.278820375335101</v>
      </c>
      <c r="C531">
        <v>131.46235482578999</v>
      </c>
      <c r="D531">
        <v>18.408552709854899</v>
      </c>
      <c r="E531">
        <v>17.397037661066001</v>
      </c>
      <c r="F531">
        <v>0.20372403823264601</v>
      </c>
      <c r="G531">
        <v>0.74752407110664498</v>
      </c>
      <c r="H531">
        <v>18.213256484149799</v>
      </c>
      <c r="I531">
        <v>6.5841392649903199</v>
      </c>
    </row>
    <row r="532" spans="1:9" x14ac:dyDescent="0.25">
      <c r="A532">
        <v>530</v>
      </c>
      <c r="B532">
        <v>36.503649635036403</v>
      </c>
      <c r="C532">
        <v>168.31973036983001</v>
      </c>
      <c r="D532">
        <v>15.0123618804359</v>
      </c>
      <c r="E532">
        <v>5.7595487332822</v>
      </c>
      <c r="F532">
        <v>0.226300001689588</v>
      </c>
      <c r="G532">
        <v>0.83251344837169095</v>
      </c>
      <c r="H532">
        <v>12.456140350877099</v>
      </c>
      <c r="I532">
        <v>3.3023937469467501</v>
      </c>
    </row>
    <row r="533" spans="1:9" x14ac:dyDescent="0.25">
      <c r="A533">
        <v>531</v>
      </c>
      <c r="B533">
        <v>51.675377254324601</v>
      </c>
      <c r="C533">
        <v>137.54505119453901</v>
      </c>
      <c r="D533">
        <v>15.615599662100299</v>
      </c>
      <c r="E533">
        <v>12.077740090742999</v>
      </c>
      <c r="F533">
        <v>0.33956791038571599</v>
      </c>
      <c r="G533">
        <v>0.747772573418091</v>
      </c>
      <c r="H533">
        <v>11.0394877267876</v>
      </c>
      <c r="I533">
        <v>7.1117021276595702</v>
      </c>
    </row>
    <row r="534" spans="1:9" x14ac:dyDescent="0.25">
      <c r="A534">
        <v>532</v>
      </c>
      <c r="B534">
        <v>37.592180451127803</v>
      </c>
      <c r="C534">
        <v>160.96662180349901</v>
      </c>
      <c r="D534">
        <v>12.3110190289113</v>
      </c>
      <c r="E534">
        <v>8.1284386408908702</v>
      </c>
      <c r="F534">
        <v>0.248256065974712</v>
      </c>
      <c r="G534">
        <v>0.83541797694279696</v>
      </c>
      <c r="H534">
        <v>11.2350472193074</v>
      </c>
      <c r="I534">
        <v>5.0798151001540797</v>
      </c>
    </row>
    <row r="535" spans="1:9" x14ac:dyDescent="0.25">
      <c r="A535">
        <v>533</v>
      </c>
      <c r="B535">
        <v>40.544619904516999</v>
      </c>
      <c r="C535">
        <v>143.79571037420101</v>
      </c>
      <c r="D535">
        <v>14.363355472672399</v>
      </c>
      <c r="E535">
        <v>6.5032346170944804</v>
      </c>
      <c r="F535">
        <v>0.26501876041328598</v>
      </c>
      <c r="G535">
        <v>0.81564208765740998</v>
      </c>
      <c r="H535">
        <v>12.366348448687299</v>
      </c>
      <c r="I535">
        <v>3.54513064133016</v>
      </c>
    </row>
    <row r="536" spans="1:9" x14ac:dyDescent="0.25">
      <c r="A536">
        <v>534</v>
      </c>
      <c r="B536">
        <v>34.721472392637999</v>
      </c>
      <c r="C536">
        <v>160.01208244491801</v>
      </c>
      <c r="D536">
        <v>13.590273226293601</v>
      </c>
      <c r="E536">
        <v>4.4513897489183103</v>
      </c>
      <c r="F536">
        <v>0.22072681119485801</v>
      </c>
      <c r="G536">
        <v>0.81086488906592502</v>
      </c>
      <c r="H536">
        <v>10.790884718498599</v>
      </c>
      <c r="I536">
        <v>2.57937956204379</v>
      </c>
    </row>
    <row r="537" spans="1:9" x14ac:dyDescent="0.25">
      <c r="A537">
        <v>535</v>
      </c>
      <c r="B537">
        <v>37.608033826638398</v>
      </c>
      <c r="C537">
        <v>99.775988012736406</v>
      </c>
      <c r="D537">
        <v>15.5065307996695</v>
      </c>
      <c r="E537">
        <v>4.7104741299114803</v>
      </c>
      <c r="F537">
        <v>0.24245586316768</v>
      </c>
      <c r="G537">
        <v>0.79189707043194302</v>
      </c>
      <c r="H537">
        <v>10.927710843373401</v>
      </c>
      <c r="I537">
        <v>3.3047188755020001</v>
      </c>
    </row>
    <row r="538" spans="1:9" x14ac:dyDescent="0.25">
      <c r="A538">
        <v>536</v>
      </c>
      <c r="B538">
        <v>46.743247640741899</v>
      </c>
      <c r="C538">
        <v>160.27608736232901</v>
      </c>
      <c r="D538">
        <v>15.3721168259991</v>
      </c>
      <c r="E538">
        <v>9.4596878461470606</v>
      </c>
      <c r="F538">
        <v>0.30857449106333601</v>
      </c>
      <c r="G538">
        <v>0.77778844638164102</v>
      </c>
      <c r="H538">
        <v>10.5401459854014</v>
      </c>
      <c r="I538">
        <v>5.1828757561656502</v>
      </c>
    </row>
    <row r="539" spans="1:9" x14ac:dyDescent="0.25">
      <c r="A539">
        <v>537</v>
      </c>
      <c r="B539">
        <v>34.525622943112303</v>
      </c>
      <c r="C539">
        <v>145.98279553448501</v>
      </c>
      <c r="D539">
        <v>14.671896068133201</v>
      </c>
      <c r="E539">
        <v>5.2217462092735198</v>
      </c>
      <c r="F539">
        <v>0.22365103186964899</v>
      </c>
      <c r="G539">
        <v>0.87040220410283897</v>
      </c>
      <c r="H539">
        <v>12.4394812680115</v>
      </c>
      <c r="I539">
        <v>3.4494485294117601</v>
      </c>
    </row>
    <row r="540" spans="1:9" x14ac:dyDescent="0.25">
      <c r="A540">
        <v>538</v>
      </c>
      <c r="B540">
        <v>57.9227994227994</v>
      </c>
      <c r="C540">
        <v>94.003854239663596</v>
      </c>
      <c r="D540">
        <v>14.4370104388258</v>
      </c>
      <c r="E540">
        <v>7.8800758811172997</v>
      </c>
      <c r="F540">
        <v>0.31971473383678201</v>
      </c>
      <c r="G540">
        <v>0.73020624202125295</v>
      </c>
      <c r="H540">
        <v>13.0547147846332</v>
      </c>
      <c r="I540">
        <v>4.4351378958120504</v>
      </c>
    </row>
    <row r="541" spans="1:9" x14ac:dyDescent="0.25">
      <c r="A541">
        <v>539</v>
      </c>
      <c r="B541">
        <v>55.646623794212204</v>
      </c>
      <c r="C541">
        <v>185.24227663120101</v>
      </c>
      <c r="D541">
        <v>14.905396030213501</v>
      </c>
      <c r="E541">
        <v>6.74107093787471</v>
      </c>
      <c r="F541">
        <v>0.41638995492282799</v>
      </c>
      <c r="G541">
        <v>0.85333250782244896</v>
      </c>
      <c r="H541">
        <v>5.2304900181488199</v>
      </c>
      <c r="I541">
        <v>3.2256052824651502</v>
      </c>
    </row>
    <row r="542" spans="1:9" x14ac:dyDescent="0.25">
      <c r="A542">
        <v>540</v>
      </c>
      <c r="B542">
        <v>48.500550660792896</v>
      </c>
      <c r="C542">
        <v>145.781500941806</v>
      </c>
      <c r="D542">
        <v>12.939757472452801</v>
      </c>
      <c r="E542">
        <v>9.1821615140811392</v>
      </c>
      <c r="F542">
        <v>0.33547546673145601</v>
      </c>
      <c r="G542">
        <v>0.81342341103945803</v>
      </c>
      <c r="H542">
        <v>6.7039537126325897</v>
      </c>
      <c r="I542">
        <v>3.5180809165771501</v>
      </c>
    </row>
    <row r="543" spans="1:9" x14ac:dyDescent="0.25">
      <c r="A543">
        <v>541</v>
      </c>
      <c r="B543">
        <v>54.045637093829797</v>
      </c>
      <c r="C543">
        <v>141.33721091261501</v>
      </c>
      <c r="D543">
        <v>14.2763911576856</v>
      </c>
      <c r="E543">
        <v>6.0937285007336497</v>
      </c>
      <c r="F543">
        <v>0.36454215865709899</v>
      </c>
      <c r="G543">
        <v>0.87616989826686198</v>
      </c>
      <c r="H543">
        <v>6.1742690058479504</v>
      </c>
      <c r="I543">
        <v>3.7898167006109902</v>
      </c>
    </row>
    <row r="544" spans="1:9" x14ac:dyDescent="0.25">
      <c r="A544">
        <v>542</v>
      </c>
      <c r="B544">
        <v>49.081666666666599</v>
      </c>
      <c r="C544">
        <v>143.343571538817</v>
      </c>
      <c r="D544">
        <v>11.895448449758399</v>
      </c>
      <c r="E544">
        <v>4.8220589644230998</v>
      </c>
      <c r="F544">
        <v>0.331954116502023</v>
      </c>
      <c r="G544">
        <v>0.81730195591268595</v>
      </c>
      <c r="H544">
        <v>6.9537275064267297</v>
      </c>
      <c r="I544">
        <v>2.8576329331046302</v>
      </c>
    </row>
    <row r="545" spans="1:9" x14ac:dyDescent="0.25">
      <c r="A545">
        <v>543</v>
      </c>
      <c r="B545">
        <v>44.304968152866202</v>
      </c>
      <c r="C545">
        <v>148.27688172043</v>
      </c>
      <c r="D545">
        <v>9.8387505617911</v>
      </c>
      <c r="E545">
        <v>6.34465556980635</v>
      </c>
      <c r="F545">
        <v>0.31047572254223998</v>
      </c>
      <c r="G545">
        <v>0.81799800420660396</v>
      </c>
      <c r="H545">
        <v>6.7141560798548001</v>
      </c>
      <c r="I545">
        <v>3.1962220508866599</v>
      </c>
    </row>
    <row r="546" spans="1:9" x14ac:dyDescent="0.25">
      <c r="A546">
        <v>544</v>
      </c>
      <c r="B546">
        <v>75.738848646587797</v>
      </c>
      <c r="C546">
        <v>149.980025567273</v>
      </c>
      <c r="D546">
        <v>13.629994821603299</v>
      </c>
      <c r="E546">
        <v>5.3388515635414802</v>
      </c>
      <c r="F546">
        <v>0.41660782738765201</v>
      </c>
      <c r="G546">
        <v>0.81795808514053203</v>
      </c>
      <c r="H546">
        <v>6.0281517747858002</v>
      </c>
      <c r="I546">
        <v>3.29935720844811</v>
      </c>
    </row>
    <row r="547" spans="1:9" x14ac:dyDescent="0.25">
      <c r="A547">
        <v>545</v>
      </c>
      <c r="B547">
        <v>62.591996320147103</v>
      </c>
      <c r="C547">
        <v>188.61594012604999</v>
      </c>
      <c r="D547">
        <v>13.9489304839959</v>
      </c>
      <c r="E547">
        <v>3.1302128392677302</v>
      </c>
      <c r="F547">
        <v>0.39213739037821199</v>
      </c>
      <c r="G547">
        <v>0.890243427542601</v>
      </c>
      <c r="H547">
        <v>5.8466757123473503</v>
      </c>
      <c r="I547">
        <v>2.5034709535988302</v>
      </c>
    </row>
    <row r="548" spans="1:9" x14ac:dyDescent="0.25">
      <c r="A548">
        <v>546</v>
      </c>
      <c r="B548">
        <v>48.654624277456598</v>
      </c>
      <c r="C548">
        <v>151.51195358607501</v>
      </c>
      <c r="D548">
        <v>13.302871498968599</v>
      </c>
      <c r="E548">
        <v>6.0309902630144903</v>
      </c>
      <c r="F548">
        <v>0.33658094382894699</v>
      </c>
      <c r="G548">
        <v>0.85194803457055701</v>
      </c>
      <c r="H548">
        <v>6.0068571428571396</v>
      </c>
      <c r="I548">
        <v>3.2575342465753399</v>
      </c>
    </row>
    <row r="549" spans="1:9" x14ac:dyDescent="0.25">
      <c r="A549">
        <v>547</v>
      </c>
      <c r="B549">
        <v>52.963963963963899</v>
      </c>
      <c r="C549">
        <v>150.86865998747601</v>
      </c>
      <c r="D549">
        <v>14.8456986173675</v>
      </c>
      <c r="E549">
        <v>4.8956454683119404</v>
      </c>
      <c r="F549">
        <v>0.30343022511492601</v>
      </c>
      <c r="G549">
        <v>0.80630054402154105</v>
      </c>
      <c r="H549">
        <v>8.4363207547169807</v>
      </c>
      <c r="I549">
        <v>2.7833559475350498</v>
      </c>
    </row>
    <row r="550" spans="1:9" x14ac:dyDescent="0.25">
      <c r="A550">
        <v>548</v>
      </c>
      <c r="B550">
        <v>51.754256106587697</v>
      </c>
      <c r="C550">
        <v>176.31678082191701</v>
      </c>
      <c r="D550">
        <v>14.374453588507601</v>
      </c>
      <c r="E550">
        <v>3.4046446138469699</v>
      </c>
      <c r="F550">
        <v>0.30279309797320703</v>
      </c>
      <c r="G550">
        <v>0.84337796101062801</v>
      </c>
      <c r="H550">
        <v>8.3579952267303099</v>
      </c>
      <c r="I550">
        <v>2.82247101159536</v>
      </c>
    </row>
    <row r="551" spans="1:9" x14ac:dyDescent="0.25">
      <c r="A551">
        <v>549</v>
      </c>
      <c r="B551">
        <v>49.821150855365403</v>
      </c>
      <c r="C551">
        <v>150.51063297473101</v>
      </c>
      <c r="D551">
        <v>14.332499594059801</v>
      </c>
      <c r="E551">
        <v>6.4542674156368696</v>
      </c>
      <c r="F551">
        <v>0.29632899312227601</v>
      </c>
      <c r="G551">
        <v>0.83334827679315304</v>
      </c>
      <c r="H551">
        <v>8.7563946406820907</v>
      </c>
      <c r="I551">
        <v>3.4277799762564301</v>
      </c>
    </row>
    <row r="552" spans="1:9" x14ac:dyDescent="0.25">
      <c r="A552">
        <v>550</v>
      </c>
      <c r="B552">
        <v>42.214185720951903</v>
      </c>
      <c r="C552">
        <v>164.38759689922401</v>
      </c>
      <c r="D552">
        <v>14.398643341459699</v>
      </c>
      <c r="E552">
        <v>7.9229402025575801</v>
      </c>
      <c r="F552">
        <v>0.27710728477686303</v>
      </c>
      <c r="G552">
        <v>0.819744215408719</v>
      </c>
      <c r="H552">
        <v>9.8689189189189097</v>
      </c>
      <c r="I552">
        <v>4.9130296272698297</v>
      </c>
    </row>
    <row r="553" spans="1:9" x14ac:dyDescent="0.25">
      <c r="A553">
        <v>551</v>
      </c>
      <c r="B553">
        <v>40.545371637026903</v>
      </c>
      <c r="C553">
        <v>162.09126213592199</v>
      </c>
      <c r="D553">
        <v>15.2923221613961</v>
      </c>
      <c r="E553">
        <v>9.3326158112549908</v>
      </c>
      <c r="F553">
        <v>0.261319204159013</v>
      </c>
      <c r="G553">
        <v>0.78616216213232604</v>
      </c>
      <c r="H553">
        <v>10.691780821917799</v>
      </c>
      <c r="I553">
        <v>5.17195176418043</v>
      </c>
    </row>
    <row r="554" spans="1:9" x14ac:dyDescent="0.25">
      <c r="A554">
        <v>552</v>
      </c>
      <c r="B554">
        <v>54.250344510794598</v>
      </c>
      <c r="C554">
        <v>146.44092251760901</v>
      </c>
      <c r="D554">
        <v>15.347553044391599</v>
      </c>
      <c r="E554">
        <v>6.0981730776422696</v>
      </c>
      <c r="F554">
        <v>0.290523991129711</v>
      </c>
      <c r="G554">
        <v>0.81015574886715003</v>
      </c>
      <c r="H554">
        <v>8.3403656821378291</v>
      </c>
      <c r="I554">
        <v>3.5504218561671301</v>
      </c>
    </row>
    <row r="555" spans="1:9" x14ac:dyDescent="0.25">
      <c r="A555">
        <v>553</v>
      </c>
      <c r="B555">
        <v>40.196596858638699</v>
      </c>
      <c r="C555">
        <v>130.619232832618</v>
      </c>
      <c r="D555">
        <v>14.291517516734</v>
      </c>
      <c r="E555">
        <v>7.4478567165589604</v>
      </c>
      <c r="F555">
        <v>0.25737276273705201</v>
      </c>
      <c r="G555">
        <v>0.78587318156790897</v>
      </c>
      <c r="H555">
        <v>15.0397111913357</v>
      </c>
      <c r="I555">
        <v>4.6998217468805699</v>
      </c>
    </row>
    <row r="556" spans="1:9" x14ac:dyDescent="0.25">
      <c r="A556">
        <v>554</v>
      </c>
      <c r="B556">
        <v>43.767368421052602</v>
      </c>
      <c r="C556">
        <v>30.097716894977101</v>
      </c>
      <c r="D556">
        <v>16.691245953322301</v>
      </c>
      <c r="E556">
        <v>20.345110908385902</v>
      </c>
      <c r="F556">
        <v>0.26955744183514802</v>
      </c>
      <c r="G556">
        <v>0.16496501792774801</v>
      </c>
      <c r="H556">
        <v>13.9615384615384</v>
      </c>
      <c r="I556">
        <v>9.9860279441117701</v>
      </c>
    </row>
    <row r="557" spans="1:9" x14ac:dyDescent="0.25">
      <c r="A557">
        <v>555</v>
      </c>
      <c r="B557">
        <v>52.511126095751798</v>
      </c>
      <c r="C557">
        <v>177.69285070591701</v>
      </c>
      <c r="D557">
        <v>13.611175839771599</v>
      </c>
      <c r="E557">
        <v>7.1652441107691303</v>
      </c>
      <c r="F557">
        <v>0.30955119572827</v>
      </c>
      <c r="G557">
        <v>0.83768896180459496</v>
      </c>
      <c r="H557">
        <v>11.5084364454443</v>
      </c>
      <c r="I557">
        <v>3.4459279038718198</v>
      </c>
    </row>
    <row r="558" spans="1:9" x14ac:dyDescent="0.25">
      <c r="A558">
        <v>556</v>
      </c>
      <c r="B558">
        <v>66.417857142857102</v>
      </c>
      <c r="C558">
        <v>128.344508918977</v>
      </c>
      <c r="D558">
        <v>14.966765898990401</v>
      </c>
      <c r="E558">
        <v>5.1696832456176596</v>
      </c>
      <c r="F558">
        <v>0.35886365981663398</v>
      </c>
      <c r="G558">
        <v>0.82932151139926202</v>
      </c>
      <c r="H558">
        <v>11.1973995271867</v>
      </c>
      <c r="I558">
        <v>3.1183823529411701</v>
      </c>
    </row>
    <row r="559" spans="1:9" x14ac:dyDescent="0.25">
      <c r="A559">
        <v>557</v>
      </c>
      <c r="B559">
        <v>46.837266643184201</v>
      </c>
      <c r="C559">
        <v>162.34012692213801</v>
      </c>
      <c r="D559">
        <v>16.093822473892502</v>
      </c>
      <c r="E559">
        <v>4.2820273419930404</v>
      </c>
      <c r="F559">
        <v>0.27472828144921202</v>
      </c>
      <c r="G559">
        <v>0.84942641648040595</v>
      </c>
      <c r="H559">
        <v>14.843093922651899</v>
      </c>
      <c r="I559">
        <v>2.9767966484047599</v>
      </c>
    </row>
    <row r="560" spans="1:9" x14ac:dyDescent="0.25">
      <c r="A560">
        <v>558</v>
      </c>
      <c r="B560">
        <v>84.971848060344797</v>
      </c>
      <c r="C560">
        <v>118.117423557083</v>
      </c>
      <c r="D560">
        <v>16.589036404143499</v>
      </c>
      <c r="E560">
        <v>10.367118241880201</v>
      </c>
      <c r="F560">
        <v>0.51684901715806897</v>
      </c>
      <c r="G560">
        <v>0.75890291541133403</v>
      </c>
      <c r="H560">
        <v>12.003738317757</v>
      </c>
      <c r="I560">
        <v>5.2542843909217201</v>
      </c>
    </row>
    <row r="561" spans="1:9" x14ac:dyDescent="0.25">
      <c r="A561">
        <v>559</v>
      </c>
      <c r="B561">
        <v>73.783798677443002</v>
      </c>
      <c r="C561">
        <v>148.05763713813701</v>
      </c>
      <c r="D561">
        <v>16.800022963613099</v>
      </c>
      <c r="E561">
        <v>3.1567211758816298</v>
      </c>
      <c r="F561">
        <v>0.438840258567958</v>
      </c>
      <c r="G561">
        <v>0.90676248584055097</v>
      </c>
      <c r="H561">
        <v>10.0580162195882</v>
      </c>
      <c r="I561">
        <v>2.4445035932925201</v>
      </c>
    </row>
    <row r="562" spans="1:9" x14ac:dyDescent="0.25">
      <c r="A562">
        <v>560</v>
      </c>
      <c r="B562">
        <v>82.429600288080593</v>
      </c>
      <c r="C562">
        <v>128.843858541206</v>
      </c>
      <c r="D562">
        <v>15.7871177638037</v>
      </c>
      <c r="E562">
        <v>7.4351899777838799</v>
      </c>
      <c r="F562">
        <v>0.47217893370580999</v>
      </c>
      <c r="G562">
        <v>0.77528982442692695</v>
      </c>
      <c r="H562">
        <v>11.075111394016499</v>
      </c>
      <c r="I562">
        <v>3.3625170998631999</v>
      </c>
    </row>
    <row r="563" spans="1:9" x14ac:dyDescent="0.25">
      <c r="A563">
        <v>561</v>
      </c>
      <c r="B563">
        <v>71.567025773898806</v>
      </c>
      <c r="C563">
        <v>139.74035171753101</v>
      </c>
      <c r="D563">
        <v>14.264789156276301</v>
      </c>
      <c r="E563">
        <v>6.2535569236792501</v>
      </c>
      <c r="F563">
        <v>0.447112726266371</v>
      </c>
      <c r="G563">
        <v>0.94472485765885705</v>
      </c>
      <c r="H563">
        <v>8.8122015915119292</v>
      </c>
      <c r="I563">
        <v>4.6462430660615199</v>
      </c>
    </row>
    <row r="564" spans="1:9" x14ac:dyDescent="0.25">
      <c r="A564">
        <v>562</v>
      </c>
      <c r="B564">
        <v>63.273407556123303</v>
      </c>
      <c r="C564">
        <v>134.95100376079199</v>
      </c>
      <c r="D564">
        <v>14.2642398280399</v>
      </c>
      <c r="E564">
        <v>6.5314634767281401</v>
      </c>
      <c r="F564">
        <v>0.37075681587759102</v>
      </c>
      <c r="G564">
        <v>0.83958122572943805</v>
      </c>
      <c r="H564">
        <v>11.505284015852</v>
      </c>
      <c r="I564">
        <v>3.50135553834237</v>
      </c>
    </row>
    <row r="565" spans="1:9" x14ac:dyDescent="0.25">
      <c r="A565">
        <v>563</v>
      </c>
      <c r="B565">
        <v>68.732549857549799</v>
      </c>
      <c r="C565">
        <v>154.585840389119</v>
      </c>
      <c r="D565">
        <v>11.927009352324401</v>
      </c>
      <c r="E565">
        <v>6.79848458104762</v>
      </c>
      <c r="F565">
        <v>0.39880322103686699</v>
      </c>
      <c r="G565">
        <v>0.75801861436347995</v>
      </c>
      <c r="H565">
        <v>10.3849315068493</v>
      </c>
      <c r="I565">
        <v>3.6372549019607798</v>
      </c>
    </row>
    <row r="566" spans="1:9" x14ac:dyDescent="0.25">
      <c r="A566">
        <v>564</v>
      </c>
      <c r="B566">
        <v>54.876128490447201</v>
      </c>
      <c r="C566">
        <v>183.050725452705</v>
      </c>
      <c r="D566">
        <v>12.2844701061255</v>
      </c>
      <c r="E566">
        <v>3.8299036366532899</v>
      </c>
      <c r="F566">
        <v>0.33182401690459401</v>
      </c>
      <c r="G566">
        <v>0.87829964155878104</v>
      </c>
      <c r="H566">
        <v>11.4045124899274</v>
      </c>
      <c r="I566">
        <v>2.64556962025316</v>
      </c>
    </row>
    <row r="567" spans="1:9" x14ac:dyDescent="0.25">
      <c r="A567">
        <v>565</v>
      </c>
      <c r="B567">
        <v>46.724137931034399</v>
      </c>
      <c r="C567">
        <v>143.75521714608001</v>
      </c>
      <c r="D567">
        <v>14.6872254751973</v>
      </c>
      <c r="E567">
        <v>6.2669172148664503</v>
      </c>
      <c r="F567">
        <v>0.29333273514375102</v>
      </c>
      <c r="G567">
        <v>0.83573004103649295</v>
      </c>
      <c r="H567">
        <v>9.5714285714285694</v>
      </c>
      <c r="I567">
        <v>3.5466029361556801</v>
      </c>
    </row>
    <row r="568" spans="1:9" x14ac:dyDescent="0.25">
      <c r="A568">
        <v>566</v>
      </c>
      <c r="B568">
        <v>48.408088235294102</v>
      </c>
      <c r="C568">
        <v>139.42367000771</v>
      </c>
      <c r="D568">
        <v>15.024234252741699</v>
      </c>
      <c r="E568">
        <v>6.8739787469585298</v>
      </c>
      <c r="F568">
        <v>0.31271258003152302</v>
      </c>
      <c r="G568">
        <v>0.80253705674628195</v>
      </c>
      <c r="H568">
        <v>15.0890658942795</v>
      </c>
      <c r="I568">
        <v>4.2776068376068297</v>
      </c>
    </row>
    <row r="569" spans="1:9" x14ac:dyDescent="0.25">
      <c r="A569">
        <v>567</v>
      </c>
      <c r="B569">
        <v>41.507223431624702</v>
      </c>
      <c r="C569">
        <v>145.62539496781699</v>
      </c>
      <c r="D569">
        <v>11.3127692856728</v>
      </c>
      <c r="E569">
        <v>8.7967504379392008</v>
      </c>
      <c r="F569">
        <v>0.26105866587152898</v>
      </c>
      <c r="G569">
        <v>0.85079161278837101</v>
      </c>
      <c r="H569">
        <v>10.7539033457249</v>
      </c>
      <c r="I569">
        <v>3.4444806252035098</v>
      </c>
    </row>
    <row r="570" spans="1:9" x14ac:dyDescent="0.25">
      <c r="A570">
        <v>568</v>
      </c>
      <c r="B570">
        <v>52.482946357085602</v>
      </c>
      <c r="C570">
        <v>153.36028995356199</v>
      </c>
      <c r="D570">
        <v>14.7797196800358</v>
      </c>
      <c r="E570">
        <v>4.54627925489517</v>
      </c>
      <c r="F570">
        <v>0.341396956408828</v>
      </c>
      <c r="G570">
        <v>0.83119437426119203</v>
      </c>
      <c r="H570">
        <v>14.527108433734901</v>
      </c>
      <c r="I570">
        <v>3.0285610990600098</v>
      </c>
    </row>
    <row r="571" spans="1:9" x14ac:dyDescent="0.25">
      <c r="A571">
        <v>569</v>
      </c>
      <c r="B571">
        <v>45.548974635725799</v>
      </c>
      <c r="C571">
        <v>164.81406279375801</v>
      </c>
      <c r="D571">
        <v>14.7666940695342</v>
      </c>
      <c r="E571">
        <v>6.35409348467293</v>
      </c>
      <c r="F571">
        <v>0.30259634823168802</v>
      </c>
      <c r="G571">
        <v>0.79458074245410304</v>
      </c>
      <c r="H571">
        <v>7.4270946681175101</v>
      </c>
      <c r="I571">
        <v>2.6605033384694399</v>
      </c>
    </row>
    <row r="572" spans="1:9" x14ac:dyDescent="0.25">
      <c r="A572">
        <v>570</v>
      </c>
      <c r="B572">
        <v>49.154854079809397</v>
      </c>
      <c r="C572">
        <v>138.80517074031499</v>
      </c>
      <c r="D572">
        <v>14.2085842037979</v>
      </c>
      <c r="E572">
        <v>6.2767811994778704</v>
      </c>
      <c r="F572">
        <v>0.30192097177774302</v>
      </c>
      <c r="G572">
        <v>0.84779364697223603</v>
      </c>
      <c r="H572">
        <v>7.5114942528735602</v>
      </c>
      <c r="I572">
        <v>3.5255544840887101</v>
      </c>
    </row>
    <row r="573" spans="1:9" x14ac:dyDescent="0.25">
      <c r="A573">
        <v>571</v>
      </c>
      <c r="B573">
        <v>54.6240888580354</v>
      </c>
      <c r="C573">
        <v>141.990967056323</v>
      </c>
      <c r="D573">
        <v>12.6275691727477</v>
      </c>
      <c r="E573">
        <v>8.7068301746173091</v>
      </c>
      <c r="F573">
        <v>0.32617406915887698</v>
      </c>
      <c r="G573">
        <v>0.76986900256722202</v>
      </c>
      <c r="H573">
        <v>12.0731543624161</v>
      </c>
      <c r="I573">
        <v>5.1111550632911298</v>
      </c>
    </row>
    <row r="574" spans="1:9" x14ac:dyDescent="0.25">
      <c r="A574">
        <v>572</v>
      </c>
      <c r="B574">
        <v>45.831071255453203</v>
      </c>
      <c r="C574">
        <v>135.61760734539499</v>
      </c>
      <c r="D574">
        <v>13.943395436834299</v>
      </c>
      <c r="E574">
        <v>6.81725626002578</v>
      </c>
      <c r="F574">
        <v>0.29087303206156101</v>
      </c>
      <c r="G574">
        <v>0.81825604902680704</v>
      </c>
      <c r="H574">
        <v>8.8851291184327597</v>
      </c>
      <c r="I574">
        <v>3.9360505973295798</v>
      </c>
    </row>
    <row r="575" spans="1:9" x14ac:dyDescent="0.25">
      <c r="A575">
        <v>573</v>
      </c>
      <c r="B575">
        <v>41.312369519832899</v>
      </c>
      <c r="C575">
        <v>78.842416283650607</v>
      </c>
      <c r="D575">
        <v>11.3147383707256</v>
      </c>
      <c r="E575">
        <v>8.4382438385971898</v>
      </c>
      <c r="F575">
        <v>0.26920435052193098</v>
      </c>
      <c r="G575">
        <v>0.67109976420903905</v>
      </c>
      <c r="H575">
        <v>9.4734345351043601</v>
      </c>
      <c r="I575">
        <v>5.0861398963730498</v>
      </c>
    </row>
    <row r="576" spans="1:9" x14ac:dyDescent="0.25">
      <c r="A576">
        <v>574</v>
      </c>
      <c r="B576">
        <v>44.430693069306898</v>
      </c>
      <c r="C576">
        <v>177.29157029041301</v>
      </c>
      <c r="D576">
        <v>12.2784863077697</v>
      </c>
      <c r="E576">
        <v>7.1316034699314299</v>
      </c>
      <c r="F576">
        <v>0.28041522627630899</v>
      </c>
      <c r="G576">
        <v>0.827047844058582</v>
      </c>
      <c r="H576">
        <v>8.0803689064558597</v>
      </c>
      <c r="I576">
        <v>3.59012444801284</v>
      </c>
    </row>
    <row r="577" spans="1:9" x14ac:dyDescent="0.25">
      <c r="A577">
        <v>575</v>
      </c>
      <c r="B577">
        <v>52.102836879432601</v>
      </c>
      <c r="C577">
        <v>160.74809483488499</v>
      </c>
      <c r="D577">
        <v>13.7407184378583</v>
      </c>
      <c r="E577">
        <v>5.1535795807923002</v>
      </c>
      <c r="F577">
        <v>0.32569831297505197</v>
      </c>
      <c r="G577">
        <v>0.85094742190753103</v>
      </c>
      <c r="H577">
        <v>9.6347305389221507</v>
      </c>
      <c r="I577">
        <v>3.1594766619519001</v>
      </c>
    </row>
    <row r="578" spans="1:9" x14ac:dyDescent="0.25">
      <c r="A578">
        <v>576</v>
      </c>
      <c r="B578">
        <v>50.834599156118102</v>
      </c>
      <c r="C578">
        <v>74.903251387787407</v>
      </c>
      <c r="D578">
        <v>13.7684552892926</v>
      </c>
      <c r="E578">
        <v>17.915196525035899</v>
      </c>
      <c r="F578">
        <v>0.32149330282631799</v>
      </c>
      <c r="G578">
        <v>0.433899449854592</v>
      </c>
      <c r="H578">
        <v>7.5621890547263604</v>
      </c>
      <c r="I578">
        <v>9.7780612244897895</v>
      </c>
    </row>
    <row r="579" spans="1:9" x14ac:dyDescent="0.25">
      <c r="A579">
        <v>577</v>
      </c>
      <c r="B579">
        <v>64.443460289341601</v>
      </c>
      <c r="C579">
        <v>159.17130307466999</v>
      </c>
      <c r="D579">
        <v>13.5510535262495</v>
      </c>
      <c r="E579">
        <v>5.5745327334241601</v>
      </c>
      <c r="F579">
        <v>0.38052086858650702</v>
      </c>
      <c r="G579">
        <v>0.81889438600176201</v>
      </c>
      <c r="H579">
        <v>7.1205741626794197</v>
      </c>
      <c r="I579">
        <v>2.85863377609108</v>
      </c>
    </row>
    <row r="580" spans="1:9" x14ac:dyDescent="0.25">
      <c r="A580">
        <v>578</v>
      </c>
      <c r="B580">
        <v>55.073394495412799</v>
      </c>
      <c r="C580">
        <v>147.63236348000501</v>
      </c>
      <c r="D580">
        <v>17.225155445927101</v>
      </c>
      <c r="E580">
        <v>7.4046252432897903</v>
      </c>
      <c r="F580">
        <v>0.31081508657080698</v>
      </c>
      <c r="G580">
        <v>0.80049650797257998</v>
      </c>
      <c r="H580">
        <v>8.1358344113842094</v>
      </c>
      <c r="I580">
        <v>5.0774299835255299</v>
      </c>
    </row>
    <row r="581" spans="1:9" x14ac:dyDescent="0.25">
      <c r="A581">
        <v>579</v>
      </c>
      <c r="B581">
        <v>64.3377957087841</v>
      </c>
      <c r="C581">
        <v>176.344797562037</v>
      </c>
      <c r="D581">
        <v>11.676697548585601</v>
      </c>
      <c r="E581">
        <v>4.9793964207770998</v>
      </c>
      <c r="F581">
        <v>0.36847698946860902</v>
      </c>
      <c r="G581">
        <v>0.84029064218777705</v>
      </c>
      <c r="H581">
        <v>9.6841741534208694</v>
      </c>
      <c r="I581">
        <v>3.3958333333333299</v>
      </c>
    </row>
    <row r="582" spans="1:9" x14ac:dyDescent="0.25">
      <c r="A582">
        <v>580</v>
      </c>
      <c r="B582">
        <v>81.584847769648306</v>
      </c>
      <c r="C582">
        <v>149.842337917485</v>
      </c>
      <c r="D582">
        <v>11.012094332659199</v>
      </c>
      <c r="E582">
        <v>4.6317323739263703</v>
      </c>
      <c r="F582">
        <v>0.43567940733326399</v>
      </c>
      <c r="G582">
        <v>0.86744020955354995</v>
      </c>
      <c r="H582">
        <v>6.9302325581395303</v>
      </c>
      <c r="I582">
        <v>3.22661436330718</v>
      </c>
    </row>
    <row r="583" spans="1:9" x14ac:dyDescent="0.25">
      <c r="A583">
        <v>581</v>
      </c>
      <c r="B583">
        <v>51.412877718158697</v>
      </c>
      <c r="C583">
        <v>97.056567470497697</v>
      </c>
      <c r="D583">
        <v>12.800367834442</v>
      </c>
      <c r="E583">
        <v>5.1065253640294497</v>
      </c>
      <c r="F583">
        <v>0.30151247957975302</v>
      </c>
      <c r="G583">
        <v>0.77809470933508895</v>
      </c>
      <c r="H583">
        <v>10.838515546639901</v>
      </c>
      <c r="I583">
        <v>3.46321525885558</v>
      </c>
    </row>
    <row r="584" spans="1:9" x14ac:dyDescent="0.25">
      <c r="A584">
        <v>582</v>
      </c>
      <c r="B584">
        <v>42.858211492689499</v>
      </c>
      <c r="C584">
        <v>168.71781959537</v>
      </c>
      <c r="D584">
        <v>16.694525643977698</v>
      </c>
      <c r="E584">
        <v>3.62671575292813</v>
      </c>
      <c r="F584">
        <v>0.26804003048914798</v>
      </c>
      <c r="G584">
        <v>0.90204158151881297</v>
      </c>
      <c r="H584">
        <v>14.1633771929824</v>
      </c>
      <c r="I584">
        <v>2.6513916221535001</v>
      </c>
    </row>
    <row r="585" spans="1:9" x14ac:dyDescent="0.25">
      <c r="A585">
        <v>583</v>
      </c>
      <c r="B585">
        <v>40.435208711433702</v>
      </c>
      <c r="C585">
        <v>152.13076767267501</v>
      </c>
      <c r="D585">
        <v>11.9132757616751</v>
      </c>
      <c r="E585">
        <v>6.5801171819612696</v>
      </c>
      <c r="F585">
        <v>0.25229534129442199</v>
      </c>
      <c r="G585">
        <v>0.88756731809260703</v>
      </c>
      <c r="H585">
        <v>12.823329558323801</v>
      </c>
      <c r="I585">
        <v>4.13221572038589</v>
      </c>
    </row>
    <row r="586" spans="1:9" x14ac:dyDescent="0.25">
      <c r="A586">
        <v>584</v>
      </c>
      <c r="B586">
        <v>37.602632862018503</v>
      </c>
      <c r="C586">
        <v>132.64797794117601</v>
      </c>
      <c r="D586">
        <v>16.4142578461814</v>
      </c>
      <c r="E586">
        <v>16.2966849636984</v>
      </c>
      <c r="F586">
        <v>0.24210614376645001</v>
      </c>
      <c r="G586">
        <v>0.71998770269940704</v>
      </c>
      <c r="H586">
        <v>14.115983026874099</v>
      </c>
      <c r="I586">
        <v>7.6041131105398403</v>
      </c>
    </row>
    <row r="587" spans="1:9" x14ac:dyDescent="0.25">
      <c r="A587">
        <v>585</v>
      </c>
      <c r="B587">
        <v>29.3349753694581</v>
      </c>
      <c r="C587">
        <v>135.87797673989201</v>
      </c>
      <c r="D587">
        <v>14.6510409799515</v>
      </c>
      <c r="E587">
        <v>12.3672579812589</v>
      </c>
      <c r="F587">
        <v>0.18200425556764899</v>
      </c>
      <c r="G587">
        <v>0.74041785044833697</v>
      </c>
      <c r="H587">
        <v>11.329629629629601</v>
      </c>
      <c r="I587">
        <v>7.6662303664921403</v>
      </c>
    </row>
    <row r="588" spans="1:9" x14ac:dyDescent="0.25">
      <c r="A588">
        <v>586</v>
      </c>
      <c r="B588">
        <v>46.614529914529903</v>
      </c>
      <c r="C588">
        <v>63.874063989108201</v>
      </c>
      <c r="D588">
        <v>16.8613171760508</v>
      </c>
      <c r="E588">
        <v>7.3290846947200698</v>
      </c>
      <c r="F588">
        <v>0.278572091016968</v>
      </c>
      <c r="G588">
        <v>0.584304472563695</v>
      </c>
      <c r="H588">
        <v>9.3103448275861993</v>
      </c>
      <c r="I588">
        <v>5.3354958294717303</v>
      </c>
    </row>
    <row r="589" spans="1:9" x14ac:dyDescent="0.25">
      <c r="A589">
        <v>587</v>
      </c>
      <c r="B589">
        <v>60.878900445765197</v>
      </c>
      <c r="C589">
        <v>176.83033292231801</v>
      </c>
      <c r="D589">
        <v>14.391810048775</v>
      </c>
      <c r="E589">
        <v>9.1852490220678096</v>
      </c>
      <c r="F589">
        <v>0.36102632511034499</v>
      </c>
      <c r="G589">
        <v>0.83741217268931201</v>
      </c>
      <c r="H589">
        <v>7.9627851140456096</v>
      </c>
      <c r="I589">
        <v>3.7891101178382698</v>
      </c>
    </row>
    <row r="590" spans="1:9" x14ac:dyDescent="0.25">
      <c r="A590">
        <v>588</v>
      </c>
      <c r="B590">
        <v>73.073827791986304</v>
      </c>
      <c r="C590">
        <v>174.77754891864001</v>
      </c>
      <c r="D590">
        <v>11.678971018180199</v>
      </c>
      <c r="E590">
        <v>7.1078610323885902</v>
      </c>
      <c r="F590">
        <v>0.41576185796748699</v>
      </c>
      <c r="G590">
        <v>0.81585565878242094</v>
      </c>
      <c r="H590">
        <v>9.6557805355976392</v>
      </c>
      <c r="I590">
        <v>3.5277445109780401</v>
      </c>
    </row>
    <row r="591" spans="1:9" x14ac:dyDescent="0.25">
      <c r="A591">
        <v>589</v>
      </c>
      <c r="B591">
        <v>67.933731458293195</v>
      </c>
      <c r="C591">
        <v>137.08395202741201</v>
      </c>
      <c r="D591">
        <v>15.057453317436201</v>
      </c>
      <c r="E591">
        <v>4.9378611861887203</v>
      </c>
      <c r="F591">
        <v>0.387490354223198</v>
      </c>
      <c r="G591">
        <v>0.75706055842527697</v>
      </c>
      <c r="H591">
        <v>11.4283614988978</v>
      </c>
      <c r="I591">
        <v>3.2092130518234101</v>
      </c>
    </row>
    <row r="592" spans="1:9" x14ac:dyDescent="0.25">
      <c r="A592">
        <v>590</v>
      </c>
      <c r="B592">
        <v>56.948141927356701</v>
      </c>
      <c r="C592">
        <v>120.761363636363</v>
      </c>
      <c r="D592">
        <v>12.459996906069399</v>
      </c>
      <c r="E592">
        <v>13.7093256769974</v>
      </c>
      <c r="F592">
        <v>0.32773612935289198</v>
      </c>
      <c r="G592">
        <v>0.71122694512568996</v>
      </c>
      <c r="H592">
        <v>10.455755677368799</v>
      </c>
      <c r="I592">
        <v>4.6558891454965297</v>
      </c>
    </row>
    <row r="593" spans="1:9" x14ac:dyDescent="0.25">
      <c r="A593">
        <v>591</v>
      </c>
      <c r="B593">
        <v>56.0085174953959</v>
      </c>
      <c r="C593">
        <v>150.51698952048201</v>
      </c>
      <c r="D593">
        <v>12.6544701993875</v>
      </c>
      <c r="E593">
        <v>4.0047405365512496</v>
      </c>
      <c r="F593">
        <v>0.32428252347657199</v>
      </c>
      <c r="G593">
        <v>0.89528829717249103</v>
      </c>
      <c r="H593">
        <v>9.7433993399339904</v>
      </c>
      <c r="I593">
        <v>2.9680082559339498</v>
      </c>
    </row>
    <row r="594" spans="1:9" x14ac:dyDescent="0.25">
      <c r="A594">
        <v>592</v>
      </c>
      <c r="B594">
        <v>52.043328220858797</v>
      </c>
      <c r="C594">
        <v>130.08514205868599</v>
      </c>
      <c r="D594">
        <v>13.3906494812543</v>
      </c>
      <c r="E594">
        <v>5.3537865085687004</v>
      </c>
      <c r="F594">
        <v>0.33296325477015798</v>
      </c>
      <c r="G594">
        <v>0.86763737843000999</v>
      </c>
      <c r="H594">
        <v>7.59232613908872</v>
      </c>
      <c r="I594">
        <v>4.2125213988750296</v>
      </c>
    </row>
    <row r="595" spans="1:9" x14ac:dyDescent="0.25">
      <c r="A595">
        <v>593</v>
      </c>
      <c r="B595">
        <v>43.887854093907599</v>
      </c>
      <c r="C595">
        <v>155.19293357110999</v>
      </c>
      <c r="D595">
        <v>13.294950984373401</v>
      </c>
      <c r="E595">
        <v>5.8570605789904899</v>
      </c>
      <c r="F595">
        <v>0.28800689353015402</v>
      </c>
      <c r="G595">
        <v>0.87609703883930201</v>
      </c>
      <c r="H595">
        <v>9.0589743589743499</v>
      </c>
      <c r="I595">
        <v>4.3470305938812199</v>
      </c>
    </row>
    <row r="596" spans="1:9" x14ac:dyDescent="0.25">
      <c r="A596">
        <v>594</v>
      </c>
      <c r="B596">
        <v>48.314276689829398</v>
      </c>
      <c r="C596">
        <v>118.706284007254</v>
      </c>
      <c r="D596">
        <v>12.377579570992401</v>
      </c>
      <c r="E596">
        <v>5.8701439733885703</v>
      </c>
      <c r="F596">
        <v>0.32647975155486803</v>
      </c>
      <c r="G596">
        <v>0.84468396637648402</v>
      </c>
      <c r="H596">
        <v>8.7324380165289206</v>
      </c>
      <c r="I596">
        <v>3.5240641711229901</v>
      </c>
    </row>
    <row r="597" spans="1:9" x14ac:dyDescent="0.25">
      <c r="A597">
        <v>595</v>
      </c>
      <c r="B597">
        <v>49.842611483532501</v>
      </c>
      <c r="C597">
        <v>145.55464348945699</v>
      </c>
      <c r="D597">
        <v>16.259919688556401</v>
      </c>
      <c r="E597">
        <v>6.6150158332521203</v>
      </c>
      <c r="F597">
        <v>0.32228611242819999</v>
      </c>
      <c r="G597">
        <v>0.79914118224587405</v>
      </c>
      <c r="H597">
        <v>8.7318045862412692</v>
      </c>
      <c r="I597">
        <v>4.3267701628171098</v>
      </c>
    </row>
    <row r="598" spans="1:9" x14ac:dyDescent="0.25">
      <c r="A598">
        <v>596</v>
      </c>
      <c r="B598">
        <v>64.000852030673101</v>
      </c>
      <c r="C598">
        <v>123.088448872751</v>
      </c>
      <c r="D598">
        <v>14.6637138875685</v>
      </c>
      <c r="E598">
        <v>3.93706064116386</v>
      </c>
      <c r="F598">
        <v>0.38997793735006397</v>
      </c>
      <c r="G598">
        <v>0.93300881033734695</v>
      </c>
      <c r="H598">
        <v>7.2643216080402002</v>
      </c>
      <c r="I598">
        <v>3.1357111143998799</v>
      </c>
    </row>
    <row r="599" spans="1:9" x14ac:dyDescent="0.25">
      <c r="A599">
        <v>597</v>
      </c>
      <c r="B599">
        <v>37.386896857016303</v>
      </c>
      <c r="C599">
        <v>170.70324508966601</v>
      </c>
      <c r="D599">
        <v>16.957988957645998</v>
      </c>
      <c r="E599">
        <v>7.6965322965939498</v>
      </c>
      <c r="F599">
        <v>0.21296235301028699</v>
      </c>
      <c r="G599">
        <v>0.75069239012674305</v>
      </c>
      <c r="H599">
        <v>19.7512690355329</v>
      </c>
      <c r="I599">
        <v>2.93029792017987</v>
      </c>
    </row>
    <row r="600" spans="1:9" x14ac:dyDescent="0.25">
      <c r="A600">
        <v>598</v>
      </c>
      <c r="B600">
        <v>22.2979902979903</v>
      </c>
      <c r="C600">
        <v>186.97469252601701</v>
      </c>
      <c r="D600">
        <v>21.017962573776501</v>
      </c>
      <c r="E600">
        <v>7.6378797040936499</v>
      </c>
      <c r="F600">
        <v>0.130250184104478</v>
      </c>
      <c r="G600">
        <v>0.865052484426027</v>
      </c>
      <c r="H600">
        <v>19.6498127340823</v>
      </c>
      <c r="I600">
        <v>3.1446923597024998</v>
      </c>
    </row>
    <row r="601" spans="1:9" x14ac:dyDescent="0.25">
      <c r="A601">
        <v>599</v>
      </c>
      <c r="B601">
        <v>32.003130870381902</v>
      </c>
      <c r="C601">
        <v>148.77473981301799</v>
      </c>
      <c r="D601">
        <v>18.5723649492361</v>
      </c>
      <c r="E601">
        <v>5.0967367185648103</v>
      </c>
      <c r="F601">
        <v>0.18497280358600199</v>
      </c>
      <c r="G601">
        <v>0.81966359101711905</v>
      </c>
      <c r="H601">
        <v>20.2809523809523</v>
      </c>
      <c r="I601">
        <v>2.9623059866962298</v>
      </c>
    </row>
    <row r="602" spans="1:9" x14ac:dyDescent="0.25">
      <c r="A602">
        <v>600</v>
      </c>
      <c r="B602">
        <v>45.330655957161902</v>
      </c>
      <c r="C602">
        <v>120.700823421774</v>
      </c>
      <c r="D602">
        <v>15.765242218624399</v>
      </c>
      <c r="E602">
        <v>4.82784681619008</v>
      </c>
      <c r="F602">
        <v>0.226510306940746</v>
      </c>
      <c r="G602">
        <v>0.833423032242537</v>
      </c>
      <c r="H602">
        <v>13.3670473083197</v>
      </c>
      <c r="I602">
        <v>3.6798209926769698</v>
      </c>
    </row>
    <row r="603" spans="1:9" x14ac:dyDescent="0.25">
      <c r="A603">
        <v>601</v>
      </c>
      <c r="B603">
        <v>17.1073903002309</v>
      </c>
      <c r="C603">
        <v>151.05991379310299</v>
      </c>
      <c r="D603">
        <v>22.402609567764699</v>
      </c>
      <c r="E603">
        <v>12.370539727521299</v>
      </c>
      <c r="F603">
        <v>8.8080779945468493E-2</v>
      </c>
      <c r="G603">
        <v>0.81769866180522099</v>
      </c>
      <c r="H603">
        <v>15.8542274052478</v>
      </c>
      <c r="I603">
        <v>5.6488035052241301</v>
      </c>
    </row>
    <row r="604" spans="1:9" x14ac:dyDescent="0.25">
      <c r="A604">
        <v>602</v>
      </c>
      <c r="B604">
        <v>52.9001567047235</v>
      </c>
      <c r="C604">
        <v>183.76272031925501</v>
      </c>
      <c r="D604">
        <v>15.5399527273955</v>
      </c>
      <c r="E604">
        <v>4.6234020815315304</v>
      </c>
      <c r="F604">
        <v>0.31624577687150701</v>
      </c>
      <c r="G604">
        <v>0.83706690113795101</v>
      </c>
      <c r="H604">
        <v>11.5677210056772</v>
      </c>
      <c r="I604">
        <v>2.7934634589196499</v>
      </c>
    </row>
    <row r="605" spans="1:9" x14ac:dyDescent="0.25">
      <c r="A605">
        <v>603</v>
      </c>
      <c r="B605">
        <v>28.168732782369101</v>
      </c>
      <c r="C605">
        <v>108.100365253295</v>
      </c>
      <c r="D605">
        <v>19.352784561984201</v>
      </c>
      <c r="E605">
        <v>4.7747570996324704</v>
      </c>
      <c r="F605">
        <v>0.16933480616913599</v>
      </c>
      <c r="G605">
        <v>0.86130028859517305</v>
      </c>
      <c r="H605">
        <v>20.592178770949701</v>
      </c>
      <c r="I605">
        <v>3.4105978260869501</v>
      </c>
    </row>
    <row r="606" spans="1:9" x14ac:dyDescent="0.25">
      <c r="A606">
        <v>604</v>
      </c>
      <c r="B606">
        <v>46.606773473940301</v>
      </c>
      <c r="C606">
        <v>165.74322546698201</v>
      </c>
      <c r="D606">
        <v>12.838056478197901</v>
      </c>
      <c r="E606">
        <v>6.9977347455910497</v>
      </c>
      <c r="F606">
        <v>0.296939839937223</v>
      </c>
      <c r="G606">
        <v>0.83159124889650105</v>
      </c>
      <c r="H606">
        <v>15.972954699121001</v>
      </c>
      <c r="I606">
        <v>3.5477756286266899</v>
      </c>
    </row>
    <row r="607" spans="1:9" x14ac:dyDescent="0.25">
      <c r="A607">
        <v>605</v>
      </c>
      <c r="B607">
        <v>43.7638629283489</v>
      </c>
      <c r="C607">
        <v>186.65627906976701</v>
      </c>
      <c r="D607">
        <v>13.7709639031601</v>
      </c>
      <c r="E607">
        <v>3.1352548658911399</v>
      </c>
      <c r="F607">
        <v>0.240213432755434</v>
      </c>
      <c r="G607">
        <v>0.91543521422226903</v>
      </c>
      <c r="H607">
        <v>10.701724137931</v>
      </c>
      <c r="I607">
        <v>2.56</v>
      </c>
    </row>
    <row r="608" spans="1:9" x14ac:dyDescent="0.25">
      <c r="A608">
        <v>606</v>
      </c>
      <c r="B608">
        <v>43.294499695555103</v>
      </c>
      <c r="C608">
        <v>128.67715806526201</v>
      </c>
      <c r="D608">
        <v>12.7596002157978</v>
      </c>
      <c r="E608">
        <v>6.5242037998328399</v>
      </c>
      <c r="F608">
        <v>0.27510111024765199</v>
      </c>
      <c r="G608">
        <v>0.70353742805791897</v>
      </c>
      <c r="H608">
        <v>11.519459888800601</v>
      </c>
      <c r="I608">
        <v>3.29009584664536</v>
      </c>
    </row>
    <row r="609" spans="1:9" x14ac:dyDescent="0.25">
      <c r="A609">
        <v>607</v>
      </c>
      <c r="B609">
        <v>49.853498712848101</v>
      </c>
      <c r="C609">
        <v>142.075187969924</v>
      </c>
      <c r="D609">
        <v>15.868414243929401</v>
      </c>
      <c r="E609">
        <v>4.5686685649653702</v>
      </c>
      <c r="F609">
        <v>0.31858745292150598</v>
      </c>
      <c r="G609">
        <v>0.85072323297270602</v>
      </c>
      <c r="H609">
        <v>14.793381759483401</v>
      </c>
      <c r="I609">
        <v>3.2943313953488298</v>
      </c>
    </row>
    <row r="610" spans="1:9" x14ac:dyDescent="0.25">
      <c r="A610">
        <v>608</v>
      </c>
      <c r="B610">
        <v>42.030832949838903</v>
      </c>
      <c r="C610">
        <v>191.004159651381</v>
      </c>
      <c r="D610">
        <v>16.962044240829101</v>
      </c>
      <c r="E610">
        <v>4.99572658551911</v>
      </c>
      <c r="F610">
        <v>0.24149157330767701</v>
      </c>
      <c r="G610">
        <v>0.88403237572295401</v>
      </c>
      <c r="H610">
        <v>19.055944055944</v>
      </c>
      <c r="I610">
        <v>2.8216934487021001</v>
      </c>
    </row>
    <row r="611" spans="1:9" x14ac:dyDescent="0.25">
      <c r="A611">
        <v>609</v>
      </c>
      <c r="B611">
        <v>124.94135359908201</v>
      </c>
      <c r="C611">
        <v>142.86146624051099</v>
      </c>
      <c r="D611">
        <v>16.886194910695199</v>
      </c>
      <c r="E611">
        <v>8.26279900770915</v>
      </c>
      <c r="F611">
        <v>0.75926765332227397</v>
      </c>
      <c r="G611">
        <v>0.86035978739294805</v>
      </c>
      <c r="H611">
        <v>6.7139067828723</v>
      </c>
      <c r="I611">
        <v>4.0453074433656901</v>
      </c>
    </row>
    <row r="612" spans="1:9" x14ac:dyDescent="0.25">
      <c r="A612">
        <v>610</v>
      </c>
      <c r="B612">
        <v>66.052483192365997</v>
      </c>
      <c r="C612">
        <v>182.613121582921</v>
      </c>
      <c r="D612">
        <v>11.904315401890001</v>
      </c>
      <c r="E612">
        <v>5.8135686545276801</v>
      </c>
      <c r="F612">
        <v>0.34482662125124203</v>
      </c>
      <c r="G612">
        <v>0.86210861288003604</v>
      </c>
      <c r="H612">
        <v>12.533653846153801</v>
      </c>
      <c r="I612">
        <v>3.1964608161791199</v>
      </c>
    </row>
    <row r="613" spans="1:9" x14ac:dyDescent="0.25">
      <c r="A613">
        <v>611</v>
      </c>
      <c r="B613">
        <v>64.101117754094105</v>
      </c>
      <c r="C613">
        <v>146.02173223350201</v>
      </c>
      <c r="D613">
        <v>10.5158818788441</v>
      </c>
      <c r="E613">
        <v>4.7604848589775202</v>
      </c>
      <c r="F613">
        <v>0.334614408649138</v>
      </c>
      <c r="G613">
        <v>0.78921517901358496</v>
      </c>
      <c r="H613">
        <v>10.6032196969696</v>
      </c>
      <c r="I613">
        <v>3.4636778746367698</v>
      </c>
    </row>
    <row r="614" spans="1:9" x14ac:dyDescent="0.25">
      <c r="A614">
        <v>612</v>
      </c>
      <c r="B614">
        <v>51.564546016059197</v>
      </c>
      <c r="C614">
        <v>156.87440127727501</v>
      </c>
      <c r="D614">
        <v>11.415930118997</v>
      </c>
      <c r="E614">
        <v>4.6567382042082199</v>
      </c>
      <c r="F614">
        <v>0.31597605347805602</v>
      </c>
      <c r="G614">
        <v>0.86347657526593602</v>
      </c>
      <c r="H614">
        <v>10.894004282655199</v>
      </c>
      <c r="I614">
        <v>3.1422872340425498</v>
      </c>
    </row>
    <row r="615" spans="1:9" x14ac:dyDescent="0.25">
      <c r="A615">
        <v>613</v>
      </c>
      <c r="B615">
        <v>31.5504823151125</v>
      </c>
      <c r="C615">
        <v>129.69001687967199</v>
      </c>
      <c r="D615">
        <v>17.455141572271199</v>
      </c>
      <c r="E615">
        <v>10.2354737422604</v>
      </c>
      <c r="F615">
        <v>0.19796796585586701</v>
      </c>
      <c r="G615">
        <v>0.81099423655886005</v>
      </c>
      <c r="H615">
        <v>13.379432624113401</v>
      </c>
      <c r="I615">
        <v>4.9886030608922098</v>
      </c>
    </row>
    <row r="616" spans="1:9" x14ac:dyDescent="0.25">
      <c r="A616">
        <v>614</v>
      </c>
      <c r="B616">
        <v>18.2595918367346</v>
      </c>
      <c r="C616">
        <v>133.190653707895</v>
      </c>
      <c r="D616">
        <v>16.778631101522599</v>
      </c>
      <c r="E616">
        <v>5.1152028143156096</v>
      </c>
      <c r="F616">
        <v>0.11389755882548901</v>
      </c>
      <c r="G616">
        <v>0.84122622797819302</v>
      </c>
      <c r="H616">
        <v>18.891428571428499</v>
      </c>
      <c r="I616">
        <v>3.4047853162897401</v>
      </c>
    </row>
    <row r="617" spans="1:9" x14ac:dyDescent="0.25">
      <c r="A617">
        <v>615</v>
      </c>
      <c r="B617">
        <v>73.184703632887107</v>
      </c>
      <c r="C617">
        <v>117.234037172841</v>
      </c>
      <c r="D617">
        <v>18.226707694202901</v>
      </c>
      <c r="E617">
        <v>6.2316881730898697</v>
      </c>
      <c r="F617">
        <v>0.41180318295781398</v>
      </c>
      <c r="G617">
        <v>0.85501291891740805</v>
      </c>
      <c r="H617">
        <v>8.0861850443599401</v>
      </c>
      <c r="I617">
        <v>3.3439999999999999</v>
      </c>
    </row>
    <row r="618" spans="1:9" x14ac:dyDescent="0.25">
      <c r="A618">
        <v>616</v>
      </c>
      <c r="B618">
        <v>36.408149632598501</v>
      </c>
      <c r="C618">
        <v>157.32319213667199</v>
      </c>
      <c r="D618">
        <v>17.880503974872902</v>
      </c>
      <c r="E618">
        <v>10.012186339006799</v>
      </c>
      <c r="F618">
        <v>0.22077139106478699</v>
      </c>
      <c r="G618">
        <v>0.74374227619153999</v>
      </c>
      <c r="H618">
        <v>16.3585780525502</v>
      </c>
      <c r="I618">
        <v>6.5946215139442197</v>
      </c>
    </row>
    <row r="619" spans="1:9" x14ac:dyDescent="0.25">
      <c r="A619">
        <v>617</v>
      </c>
      <c r="B619">
        <v>73.443548387096698</v>
      </c>
      <c r="C619">
        <v>174.62075096747199</v>
      </c>
      <c r="D619">
        <v>18.834413927351701</v>
      </c>
      <c r="E619">
        <v>4.0920210474215297</v>
      </c>
      <c r="F619">
        <v>0.424827029189707</v>
      </c>
      <c r="G619">
        <v>0.87878801885616198</v>
      </c>
      <c r="H619">
        <v>6.5603864734299497</v>
      </c>
      <c r="I619">
        <v>2.7555555555555502</v>
      </c>
    </row>
    <row r="620" spans="1:9" x14ac:dyDescent="0.25">
      <c r="A620">
        <v>618</v>
      </c>
      <c r="B620">
        <v>41.604142692750202</v>
      </c>
      <c r="C620">
        <v>139.31131034482701</v>
      </c>
      <c r="D620">
        <v>15.313793484738699</v>
      </c>
      <c r="E620">
        <v>8.0357904515198193</v>
      </c>
      <c r="F620">
        <v>0.25066481670638102</v>
      </c>
      <c r="G620">
        <v>0.820455170096419</v>
      </c>
      <c r="H620">
        <v>16.5552486187845</v>
      </c>
      <c r="I620">
        <v>4.6333224007871401</v>
      </c>
    </row>
    <row r="621" spans="1:9" x14ac:dyDescent="0.25">
      <c r="A621">
        <v>619</v>
      </c>
      <c r="B621">
        <v>57.241740850642898</v>
      </c>
      <c r="C621">
        <v>182.10391156462501</v>
      </c>
      <c r="D621">
        <v>13.8720715074396</v>
      </c>
      <c r="E621">
        <v>4.4467726328285</v>
      </c>
      <c r="F621">
        <v>0.357593157682084</v>
      </c>
      <c r="G621">
        <v>0.832067091052898</v>
      </c>
      <c r="H621">
        <v>9.0287187039764305</v>
      </c>
      <c r="I621">
        <v>2.8834476003917699</v>
      </c>
    </row>
    <row r="622" spans="1:9" x14ac:dyDescent="0.25">
      <c r="A622">
        <v>620</v>
      </c>
      <c r="B622">
        <v>76.000211931757903</v>
      </c>
      <c r="C622">
        <v>151.40322857633501</v>
      </c>
      <c r="D622">
        <v>15.1738299536032</v>
      </c>
      <c r="E622">
        <v>7.6428709096440599</v>
      </c>
      <c r="F622">
        <v>0.46144956266992498</v>
      </c>
      <c r="G622">
        <v>0.78956467441523603</v>
      </c>
      <c r="H622">
        <v>8.2619647355163703</v>
      </c>
      <c r="I622">
        <v>3.0809061488673102</v>
      </c>
    </row>
    <row r="623" spans="1:9" x14ac:dyDescent="0.25">
      <c r="A623">
        <v>621</v>
      </c>
      <c r="B623">
        <v>56.913172909947903</v>
      </c>
      <c r="C623">
        <v>146.611278044871</v>
      </c>
      <c r="D623">
        <v>13.9941120426107</v>
      </c>
      <c r="E623">
        <v>5.0651230776483303</v>
      </c>
      <c r="F623">
        <v>0.30942758985399998</v>
      </c>
      <c r="G623">
        <v>0.84730197906402505</v>
      </c>
      <c r="H623">
        <v>10.987155963302699</v>
      </c>
      <c r="I623">
        <v>3.4065119277885199</v>
      </c>
    </row>
    <row r="624" spans="1:9" x14ac:dyDescent="0.25">
      <c r="A624">
        <v>622</v>
      </c>
      <c r="B624">
        <v>56.753616834721598</v>
      </c>
      <c r="C624">
        <v>121.06475047378299</v>
      </c>
      <c r="D624">
        <v>12.1021835006564</v>
      </c>
      <c r="E624">
        <v>5.75810225985997</v>
      </c>
      <c r="F624">
        <v>0.31852542749977902</v>
      </c>
      <c r="G624">
        <v>0.65684764991639399</v>
      </c>
      <c r="H624">
        <v>10.688963210702299</v>
      </c>
      <c r="I624">
        <v>3.9087947882736098</v>
      </c>
    </row>
    <row r="625" spans="1:9" x14ac:dyDescent="0.25">
      <c r="A625">
        <v>623</v>
      </c>
      <c r="B625">
        <v>69.279227841218002</v>
      </c>
      <c r="C625">
        <v>107.829275362318</v>
      </c>
      <c r="D625">
        <v>14.4834440250073</v>
      </c>
      <c r="E625">
        <v>6.6929286935507104</v>
      </c>
      <c r="F625">
        <v>0.41909076688945501</v>
      </c>
      <c r="G625">
        <v>0.84302396907534405</v>
      </c>
      <c r="H625">
        <v>13.572989851678299</v>
      </c>
      <c r="I625">
        <v>3.2232506479081802</v>
      </c>
    </row>
    <row r="626" spans="1:9" x14ac:dyDescent="0.25">
      <c r="A626">
        <v>624</v>
      </c>
      <c r="B626">
        <v>14.9666374012291</v>
      </c>
      <c r="C626">
        <v>150.628676470588</v>
      </c>
      <c r="D626">
        <v>13.838149371567001</v>
      </c>
      <c r="E626">
        <v>9.4102488566713198</v>
      </c>
      <c r="F626">
        <v>8.5768481092557705E-2</v>
      </c>
      <c r="G626">
        <v>0.71818136200351002</v>
      </c>
      <c r="H626">
        <v>13.577981651376099</v>
      </c>
      <c r="I626">
        <v>2.5958847736625499</v>
      </c>
    </row>
    <row r="627" spans="1:9" x14ac:dyDescent="0.25">
      <c r="A627">
        <v>625</v>
      </c>
      <c r="B627">
        <v>43.968789808917201</v>
      </c>
      <c r="C627">
        <v>139.421991701244</v>
      </c>
      <c r="D627">
        <v>26.228807082970199</v>
      </c>
      <c r="E627">
        <v>12.150610185076999</v>
      </c>
      <c r="F627">
        <v>0.27319116588507902</v>
      </c>
      <c r="G627">
        <v>0.76172106412646101</v>
      </c>
      <c r="H627">
        <v>17.076243980738301</v>
      </c>
      <c r="I627">
        <v>6.2328897338402998</v>
      </c>
    </row>
    <row r="628" spans="1:9" x14ac:dyDescent="0.25">
      <c r="A628">
        <v>626</v>
      </c>
      <c r="B628">
        <v>46.701326995444603</v>
      </c>
      <c r="C628">
        <v>168.543737895416</v>
      </c>
      <c r="D628">
        <v>13.3236284162498</v>
      </c>
      <c r="E628">
        <v>8.8792338993854401</v>
      </c>
      <c r="F628">
        <v>0.29437165510042601</v>
      </c>
      <c r="G628">
        <v>0.83057033503946598</v>
      </c>
      <c r="H628">
        <v>12.3057419835943</v>
      </c>
      <c r="I628">
        <v>3.3377272727272702</v>
      </c>
    </row>
    <row r="629" spans="1:9" x14ac:dyDescent="0.25">
      <c r="A629">
        <v>627</v>
      </c>
      <c r="B629">
        <v>73.2830387760485</v>
      </c>
      <c r="C629">
        <v>129.459274729447</v>
      </c>
      <c r="D629">
        <v>15.1455043446208</v>
      </c>
      <c r="E629">
        <v>16.9186613320813</v>
      </c>
      <c r="F629">
        <v>0.37858670236022601</v>
      </c>
      <c r="G629">
        <v>0.73659157371364903</v>
      </c>
      <c r="H629">
        <v>11.2428174235403</v>
      </c>
      <c r="I629">
        <v>9.0644329896907205</v>
      </c>
    </row>
    <row r="630" spans="1:9" x14ac:dyDescent="0.25">
      <c r="A630">
        <v>628</v>
      </c>
      <c r="B630">
        <v>77.532567628834798</v>
      </c>
      <c r="C630">
        <v>135.27165874273601</v>
      </c>
      <c r="D630">
        <v>13.923950850906101</v>
      </c>
      <c r="E630">
        <v>7.2571312764809299</v>
      </c>
      <c r="F630">
        <v>0.57643181130951704</v>
      </c>
      <c r="G630">
        <v>0.83071728164359104</v>
      </c>
      <c r="H630">
        <v>6.4290187891440498</v>
      </c>
      <c r="I630">
        <v>3.7160655737704902</v>
      </c>
    </row>
    <row r="631" spans="1:9" x14ac:dyDescent="0.25">
      <c r="A631">
        <v>629</v>
      </c>
      <c r="B631">
        <v>42.948528174936897</v>
      </c>
      <c r="C631">
        <v>143.80368504771999</v>
      </c>
      <c r="D631">
        <v>13.074349512937401</v>
      </c>
      <c r="E631">
        <v>8.5112252723767305</v>
      </c>
      <c r="F631">
        <v>0.30150562554717197</v>
      </c>
      <c r="G631">
        <v>0.81258143149412498</v>
      </c>
      <c r="H631">
        <v>11.1221079691516</v>
      </c>
      <c r="I631">
        <v>4.0304317055909404</v>
      </c>
    </row>
    <row r="632" spans="1:9" x14ac:dyDescent="0.25">
      <c r="A632">
        <v>630</v>
      </c>
      <c r="B632">
        <v>31.449739583333301</v>
      </c>
      <c r="C632">
        <v>168.79525557752001</v>
      </c>
      <c r="D632">
        <v>13.855304207587301</v>
      </c>
      <c r="E632">
        <v>4.9071453034756303</v>
      </c>
      <c r="F632">
        <v>0.21249420023919199</v>
      </c>
      <c r="G632">
        <v>0.82290663261584096</v>
      </c>
      <c r="H632">
        <v>16.6504139834406</v>
      </c>
      <c r="I632">
        <v>2.60869565217391</v>
      </c>
    </row>
    <row r="633" spans="1:9" x14ac:dyDescent="0.25">
      <c r="A633">
        <v>631</v>
      </c>
      <c r="B633">
        <v>46.389762516046197</v>
      </c>
      <c r="C633">
        <v>172.735345381157</v>
      </c>
      <c r="D633">
        <v>19.554447539915799</v>
      </c>
      <c r="E633">
        <v>5.6793997200992896</v>
      </c>
      <c r="F633">
        <v>0.32405440080272002</v>
      </c>
      <c r="G633">
        <v>0.89276196184267798</v>
      </c>
      <c r="H633">
        <v>11.1649101053936</v>
      </c>
      <c r="I633">
        <v>3.4514465769120499</v>
      </c>
    </row>
    <row r="634" spans="1:9" x14ac:dyDescent="0.25">
      <c r="A634">
        <v>632</v>
      </c>
      <c r="B634">
        <v>38.9473046638401</v>
      </c>
      <c r="C634">
        <v>138.67927070947201</v>
      </c>
      <c r="D634">
        <v>12.8116288033129</v>
      </c>
      <c r="E634">
        <v>5.29025868128294</v>
      </c>
      <c r="F634">
        <v>0.25754227130555801</v>
      </c>
      <c r="G634">
        <v>0.87105834629539902</v>
      </c>
      <c r="H634">
        <v>13.2714398111723</v>
      </c>
      <c r="I634">
        <v>3.4330265848670698</v>
      </c>
    </row>
    <row r="635" spans="1:9" x14ac:dyDescent="0.25">
      <c r="A635">
        <v>633</v>
      </c>
      <c r="B635">
        <v>53.0331459011541</v>
      </c>
      <c r="C635">
        <v>163.04621715732799</v>
      </c>
      <c r="D635">
        <v>16.340784136279701</v>
      </c>
      <c r="E635">
        <v>4.4438066423129703</v>
      </c>
      <c r="F635">
        <v>0.338212560520459</v>
      </c>
      <c r="G635">
        <v>0.79626416274683998</v>
      </c>
      <c r="H635">
        <v>12.519558676028</v>
      </c>
      <c r="I635">
        <v>2.7078299776286299</v>
      </c>
    </row>
    <row r="636" spans="1:9" x14ac:dyDescent="0.25">
      <c r="A636">
        <v>634</v>
      </c>
      <c r="B636">
        <v>47.472667295004698</v>
      </c>
      <c r="C636">
        <v>89.526415094339598</v>
      </c>
      <c r="D636">
        <v>22.440854815236701</v>
      </c>
      <c r="E636">
        <v>7.5437657369341</v>
      </c>
      <c r="F636">
        <v>0.25797013330296498</v>
      </c>
      <c r="G636">
        <v>0.66882726666124803</v>
      </c>
      <c r="H636">
        <v>14.0143678160919</v>
      </c>
      <c r="I636">
        <v>4.2644483362521797</v>
      </c>
    </row>
    <row r="637" spans="1:9" x14ac:dyDescent="0.25">
      <c r="A637">
        <v>635</v>
      </c>
      <c r="B637">
        <v>47.7358974358974</v>
      </c>
      <c r="C637">
        <v>169.089484274065</v>
      </c>
      <c r="D637">
        <v>19.621949420981402</v>
      </c>
      <c r="E637">
        <v>5.49092207959829</v>
      </c>
      <c r="F637">
        <v>0.262227187338124</v>
      </c>
      <c r="G637">
        <v>0.86669325548439802</v>
      </c>
      <c r="H637">
        <v>13.712311557788899</v>
      </c>
      <c r="I637">
        <v>3.9162185111803001</v>
      </c>
    </row>
    <row r="638" spans="1:9" x14ac:dyDescent="0.25">
      <c r="A638">
        <v>636</v>
      </c>
      <c r="B638">
        <v>70.633352701917403</v>
      </c>
      <c r="C638">
        <v>127.26402640264</v>
      </c>
      <c r="D638">
        <v>18.935482953745701</v>
      </c>
      <c r="E638">
        <v>8.1584707463901598</v>
      </c>
      <c r="F638">
        <v>0.42892916979824702</v>
      </c>
      <c r="G638">
        <v>0.80539897786698</v>
      </c>
      <c r="H638">
        <v>8.8841726618704993</v>
      </c>
      <c r="I638">
        <v>4.9202380952380897</v>
      </c>
    </row>
    <row r="639" spans="1:9" x14ac:dyDescent="0.25">
      <c r="A639">
        <v>637</v>
      </c>
      <c r="B639">
        <v>67.317901994582598</v>
      </c>
      <c r="C639">
        <v>141.08861980282899</v>
      </c>
      <c r="D639">
        <v>23.005123060867099</v>
      </c>
      <c r="E639">
        <v>4.3493408732576198</v>
      </c>
      <c r="F639">
        <v>0.42617264809375999</v>
      </c>
      <c r="G639">
        <v>0.871272482402347</v>
      </c>
      <c r="H639">
        <v>12.0052083333333</v>
      </c>
      <c r="I639">
        <v>2.7600119545726201</v>
      </c>
    </row>
    <row r="640" spans="1:9" x14ac:dyDescent="0.25">
      <c r="A640">
        <v>638</v>
      </c>
      <c r="B640">
        <v>72.365675675675604</v>
      </c>
      <c r="C640">
        <v>149.76135096383601</v>
      </c>
      <c r="D640">
        <v>21.337594096822599</v>
      </c>
      <c r="E640">
        <v>5.6713711851432702</v>
      </c>
      <c r="F640">
        <v>0.45564417866713502</v>
      </c>
      <c r="G640">
        <v>0.79774980204377599</v>
      </c>
      <c r="H640">
        <v>10.944343065693401</v>
      </c>
      <c r="I640">
        <v>3.4565126924677401</v>
      </c>
    </row>
    <row r="641" spans="1:9" x14ac:dyDescent="0.25">
      <c r="A641">
        <v>639</v>
      </c>
      <c r="B641">
        <v>100.003127094036</v>
      </c>
      <c r="C641">
        <v>107.275385312783</v>
      </c>
      <c r="D641">
        <v>16.961976244958301</v>
      </c>
      <c r="E641">
        <v>7.8264463388587</v>
      </c>
      <c r="F641">
        <v>0.54440350079399602</v>
      </c>
      <c r="G641">
        <v>0.64421878033012903</v>
      </c>
      <c r="H641">
        <v>6.1610429447852697</v>
      </c>
      <c r="I641">
        <v>4.7308802308802296</v>
      </c>
    </row>
    <row r="642" spans="1:9" x14ac:dyDescent="0.25">
      <c r="A642">
        <v>640</v>
      </c>
      <c r="B642">
        <v>67.811371039383999</v>
      </c>
      <c r="C642">
        <v>188.31306874665401</v>
      </c>
      <c r="D642">
        <v>17.432166712362299</v>
      </c>
      <c r="E642">
        <v>3.3284111113706398</v>
      </c>
      <c r="F642">
        <v>0.428047266322647</v>
      </c>
      <c r="G642">
        <v>0.90333106616870396</v>
      </c>
      <c r="H642">
        <v>8.9099283520982606</v>
      </c>
      <c r="I642">
        <v>2.4078321678321601</v>
      </c>
    </row>
    <row r="643" spans="1:9" x14ac:dyDescent="0.25">
      <c r="A643">
        <v>641</v>
      </c>
      <c r="B643">
        <v>66.147096444103298</v>
      </c>
      <c r="C643">
        <v>122.485442661913</v>
      </c>
      <c r="D643">
        <v>21.688898925501402</v>
      </c>
      <c r="E643">
        <v>10.446279753035601</v>
      </c>
      <c r="F643">
        <v>0.36251470191188101</v>
      </c>
      <c r="G643">
        <v>0.64220645460470105</v>
      </c>
      <c r="H643">
        <v>10.727359389895099</v>
      </c>
      <c r="I643">
        <v>6.3204379562043798</v>
      </c>
    </row>
    <row r="644" spans="1:9" x14ac:dyDescent="0.25">
      <c r="A644">
        <v>642</v>
      </c>
      <c r="B644">
        <v>51.019851116625297</v>
      </c>
      <c r="C644">
        <v>203.50644531250001</v>
      </c>
      <c r="D644">
        <v>19.806176418455301</v>
      </c>
      <c r="E644">
        <v>2.3262534403173301</v>
      </c>
      <c r="F644">
        <v>0.27908579967987202</v>
      </c>
      <c r="G644">
        <v>0.89271733574454704</v>
      </c>
      <c r="H644">
        <v>10.185676392572899</v>
      </c>
      <c r="I644">
        <v>2.2791188895594399</v>
      </c>
    </row>
    <row r="645" spans="1:9" x14ac:dyDescent="0.25">
      <c r="A645">
        <v>643</v>
      </c>
      <c r="B645">
        <v>39.9383983572895</v>
      </c>
      <c r="C645">
        <v>175.47896825396799</v>
      </c>
      <c r="D645">
        <v>12.2792350652183</v>
      </c>
      <c r="E645">
        <v>5.5780728261087598</v>
      </c>
      <c r="F645">
        <v>0.29598767499821199</v>
      </c>
      <c r="G645">
        <v>0.85372710501780602</v>
      </c>
      <c r="H645">
        <v>12.2932454695222</v>
      </c>
      <c r="I645">
        <v>3.3153653792720199</v>
      </c>
    </row>
    <row r="646" spans="1:9" x14ac:dyDescent="0.25">
      <c r="A646">
        <v>644</v>
      </c>
      <c r="B646">
        <v>49.041346721795598</v>
      </c>
      <c r="C646">
        <v>171.752383979656</v>
      </c>
      <c r="D646">
        <v>13.7592716305052</v>
      </c>
      <c r="E646">
        <v>5.5788552857959104</v>
      </c>
      <c r="F646">
        <v>0.26727306079237101</v>
      </c>
      <c r="G646">
        <v>0.86842031302237899</v>
      </c>
      <c r="H646">
        <v>14.5397148676171</v>
      </c>
      <c r="I646">
        <v>2.9500499500499502</v>
      </c>
    </row>
    <row r="647" spans="1:9" x14ac:dyDescent="0.25">
      <c r="A647">
        <v>645</v>
      </c>
      <c r="B647">
        <v>58.266240157480297</v>
      </c>
      <c r="C647">
        <v>138.22423936796099</v>
      </c>
      <c r="D647">
        <v>16.145355956987999</v>
      </c>
      <c r="E647">
        <v>11.0638330248762</v>
      </c>
      <c r="F647">
        <v>0.29766391700497702</v>
      </c>
      <c r="G647">
        <v>0.80106107330774001</v>
      </c>
      <c r="H647">
        <v>11.525757575757501</v>
      </c>
      <c r="I647">
        <v>4.9600849256900199</v>
      </c>
    </row>
    <row r="648" spans="1:9" x14ac:dyDescent="0.25">
      <c r="A648">
        <v>646</v>
      </c>
      <c r="B648">
        <v>49.942778610694603</v>
      </c>
      <c r="C648">
        <v>147.948863636363</v>
      </c>
      <c r="D648">
        <v>15.503520908559601</v>
      </c>
      <c r="E648">
        <v>5.7928844052804704</v>
      </c>
      <c r="F648">
        <v>0.295128308669804</v>
      </c>
      <c r="G648">
        <v>0.70495500941136702</v>
      </c>
      <c r="H648">
        <v>10.4946902654867</v>
      </c>
      <c r="I648">
        <v>3.61435608726249</v>
      </c>
    </row>
    <row r="649" spans="1:9" x14ac:dyDescent="0.25">
      <c r="A649">
        <v>647</v>
      </c>
      <c r="B649">
        <v>48.468075005933997</v>
      </c>
      <c r="C649">
        <v>165.03559680451099</v>
      </c>
      <c r="D649">
        <v>20.611474192023401</v>
      </c>
      <c r="E649">
        <v>3.90998172949593</v>
      </c>
      <c r="F649">
        <v>0.30184317919489601</v>
      </c>
      <c r="G649">
        <v>0.87126022558599003</v>
      </c>
      <c r="H649">
        <v>13.813421828908499</v>
      </c>
      <c r="I649">
        <v>3.0026702269692902</v>
      </c>
    </row>
    <row r="650" spans="1:9" x14ac:dyDescent="0.25">
      <c r="A650">
        <v>648</v>
      </c>
      <c r="B650">
        <v>43.295751633986903</v>
      </c>
      <c r="C650">
        <v>141.10775427995901</v>
      </c>
      <c r="D650">
        <v>14.0526465982409</v>
      </c>
      <c r="E650">
        <v>6.3915067799099496</v>
      </c>
      <c r="F650">
        <v>0.25129942463779698</v>
      </c>
      <c r="G650">
        <v>0.82354053134739502</v>
      </c>
      <c r="H650">
        <v>15.561538461538399</v>
      </c>
      <c r="I650">
        <v>3.68941088739746</v>
      </c>
    </row>
    <row r="651" spans="1:9" x14ac:dyDescent="0.25">
      <c r="A651">
        <v>649</v>
      </c>
      <c r="B651">
        <v>46.143387603541797</v>
      </c>
      <c r="C651">
        <v>171.70788846273399</v>
      </c>
      <c r="D651">
        <v>14.775125509626401</v>
      </c>
      <c r="E651">
        <v>3.6266393005456301</v>
      </c>
      <c r="F651">
        <v>0.26880906403997101</v>
      </c>
      <c r="G651">
        <v>0.86761131717319495</v>
      </c>
      <c r="H651">
        <v>13.953971119133501</v>
      </c>
      <c r="I651">
        <v>2.5625539257980998</v>
      </c>
    </row>
    <row r="652" spans="1:9" x14ac:dyDescent="0.25">
      <c r="A652">
        <v>650</v>
      </c>
      <c r="B652">
        <v>46.192360163710703</v>
      </c>
      <c r="C652">
        <v>147.400995455529</v>
      </c>
      <c r="D652">
        <v>13.127065174137799</v>
      </c>
      <c r="E652">
        <v>13.963134971680301</v>
      </c>
      <c r="F652">
        <v>0.29070952131271</v>
      </c>
      <c r="G652">
        <v>0.73366015954431196</v>
      </c>
      <c r="H652">
        <v>9.7392102846648303</v>
      </c>
      <c r="I652">
        <v>7.5039761431411502</v>
      </c>
    </row>
    <row r="653" spans="1:9" x14ac:dyDescent="0.25">
      <c r="A653">
        <v>651</v>
      </c>
      <c r="B653">
        <v>65.496822033898297</v>
      </c>
      <c r="C653">
        <v>163.40149382983299</v>
      </c>
      <c r="D653">
        <v>16.1881332515872</v>
      </c>
      <c r="E653">
        <v>8.3554110516619904</v>
      </c>
      <c r="F653">
        <v>0.34110594012830098</v>
      </c>
      <c r="G653">
        <v>0.85218013806848003</v>
      </c>
      <c r="H653">
        <v>11.399049881235101</v>
      </c>
      <c r="I653">
        <v>4.3240301423388203</v>
      </c>
    </row>
    <row r="654" spans="1:9" x14ac:dyDescent="0.25">
      <c r="A654">
        <v>652</v>
      </c>
      <c r="B654">
        <v>50.502295081967198</v>
      </c>
      <c r="C654">
        <v>107.438875103391</v>
      </c>
      <c r="D654">
        <v>14.8926361600261</v>
      </c>
      <c r="E654">
        <v>5.8369470213084398</v>
      </c>
      <c r="F654">
        <v>0.32059444595917003</v>
      </c>
      <c r="G654">
        <v>0.80414341182515603</v>
      </c>
      <c r="H654">
        <v>9.5227091633466099</v>
      </c>
      <c r="I654">
        <v>2.99330143540669</v>
      </c>
    </row>
    <row r="655" spans="1:9" x14ac:dyDescent="0.25">
      <c r="A655">
        <v>653</v>
      </c>
      <c r="B655">
        <v>56.382524271844602</v>
      </c>
      <c r="C655">
        <v>147.58564113282401</v>
      </c>
      <c r="D655">
        <v>16.103675512394101</v>
      </c>
      <c r="E655">
        <v>5.9305372953372197</v>
      </c>
      <c r="F655">
        <v>0.31888591075427902</v>
      </c>
      <c r="G655">
        <v>0.85709548207780994</v>
      </c>
      <c r="H655">
        <v>8.9200343938091091</v>
      </c>
      <c r="I655">
        <v>3.4748346275524802</v>
      </c>
    </row>
    <row r="656" spans="1:9" x14ac:dyDescent="0.25">
      <c r="A656">
        <v>654</v>
      </c>
      <c r="B656">
        <v>81.333491987942196</v>
      </c>
      <c r="C656">
        <v>77.229096989966493</v>
      </c>
      <c r="D656">
        <v>15.4650358647253</v>
      </c>
      <c r="E656">
        <v>25.1828210255923</v>
      </c>
      <c r="F656">
        <v>0.51184688397493305</v>
      </c>
      <c r="G656">
        <v>0.37495963899406998</v>
      </c>
      <c r="H656">
        <v>4.1955633391710396</v>
      </c>
      <c r="I656">
        <v>7.0450450450450397</v>
      </c>
    </row>
    <row r="657" spans="1:9" x14ac:dyDescent="0.25">
      <c r="A657">
        <v>655</v>
      </c>
      <c r="B657">
        <v>52.482159194876402</v>
      </c>
      <c r="C657">
        <v>130.409732360097</v>
      </c>
      <c r="D657">
        <v>14.8170221005594</v>
      </c>
      <c r="E657">
        <v>10.5573697712992</v>
      </c>
      <c r="F657">
        <v>0.31692178599051002</v>
      </c>
      <c r="G657">
        <v>0.67564381316509303</v>
      </c>
      <c r="H657">
        <v>5.9424778761061896</v>
      </c>
      <c r="I657">
        <v>4.3564935064935</v>
      </c>
    </row>
    <row r="658" spans="1:9" x14ac:dyDescent="0.25">
      <c r="A658">
        <v>656</v>
      </c>
      <c r="B658">
        <v>47.199044138318797</v>
      </c>
      <c r="C658">
        <v>160.111306941431</v>
      </c>
      <c r="D658">
        <v>14.0907469455393</v>
      </c>
      <c r="E658">
        <v>11.704290121709001</v>
      </c>
      <c r="F658">
        <v>0.31274349689495501</v>
      </c>
      <c r="G658">
        <v>0.80838680629582504</v>
      </c>
      <c r="H658">
        <v>8.7948207171314703</v>
      </c>
      <c r="I658">
        <v>5.1121428571428504</v>
      </c>
    </row>
    <row r="659" spans="1:9" x14ac:dyDescent="0.25">
      <c r="A659">
        <v>657</v>
      </c>
      <c r="B659">
        <v>50.582838886353201</v>
      </c>
      <c r="C659">
        <v>169.99144761665099</v>
      </c>
      <c r="D659">
        <v>11.1967909086625</v>
      </c>
      <c r="E659">
        <v>8.3158013705746896</v>
      </c>
      <c r="F659">
        <v>0.33416372949073903</v>
      </c>
      <c r="G659">
        <v>0.85320014040036496</v>
      </c>
      <c r="H659">
        <v>8.6740425531914802</v>
      </c>
      <c r="I659">
        <v>3.23943661971831</v>
      </c>
    </row>
    <row r="660" spans="1:9" x14ac:dyDescent="0.25">
      <c r="A660">
        <v>658</v>
      </c>
      <c r="B660">
        <v>53.722432432432399</v>
      </c>
      <c r="C660">
        <v>159.38948824343001</v>
      </c>
      <c r="D660">
        <v>13.1663726297329</v>
      </c>
      <c r="E660">
        <v>5.9690153205316703</v>
      </c>
      <c r="F660">
        <v>0.34565138987977101</v>
      </c>
      <c r="G660">
        <v>0.83920576484729104</v>
      </c>
      <c r="H660">
        <v>10.3525581395348</v>
      </c>
      <c r="I660">
        <v>3.6659356725146099</v>
      </c>
    </row>
    <row r="661" spans="1:9" x14ac:dyDescent="0.25">
      <c r="A661">
        <v>659</v>
      </c>
      <c r="B661">
        <v>66.351041905198002</v>
      </c>
      <c r="C661">
        <v>170.63355572028601</v>
      </c>
      <c r="D661">
        <v>15.7446734361518</v>
      </c>
      <c r="E661">
        <v>3.5730035745781898</v>
      </c>
      <c r="F661">
        <v>0.43263451402340097</v>
      </c>
      <c r="G661">
        <v>0.89793973441544495</v>
      </c>
      <c r="H661">
        <v>8.1936507936507894</v>
      </c>
      <c r="I661">
        <v>2.5207399103139001</v>
      </c>
    </row>
    <row r="662" spans="1:9" x14ac:dyDescent="0.25">
      <c r="A662">
        <v>660</v>
      </c>
      <c r="B662">
        <v>56.848412869790501</v>
      </c>
      <c r="C662">
        <v>153.68198545143301</v>
      </c>
      <c r="D662">
        <v>11.6501919066268</v>
      </c>
      <c r="E662">
        <v>8.1263393969772402</v>
      </c>
      <c r="F662">
        <v>0.34364244367161501</v>
      </c>
      <c r="G662">
        <v>0.88078736291590898</v>
      </c>
      <c r="H662">
        <v>9.9485943775100392</v>
      </c>
      <c r="I662">
        <v>4.1630407601900403</v>
      </c>
    </row>
    <row r="663" spans="1:9" x14ac:dyDescent="0.25">
      <c r="A663">
        <v>661</v>
      </c>
      <c r="B663">
        <v>51.260301917584599</v>
      </c>
      <c r="C663">
        <v>159.67464177731</v>
      </c>
      <c r="D663">
        <v>17.683154978340799</v>
      </c>
      <c r="E663">
        <v>3.7853850233407398</v>
      </c>
      <c r="F663">
        <v>0.32016214181177099</v>
      </c>
      <c r="G663">
        <v>0.84716479811296197</v>
      </c>
      <c r="H663">
        <v>10.370320855614899</v>
      </c>
      <c r="I663">
        <v>2.76624857468643</v>
      </c>
    </row>
    <row r="664" spans="1:9" x14ac:dyDescent="0.25">
      <c r="A664">
        <v>662</v>
      </c>
      <c r="B664">
        <v>42.026006331976397</v>
      </c>
      <c r="C664">
        <v>141.354022688746</v>
      </c>
      <c r="D664">
        <v>12.3514634842677</v>
      </c>
      <c r="E664">
        <v>7.9106290987854502</v>
      </c>
      <c r="F664">
        <v>0.30249580355501099</v>
      </c>
      <c r="G664">
        <v>0.82248254952099098</v>
      </c>
      <c r="H664">
        <v>7.0866610025488503</v>
      </c>
      <c r="I664">
        <v>4.3508119079837604</v>
      </c>
    </row>
    <row r="665" spans="1:9" x14ac:dyDescent="0.25">
      <c r="A665">
        <v>663</v>
      </c>
      <c r="B665">
        <v>41.490628445424399</v>
      </c>
      <c r="C665">
        <v>127.346326090562</v>
      </c>
      <c r="D665">
        <v>12.713652726736999</v>
      </c>
      <c r="E665">
        <v>5.7055119148992599</v>
      </c>
      <c r="F665">
        <v>0.32581881286088799</v>
      </c>
      <c r="G665">
        <v>0.82692242389285997</v>
      </c>
      <c r="H665">
        <v>7.48470588235294</v>
      </c>
      <c r="I665">
        <v>3.3549855192387201</v>
      </c>
    </row>
    <row r="666" spans="1:9" x14ac:dyDescent="0.25">
      <c r="A666">
        <v>664</v>
      </c>
      <c r="B666">
        <v>102.50080645161199</v>
      </c>
      <c r="C666">
        <v>156.91385044523099</v>
      </c>
      <c r="D666">
        <v>18.0135349399734</v>
      </c>
      <c r="E666">
        <v>3.8382224966954999</v>
      </c>
      <c r="F666">
        <v>0.52544069856742404</v>
      </c>
      <c r="G666">
        <v>0.84751698988929902</v>
      </c>
      <c r="H666">
        <v>7.1283422459893</v>
      </c>
      <c r="I666">
        <v>2.9196773062083401</v>
      </c>
    </row>
    <row r="667" spans="1:9" x14ac:dyDescent="0.25">
      <c r="A667">
        <v>665</v>
      </c>
      <c r="B667">
        <v>48.294090489381297</v>
      </c>
      <c r="C667">
        <v>145.11626666666601</v>
      </c>
      <c r="D667">
        <v>18.530894320602201</v>
      </c>
      <c r="E667">
        <v>4.9859022913022102</v>
      </c>
      <c r="F667">
        <v>0.26901195357614699</v>
      </c>
      <c r="G667">
        <v>0.881100464153868</v>
      </c>
      <c r="H667">
        <v>18.0503778337531</v>
      </c>
      <c r="I667">
        <v>3.5544114205476198</v>
      </c>
    </row>
    <row r="668" spans="1:9" x14ac:dyDescent="0.25">
      <c r="A668">
        <v>666</v>
      </c>
      <c r="B668">
        <v>63.428174878556497</v>
      </c>
      <c r="C668">
        <v>157.787832610479</v>
      </c>
      <c r="D668">
        <v>16.359503600986699</v>
      </c>
      <c r="E668">
        <v>5.0619382935292903</v>
      </c>
      <c r="F668">
        <v>0.372008669830313</v>
      </c>
      <c r="G668">
        <v>0.85517475374252505</v>
      </c>
      <c r="H668">
        <v>9.1461286804798192</v>
      </c>
      <c r="I668">
        <v>2.9450171821305799</v>
      </c>
    </row>
    <row r="669" spans="1:9" x14ac:dyDescent="0.25">
      <c r="A669">
        <v>667</v>
      </c>
      <c r="B669">
        <v>34.3097036606624</v>
      </c>
      <c r="C669">
        <v>158.17897040193401</v>
      </c>
      <c r="D669">
        <v>11.723512923180801</v>
      </c>
      <c r="E669">
        <v>5.2436710227484502</v>
      </c>
      <c r="F669">
        <v>0.24556152007476401</v>
      </c>
      <c r="G669">
        <v>0.84587403800051897</v>
      </c>
      <c r="H669">
        <v>14.3739837398373</v>
      </c>
      <c r="I669">
        <v>2.9604057591622999</v>
      </c>
    </row>
    <row r="670" spans="1:9" x14ac:dyDescent="0.25">
      <c r="A670">
        <v>668</v>
      </c>
      <c r="B670">
        <v>21.656759348034502</v>
      </c>
      <c r="C670">
        <v>157.94938775510201</v>
      </c>
      <c r="D670">
        <v>12.420519248584799</v>
      </c>
      <c r="E670">
        <v>9.3029940280073493</v>
      </c>
      <c r="F670">
        <v>0.15393712144361599</v>
      </c>
      <c r="G670">
        <v>0.74567055746566202</v>
      </c>
      <c r="H670">
        <v>16.077798861480002</v>
      </c>
      <c r="I670">
        <v>4.1490384615384599</v>
      </c>
    </row>
    <row r="671" spans="1:9" x14ac:dyDescent="0.25">
      <c r="A671">
        <v>669</v>
      </c>
      <c r="B671">
        <v>53.938829787233999</v>
      </c>
      <c r="C671">
        <v>172.58511660407001</v>
      </c>
      <c r="D671">
        <v>16.725909255785201</v>
      </c>
      <c r="E671">
        <v>7.2876706314663302</v>
      </c>
      <c r="F671">
        <v>0.28542208040026401</v>
      </c>
      <c r="G671">
        <v>0.87400022716881998</v>
      </c>
      <c r="H671">
        <v>13.5637119113573</v>
      </c>
      <c r="I671">
        <v>3.0417717970283098</v>
      </c>
    </row>
    <row r="672" spans="1:9" x14ac:dyDescent="0.25">
      <c r="A672">
        <v>670</v>
      </c>
      <c r="B672">
        <v>45.032215357458</v>
      </c>
      <c r="C672">
        <v>142.449040821892</v>
      </c>
      <c r="D672">
        <v>15.538166742425499</v>
      </c>
      <c r="E672">
        <v>3.4870793004055201</v>
      </c>
      <c r="F672">
        <v>0.244644288922508</v>
      </c>
      <c r="G672">
        <v>0.88094447201602699</v>
      </c>
      <c r="H672">
        <v>15.4296577946768</v>
      </c>
      <c r="I672">
        <v>2.6216047455510401</v>
      </c>
    </row>
    <row r="673" spans="1:9" x14ac:dyDescent="0.25">
      <c r="A673">
        <v>671</v>
      </c>
      <c r="B673">
        <v>45.685522151898702</v>
      </c>
      <c r="C673">
        <v>154.561958339668</v>
      </c>
      <c r="D673">
        <v>13.7852968611398</v>
      </c>
      <c r="E673">
        <v>4.56539465411268</v>
      </c>
      <c r="F673">
        <v>0.25137957747753997</v>
      </c>
      <c r="G673">
        <v>0.824009469530679</v>
      </c>
      <c r="H673">
        <v>14.8586956521739</v>
      </c>
      <c r="I673">
        <v>2.89875053856096</v>
      </c>
    </row>
    <row r="674" spans="1:9" x14ac:dyDescent="0.25">
      <c r="A674">
        <v>672</v>
      </c>
      <c r="B674">
        <v>67.414424410540903</v>
      </c>
      <c r="C674">
        <v>130.17864971503701</v>
      </c>
      <c r="D674">
        <v>19.7683727016415</v>
      </c>
      <c r="E674">
        <v>6.5555475101897702</v>
      </c>
      <c r="F674">
        <v>0.38644728986687799</v>
      </c>
      <c r="G674">
        <v>0.734693570024191</v>
      </c>
      <c r="H674">
        <v>11.166977611940201</v>
      </c>
      <c r="I674">
        <v>3.8223185265438699</v>
      </c>
    </row>
    <row r="675" spans="1:9" x14ac:dyDescent="0.25">
      <c r="A675">
        <v>673</v>
      </c>
      <c r="B675">
        <v>30.721796276013102</v>
      </c>
      <c r="C675">
        <v>162.916510903426</v>
      </c>
      <c r="D675">
        <v>13.015070273612199</v>
      </c>
      <c r="E675">
        <v>10.9120151522926</v>
      </c>
      <c r="F675">
        <v>0.195639096332721</v>
      </c>
      <c r="G675">
        <v>0.80510423295299305</v>
      </c>
      <c r="H675">
        <v>18.7639751552795</v>
      </c>
      <c r="I675">
        <v>3.0653907496012698</v>
      </c>
    </row>
    <row r="676" spans="1:9" x14ac:dyDescent="0.25">
      <c r="A676">
        <v>674</v>
      </c>
      <c r="B676">
        <v>15.739340305711901</v>
      </c>
      <c r="C676">
        <v>164.721370309951</v>
      </c>
      <c r="D676">
        <v>20.6183285625475</v>
      </c>
      <c r="E676">
        <v>9.4438542796845493</v>
      </c>
      <c r="F676">
        <v>9.8025780184843397E-2</v>
      </c>
      <c r="G676">
        <v>0.79487606698381397</v>
      </c>
      <c r="H676">
        <v>20.770297029702899</v>
      </c>
      <c r="I676">
        <v>6.0203846153846099</v>
      </c>
    </row>
    <row r="677" spans="1:9" x14ac:dyDescent="0.25">
      <c r="A677">
        <v>675</v>
      </c>
      <c r="B677">
        <v>19.998476770753999</v>
      </c>
      <c r="C677">
        <v>23.921722113502899</v>
      </c>
      <c r="D677">
        <v>16.662193344777801</v>
      </c>
      <c r="E677">
        <v>15.440346998442299</v>
      </c>
      <c r="F677">
        <v>0.12561193945771501</v>
      </c>
      <c r="G677">
        <v>0.119999483927755</v>
      </c>
      <c r="H677">
        <v>18.7781818181818</v>
      </c>
      <c r="I677">
        <v>4.2731829573934803</v>
      </c>
    </row>
    <row r="678" spans="1:9" x14ac:dyDescent="0.25">
      <c r="A678">
        <v>676</v>
      </c>
      <c r="B678">
        <v>71.783783783783704</v>
      </c>
      <c r="C678">
        <v>158.636200716845</v>
      </c>
      <c r="D678">
        <v>20.1993778285856</v>
      </c>
      <c r="E678">
        <v>11.267126814441699</v>
      </c>
      <c r="F678">
        <v>0.34784634905531803</v>
      </c>
      <c r="G678">
        <v>0.73616536799451304</v>
      </c>
      <c r="H678">
        <v>9.7150684931506799</v>
      </c>
      <c r="I678">
        <v>4.1676190476190396</v>
      </c>
    </row>
    <row r="679" spans="1:9" x14ac:dyDescent="0.25">
      <c r="A679">
        <v>677</v>
      </c>
      <c r="B679">
        <v>53.3424233033777</v>
      </c>
      <c r="C679">
        <v>133.18500948766601</v>
      </c>
      <c r="D679">
        <v>14.4338925572559</v>
      </c>
      <c r="E679">
        <v>11.4316437069701</v>
      </c>
      <c r="F679">
        <v>0.32140509113629001</v>
      </c>
      <c r="G679">
        <v>0.62317686109889003</v>
      </c>
      <c r="H679">
        <v>12.105154639175201</v>
      </c>
      <c r="I679">
        <v>7.15453194650817</v>
      </c>
    </row>
    <row r="680" spans="1:9" x14ac:dyDescent="0.25">
      <c r="A680">
        <v>678</v>
      </c>
      <c r="B680">
        <v>46.394336283185801</v>
      </c>
      <c r="C680">
        <v>140.61732050333001</v>
      </c>
      <c r="D680">
        <v>14.483624511703001</v>
      </c>
      <c r="E680">
        <v>8.1176259609765093</v>
      </c>
      <c r="F680">
        <v>0.28310210622902798</v>
      </c>
      <c r="G680">
        <v>0.82353028383165205</v>
      </c>
      <c r="H680">
        <v>14.5766806722689</v>
      </c>
      <c r="I680">
        <v>4.8356460067838398</v>
      </c>
    </row>
    <row r="681" spans="1:9" x14ac:dyDescent="0.25">
      <c r="A681">
        <v>679</v>
      </c>
      <c r="B681">
        <v>39.926543647977198</v>
      </c>
      <c r="C681">
        <v>134.117661911374</v>
      </c>
      <c r="D681">
        <v>14.779482707163901</v>
      </c>
      <c r="E681">
        <v>11.8604331152816</v>
      </c>
      <c r="F681">
        <v>0.272748129077517</v>
      </c>
      <c r="G681">
        <v>0.77403681497138099</v>
      </c>
      <c r="H681">
        <v>13.4307524536532</v>
      </c>
      <c r="I681">
        <v>5.5419058553386904</v>
      </c>
    </row>
    <row r="682" spans="1:9" x14ac:dyDescent="0.25">
      <c r="A682">
        <v>680</v>
      </c>
      <c r="B682">
        <v>30.423846467946099</v>
      </c>
      <c r="C682">
        <v>170.083646802613</v>
      </c>
      <c r="D682">
        <v>13.527741955736699</v>
      </c>
      <c r="E682">
        <v>8.1865577282411994</v>
      </c>
      <c r="F682">
        <v>0.22371091447838101</v>
      </c>
      <c r="G682">
        <v>0.84933738053776597</v>
      </c>
      <c r="H682">
        <v>11.4416562107904</v>
      </c>
      <c r="I682">
        <v>4.9077500670420999</v>
      </c>
    </row>
    <row r="683" spans="1:9" x14ac:dyDescent="0.25">
      <c r="A683">
        <v>681</v>
      </c>
      <c r="B683">
        <v>38.475759190197103</v>
      </c>
      <c r="C683">
        <v>86.113774733637698</v>
      </c>
      <c r="D683">
        <v>18.894422408635702</v>
      </c>
      <c r="E683">
        <v>13.6508385579286</v>
      </c>
      <c r="F683">
        <v>0.272600906247982</v>
      </c>
      <c r="G683">
        <v>0.56839366548188697</v>
      </c>
      <c r="H683">
        <v>10.975867269984899</v>
      </c>
      <c r="I683">
        <v>7.026291931097</v>
      </c>
    </row>
    <row r="684" spans="1:9" x14ac:dyDescent="0.25">
      <c r="A684">
        <v>682</v>
      </c>
      <c r="B684">
        <v>64.782012195121894</v>
      </c>
      <c r="C684">
        <v>120.180356475133</v>
      </c>
      <c r="D684">
        <v>20.1740204025648</v>
      </c>
      <c r="E684">
        <v>5.2458661689829098</v>
      </c>
      <c r="F684">
        <v>0.30577658776064898</v>
      </c>
      <c r="G684">
        <v>0.85708158776773702</v>
      </c>
      <c r="H684">
        <v>13.7693298969072</v>
      </c>
      <c r="I684">
        <v>3.7147281486579402</v>
      </c>
    </row>
    <row r="685" spans="1:9" x14ac:dyDescent="0.25">
      <c r="A685">
        <v>683</v>
      </c>
      <c r="B685">
        <v>53.294380017841199</v>
      </c>
      <c r="C685">
        <v>166.53472121123801</v>
      </c>
      <c r="D685">
        <v>17.574914848076801</v>
      </c>
      <c r="E685">
        <v>9.9453833899056292</v>
      </c>
      <c r="F685">
        <v>0.33271360378350801</v>
      </c>
      <c r="G685">
        <v>0.82249304196422202</v>
      </c>
      <c r="H685">
        <v>13.6371911573472</v>
      </c>
      <c r="I685">
        <v>2.7936974789915898</v>
      </c>
    </row>
    <row r="686" spans="1:9" x14ac:dyDescent="0.25">
      <c r="A686">
        <v>684</v>
      </c>
      <c r="B686">
        <v>59.528161133905201</v>
      </c>
      <c r="C686">
        <v>154.07438650306699</v>
      </c>
      <c r="D686">
        <v>13.6870803099174</v>
      </c>
      <c r="E686">
        <v>7.1330660636927501</v>
      </c>
      <c r="F686">
        <v>0.36825979787413898</v>
      </c>
      <c r="G686">
        <v>0.80752195424105</v>
      </c>
      <c r="H686">
        <v>10.4350515463917</v>
      </c>
      <c r="I686">
        <v>4.5640164240388197</v>
      </c>
    </row>
    <row r="687" spans="1:9" x14ac:dyDescent="0.25">
      <c r="A687">
        <v>685</v>
      </c>
      <c r="B687">
        <v>57.122845779938103</v>
      </c>
      <c r="C687">
        <v>156.54815573770401</v>
      </c>
      <c r="D687">
        <v>16.935165354572</v>
      </c>
      <c r="E687">
        <v>11.017369102958099</v>
      </c>
      <c r="F687">
        <v>0.32810251439261101</v>
      </c>
      <c r="G687">
        <v>0.77681625263129706</v>
      </c>
      <c r="H687">
        <v>10.3455782312925</v>
      </c>
      <c r="I687">
        <v>3.9278195488721801</v>
      </c>
    </row>
    <row r="688" spans="1:9" x14ac:dyDescent="0.25">
      <c r="A688">
        <v>686</v>
      </c>
      <c r="B688">
        <v>75.5214157476276</v>
      </c>
      <c r="C688">
        <v>149.54848229342301</v>
      </c>
      <c r="D688">
        <v>12.853917536529</v>
      </c>
      <c r="E688">
        <v>6.7864622385650302</v>
      </c>
      <c r="F688">
        <v>0.495183864585093</v>
      </c>
      <c r="G688">
        <v>0.86374640879395503</v>
      </c>
      <c r="H688">
        <v>7.4954732510288</v>
      </c>
      <c r="I688">
        <v>3.5327754532775399</v>
      </c>
    </row>
    <row r="689" spans="1:9" x14ac:dyDescent="0.25">
      <c r="A689">
        <v>687</v>
      </c>
      <c r="B689">
        <v>61.702020202020201</v>
      </c>
      <c r="C689">
        <v>106.276895943562</v>
      </c>
      <c r="D689">
        <v>20.7473005332361</v>
      </c>
      <c r="E689">
        <v>7.2432382462542702</v>
      </c>
      <c r="F689">
        <v>0.35320104479050002</v>
      </c>
      <c r="G689">
        <v>0.68642383008785601</v>
      </c>
      <c r="H689">
        <v>12.389592123769299</v>
      </c>
      <c r="I689">
        <v>4.6666666666666599</v>
      </c>
    </row>
    <row r="690" spans="1:9" x14ac:dyDescent="0.25">
      <c r="A690">
        <v>688</v>
      </c>
      <c r="B690">
        <v>42.454502369668198</v>
      </c>
      <c r="C690">
        <v>148.38821052631499</v>
      </c>
      <c r="D690">
        <v>14.76430421373</v>
      </c>
      <c r="E690">
        <v>4.6482707959442697</v>
      </c>
      <c r="F690">
        <v>0.26915228993317503</v>
      </c>
      <c r="G690">
        <v>0.80603880581958598</v>
      </c>
      <c r="H690">
        <v>14.161335187760701</v>
      </c>
      <c r="I690">
        <v>3.17942238267148</v>
      </c>
    </row>
    <row r="691" spans="1:9" x14ac:dyDescent="0.25">
      <c r="A691">
        <v>689</v>
      </c>
      <c r="B691">
        <v>63.299977910315803</v>
      </c>
      <c r="C691">
        <v>170.67893635356299</v>
      </c>
      <c r="D691">
        <v>15.7993302848641</v>
      </c>
      <c r="E691">
        <v>6.51090366485594</v>
      </c>
      <c r="F691">
        <v>0.360318807292559</v>
      </c>
      <c r="G691">
        <v>0.83447633293705603</v>
      </c>
      <c r="H691">
        <v>11.4346378018318</v>
      </c>
      <c r="I691">
        <v>4.3933355112708199</v>
      </c>
    </row>
    <row r="692" spans="1:9" x14ac:dyDescent="0.25">
      <c r="A692">
        <v>690</v>
      </c>
      <c r="B692">
        <v>53.524367559523803</v>
      </c>
      <c r="C692">
        <v>189.25059715442899</v>
      </c>
      <c r="D692">
        <v>16.0449589767925</v>
      </c>
      <c r="E692">
        <v>2.7755623786689001</v>
      </c>
      <c r="F692">
        <v>0.33098037355541998</v>
      </c>
      <c r="G692">
        <v>0.88511762024670304</v>
      </c>
      <c r="H692">
        <v>8.8390572390572295</v>
      </c>
      <c r="I692">
        <v>2.1116521739130398</v>
      </c>
    </row>
    <row r="693" spans="1:9" x14ac:dyDescent="0.25">
      <c r="A693">
        <v>691</v>
      </c>
      <c r="B693">
        <v>63.738342594829597</v>
      </c>
      <c r="C693">
        <v>146.39160419790099</v>
      </c>
      <c r="D693">
        <v>16.111613063473101</v>
      </c>
      <c r="E693">
        <v>11.626871761871101</v>
      </c>
      <c r="F693">
        <v>0.38610134897575099</v>
      </c>
      <c r="G693">
        <v>0.80017559543028904</v>
      </c>
      <c r="H693">
        <v>9.8134582623509292</v>
      </c>
      <c r="I693">
        <v>6.7054531490015297</v>
      </c>
    </row>
    <row r="694" spans="1:9" x14ac:dyDescent="0.25">
      <c r="A694">
        <v>692</v>
      </c>
      <c r="B694">
        <v>75.206772334293902</v>
      </c>
      <c r="C694">
        <v>125.691389830508</v>
      </c>
      <c r="D694">
        <v>9.7351181922939194</v>
      </c>
      <c r="E694">
        <v>12.8586061845328</v>
      </c>
      <c r="F694">
        <v>0.39859658336797799</v>
      </c>
      <c r="G694">
        <v>0.78034552988677397</v>
      </c>
      <c r="H694">
        <v>8.4699646643109503</v>
      </c>
      <c r="I694">
        <v>7.2592354641824599</v>
      </c>
    </row>
    <row r="695" spans="1:9" x14ac:dyDescent="0.25">
      <c r="A695">
        <v>693</v>
      </c>
      <c r="B695">
        <v>74.606325706594802</v>
      </c>
      <c r="C695">
        <v>141.15313621603099</v>
      </c>
      <c r="D695">
        <v>14.352809449751501</v>
      </c>
      <c r="E695">
        <v>6.7482817526604499</v>
      </c>
      <c r="F695">
        <v>0.40751370659622199</v>
      </c>
      <c r="G695">
        <v>0.77183747977956196</v>
      </c>
      <c r="H695">
        <v>7.6101351351351303</v>
      </c>
      <c r="I695">
        <v>3.28761061946902</v>
      </c>
    </row>
    <row r="696" spans="1:9" x14ac:dyDescent="0.25">
      <c r="A696">
        <v>694</v>
      </c>
      <c r="B696">
        <v>82.262899262899197</v>
      </c>
      <c r="C696">
        <v>139.61890592813</v>
      </c>
      <c r="D696">
        <v>12.452689277123101</v>
      </c>
      <c r="E696">
        <v>8.1653504051810799</v>
      </c>
      <c r="F696">
        <v>0.41718310461353603</v>
      </c>
      <c r="G696">
        <v>0.83218887328784397</v>
      </c>
      <c r="H696">
        <v>8.4634670487105996</v>
      </c>
      <c r="I696">
        <v>4.4317581449955901</v>
      </c>
    </row>
    <row r="697" spans="1:9" x14ac:dyDescent="0.25">
      <c r="A697">
        <v>695</v>
      </c>
      <c r="B697">
        <v>52.865929277693901</v>
      </c>
      <c r="C697">
        <v>154.96488862837001</v>
      </c>
      <c r="D697">
        <v>11.9990246737508</v>
      </c>
      <c r="E697">
        <v>6.4685782231960998</v>
      </c>
      <c r="F697">
        <v>0.30199504323018</v>
      </c>
      <c r="G697">
        <v>0.86466370519988101</v>
      </c>
      <c r="H697">
        <v>8.1277850589777199</v>
      </c>
      <c r="I697">
        <v>3.4358115650814902</v>
      </c>
    </row>
    <row r="698" spans="1:9" x14ac:dyDescent="0.25">
      <c r="A698">
        <v>696</v>
      </c>
      <c r="B698">
        <v>53.331922513429902</v>
      </c>
      <c r="C698">
        <v>172.170400654129</v>
      </c>
      <c r="D698">
        <v>12.5947971181835</v>
      </c>
      <c r="E698">
        <v>9.4459069545366408</v>
      </c>
      <c r="F698">
        <v>0.32445116606888202</v>
      </c>
      <c r="G698">
        <v>0.80316266906341804</v>
      </c>
      <c r="H698">
        <v>7.6740088105726798</v>
      </c>
      <c r="I698">
        <v>4.0637779941577401</v>
      </c>
    </row>
    <row r="699" spans="1:9" x14ac:dyDescent="0.25">
      <c r="A699">
        <v>697</v>
      </c>
      <c r="B699">
        <v>86.6736636563339</v>
      </c>
      <c r="C699">
        <v>136.06566016236999</v>
      </c>
      <c r="D699">
        <v>15.1328973200885</v>
      </c>
      <c r="E699">
        <v>12.468168957525901</v>
      </c>
      <c r="F699">
        <v>0.42780676393252698</v>
      </c>
      <c r="G699">
        <v>0.78297596512348999</v>
      </c>
      <c r="H699">
        <v>6.0864765409383601</v>
      </c>
      <c r="I699">
        <v>8.2952380952380906</v>
      </c>
    </row>
    <row r="700" spans="1:9" x14ac:dyDescent="0.25">
      <c r="A700">
        <v>698</v>
      </c>
      <c r="B700">
        <v>46.254098360655703</v>
      </c>
      <c r="C700">
        <v>137.38157894736801</v>
      </c>
      <c r="D700">
        <v>12.5093052831397</v>
      </c>
      <c r="E700">
        <v>9.0143236856513695</v>
      </c>
      <c r="F700">
        <v>0.27331429089395098</v>
      </c>
      <c r="G700">
        <v>0.79861144010488605</v>
      </c>
      <c r="H700">
        <v>9.7125941872981691</v>
      </c>
      <c r="I700">
        <v>5.1010863005431499</v>
      </c>
    </row>
    <row r="701" spans="1:9" x14ac:dyDescent="0.25">
      <c r="A701">
        <v>699</v>
      </c>
      <c r="B701">
        <v>48.303518440016902</v>
      </c>
      <c r="C701">
        <v>129.60533553355299</v>
      </c>
      <c r="D701">
        <v>16.863076445673698</v>
      </c>
      <c r="E701">
        <v>6.5588854721981997</v>
      </c>
      <c r="F701">
        <v>0.29073061353948898</v>
      </c>
      <c r="G701">
        <v>0.68350489114457702</v>
      </c>
      <c r="H701">
        <v>11.6217277486911</v>
      </c>
      <c r="I701">
        <v>3.52474526928675</v>
      </c>
    </row>
    <row r="702" spans="1:9" x14ac:dyDescent="0.25">
      <c r="A702">
        <v>700</v>
      </c>
      <c r="B702">
        <v>48.3357314148681</v>
      </c>
      <c r="C702">
        <v>156.299893133849</v>
      </c>
      <c r="D702">
        <v>13.585901974015</v>
      </c>
      <c r="E702">
        <v>3.7919779182876998</v>
      </c>
      <c r="F702">
        <v>0.29179658501600703</v>
      </c>
      <c r="G702">
        <v>0.83708472449026905</v>
      </c>
      <c r="H702">
        <v>6.88164893617021</v>
      </c>
      <c r="I702">
        <v>2.61013046815042</v>
      </c>
    </row>
    <row r="703" spans="1:9" x14ac:dyDescent="0.25">
      <c r="A703">
        <v>701</v>
      </c>
      <c r="B703">
        <v>56.679794919599097</v>
      </c>
      <c r="C703">
        <v>164.21570977230601</v>
      </c>
      <c r="D703">
        <v>15.197345029085101</v>
      </c>
      <c r="E703">
        <v>6.6026635969780401</v>
      </c>
      <c r="F703">
        <v>0.34142075869779698</v>
      </c>
      <c r="G703">
        <v>0.834215307014748</v>
      </c>
      <c r="H703">
        <v>7.0068610634648296</v>
      </c>
      <c r="I703">
        <v>2.9266831159675699</v>
      </c>
    </row>
    <row r="704" spans="1:9" x14ac:dyDescent="0.25">
      <c r="A704">
        <v>702</v>
      </c>
      <c r="B704">
        <v>45.919391206313399</v>
      </c>
      <c r="C704">
        <v>149.407499575815</v>
      </c>
      <c r="D704">
        <v>12.066531417384301</v>
      </c>
      <c r="E704">
        <v>6.5240926316302801</v>
      </c>
      <c r="F704">
        <v>0.28028132005404799</v>
      </c>
      <c r="G704">
        <v>0.88888472486785997</v>
      </c>
      <c r="H704">
        <v>8.0263908701854501</v>
      </c>
      <c r="I704">
        <v>3.8433600298006998</v>
      </c>
    </row>
    <row r="705" spans="1:9" x14ac:dyDescent="0.25">
      <c r="A705">
        <v>703</v>
      </c>
      <c r="B705">
        <v>60.770085901970603</v>
      </c>
      <c r="C705">
        <v>158.82333582647701</v>
      </c>
      <c r="D705">
        <v>14.186660946713401</v>
      </c>
      <c r="E705">
        <v>8.7348426842377194</v>
      </c>
      <c r="F705">
        <v>0.36241604346400402</v>
      </c>
      <c r="G705">
        <v>0.82175352154817005</v>
      </c>
      <c r="H705">
        <v>7.4353650368385802</v>
      </c>
      <c r="I705">
        <v>3.8757668711656401</v>
      </c>
    </row>
    <row r="706" spans="1:9" x14ac:dyDescent="0.25">
      <c r="A706">
        <v>704</v>
      </c>
      <c r="B706">
        <v>82.144247566758096</v>
      </c>
      <c r="C706">
        <v>178.622382376937</v>
      </c>
      <c r="D706">
        <v>14.8128271586554</v>
      </c>
      <c r="E706">
        <v>3.6562929360319898</v>
      </c>
      <c r="F706">
        <v>0.41183612615722598</v>
      </c>
      <c r="G706">
        <v>0.858578491669576</v>
      </c>
      <c r="H706">
        <v>7.3648424543946902</v>
      </c>
      <c r="I706">
        <v>2.7689756816507001</v>
      </c>
    </row>
    <row r="707" spans="1:9" x14ac:dyDescent="0.25">
      <c r="A707">
        <v>705</v>
      </c>
      <c r="B707">
        <v>53.238095238095198</v>
      </c>
      <c r="C707">
        <v>60.864071856287403</v>
      </c>
      <c r="D707">
        <v>12.3201124325305</v>
      </c>
      <c r="E707">
        <v>19.849920210249099</v>
      </c>
      <c r="F707">
        <v>0.29869146885313202</v>
      </c>
      <c r="G707">
        <v>0.320865457276793</v>
      </c>
      <c r="H707">
        <v>12.0108877721943</v>
      </c>
      <c r="I707">
        <v>6.2910447761194002</v>
      </c>
    </row>
    <row r="708" spans="1:9" x14ac:dyDescent="0.25">
      <c r="A708">
        <v>706</v>
      </c>
      <c r="B708">
        <v>32.454871060171897</v>
      </c>
      <c r="C708">
        <v>161.59326327641199</v>
      </c>
      <c r="D708">
        <v>12.8542219449551</v>
      </c>
      <c r="E708">
        <v>4.6328696931607203</v>
      </c>
      <c r="F708">
        <v>0.17696985229536699</v>
      </c>
      <c r="G708">
        <v>0.91002057947735304</v>
      </c>
      <c r="H708">
        <v>16.115200000000002</v>
      </c>
      <c r="I708">
        <v>2.8704417952314101</v>
      </c>
    </row>
    <row r="709" spans="1:9" x14ac:dyDescent="0.25">
      <c r="A709">
        <v>707</v>
      </c>
      <c r="B709">
        <v>35.102824040550303</v>
      </c>
      <c r="C709">
        <v>129.95266227938899</v>
      </c>
      <c r="D709">
        <v>16.987001078061301</v>
      </c>
      <c r="E709">
        <v>6.2583937393431901</v>
      </c>
      <c r="F709">
        <v>0.178946075976085</v>
      </c>
      <c r="G709">
        <v>0.85150630518364101</v>
      </c>
      <c r="H709">
        <v>13.691768826619899</v>
      </c>
      <c r="I709">
        <v>3.5119106699751801</v>
      </c>
    </row>
    <row r="710" spans="1:9" x14ac:dyDescent="0.25">
      <c r="A710">
        <v>708</v>
      </c>
      <c r="B710">
        <v>51.801261829652901</v>
      </c>
      <c r="C710">
        <v>142.60048340086701</v>
      </c>
      <c r="D710">
        <v>15.3000405878525</v>
      </c>
      <c r="E710">
        <v>7.9607833305204299</v>
      </c>
      <c r="F710">
        <v>0.28472475246895201</v>
      </c>
      <c r="G710">
        <v>0.83375139425432099</v>
      </c>
      <c r="H710">
        <v>12.359890109890101</v>
      </c>
      <c r="I710">
        <v>4.5670446964642997</v>
      </c>
    </row>
    <row r="711" spans="1:9" x14ac:dyDescent="0.25">
      <c r="A711">
        <v>709</v>
      </c>
      <c r="B711">
        <v>58.859014133057499</v>
      </c>
      <c r="C711">
        <v>168.84852713178199</v>
      </c>
      <c r="D711">
        <v>16.576279449250301</v>
      </c>
      <c r="E711">
        <v>10.355011392840501</v>
      </c>
      <c r="F711">
        <v>0.32863019445244601</v>
      </c>
      <c r="G711">
        <v>0.78729232103886904</v>
      </c>
      <c r="H711">
        <v>11.249169435215901</v>
      </c>
      <c r="I711">
        <v>5.4602000869943401</v>
      </c>
    </row>
    <row r="712" spans="1:9" x14ac:dyDescent="0.25">
      <c r="A712">
        <v>710</v>
      </c>
      <c r="B712">
        <v>70.434870608645298</v>
      </c>
      <c r="C712">
        <v>152.63893129770901</v>
      </c>
      <c r="D712">
        <v>12.5627322912813</v>
      </c>
      <c r="E712">
        <v>11.0205913809608</v>
      </c>
      <c r="F712">
        <v>0.41138682358679901</v>
      </c>
      <c r="G712">
        <v>0.68237063620807803</v>
      </c>
      <c r="H712">
        <v>6.2220975883342602</v>
      </c>
      <c r="I712">
        <v>3.7425897035881399</v>
      </c>
    </row>
    <row r="713" spans="1:9" x14ac:dyDescent="0.25">
      <c r="A713">
        <v>711</v>
      </c>
      <c r="B713">
        <v>46.361333896158698</v>
      </c>
      <c r="C713">
        <v>134.545622973598</v>
      </c>
      <c r="D713">
        <v>12.835211977440199</v>
      </c>
      <c r="E713">
        <v>6.1169717337480103</v>
      </c>
      <c r="F713">
        <v>0.26063407593155402</v>
      </c>
      <c r="G713">
        <v>0.81097704597449005</v>
      </c>
      <c r="H713">
        <v>11.7559681697612</v>
      </c>
      <c r="I713">
        <v>3.40030268634127</v>
      </c>
    </row>
    <row r="714" spans="1:9" x14ac:dyDescent="0.25">
      <c r="A714">
        <v>712</v>
      </c>
      <c r="B714">
        <v>53.1801265351693</v>
      </c>
      <c r="C714">
        <v>142.997172395511</v>
      </c>
      <c r="D714">
        <v>16.9318017477251</v>
      </c>
      <c r="E714">
        <v>6.7999824955960397</v>
      </c>
      <c r="F714">
        <v>0.29586898763257502</v>
      </c>
      <c r="G714">
        <v>0.84389674379355395</v>
      </c>
      <c r="H714">
        <v>10.650172612197901</v>
      </c>
      <c r="I714">
        <v>2.9114992721979598</v>
      </c>
    </row>
    <row r="715" spans="1:9" x14ac:dyDescent="0.25">
      <c r="A715">
        <v>713</v>
      </c>
      <c r="B715">
        <v>71.237541707028299</v>
      </c>
      <c r="C715">
        <v>139.425854174004</v>
      </c>
      <c r="D715">
        <v>11.471144165145001</v>
      </c>
      <c r="E715">
        <v>10.714853311809801</v>
      </c>
      <c r="F715">
        <v>0.43678407094559102</v>
      </c>
      <c r="G715">
        <v>0.75855998422716497</v>
      </c>
      <c r="H715">
        <v>4.9234693877550999</v>
      </c>
      <c r="I715">
        <v>6.0406173842404502</v>
      </c>
    </row>
    <row r="716" spans="1:9" x14ac:dyDescent="0.25">
      <c r="A716">
        <v>714</v>
      </c>
      <c r="B716">
        <v>53.397719651240699</v>
      </c>
      <c r="C716">
        <v>73.925373134328296</v>
      </c>
      <c r="D716">
        <v>15.571696907389599</v>
      </c>
      <c r="E716">
        <v>8.64165444412588</v>
      </c>
      <c r="F716">
        <v>0.31056461916153399</v>
      </c>
      <c r="G716">
        <v>0.406004096836733</v>
      </c>
      <c r="H716">
        <v>7.1155866900175102</v>
      </c>
      <c r="I716">
        <v>5.8429237947122799</v>
      </c>
    </row>
    <row r="717" spans="1:9" x14ac:dyDescent="0.25">
      <c r="A717">
        <v>715</v>
      </c>
      <c r="B717">
        <v>51.532316442605897</v>
      </c>
      <c r="C717">
        <v>155.19751901857299</v>
      </c>
      <c r="D717">
        <v>15.702267473198001</v>
      </c>
      <c r="E717">
        <v>7.6172411697457703</v>
      </c>
      <c r="F717">
        <v>0.29000471405961697</v>
      </c>
      <c r="G717">
        <v>0.856845498627121</v>
      </c>
      <c r="H717">
        <v>9.83349753694581</v>
      </c>
      <c r="I717">
        <v>3.3959143968871501</v>
      </c>
    </row>
    <row r="718" spans="1:9" x14ac:dyDescent="0.25">
      <c r="A718">
        <v>716</v>
      </c>
      <c r="B718">
        <v>60.9206688703091</v>
      </c>
      <c r="C718">
        <v>139.207083333333</v>
      </c>
      <c r="D718">
        <v>12.7362877260862</v>
      </c>
      <c r="E718">
        <v>8.7372774172888992</v>
      </c>
      <c r="F718">
        <v>0.34413838610034703</v>
      </c>
      <c r="G718">
        <v>0.71490009989018499</v>
      </c>
      <c r="H718">
        <v>9.6096654275092899</v>
      </c>
      <c r="I718">
        <v>5.9087754090233</v>
      </c>
    </row>
    <row r="719" spans="1:9" x14ac:dyDescent="0.25">
      <c r="A719">
        <v>717</v>
      </c>
      <c r="B719">
        <v>57.998206099262497</v>
      </c>
      <c r="C719">
        <v>174.872436128103</v>
      </c>
      <c r="D719">
        <v>14.4631898110311</v>
      </c>
      <c r="E719">
        <v>4.8450879707918997</v>
      </c>
      <c r="F719">
        <v>0.33438783038075998</v>
      </c>
      <c r="G719">
        <v>0.87549067314979601</v>
      </c>
      <c r="H719">
        <v>9.4114068441064607</v>
      </c>
      <c r="I719">
        <v>3.3141202426916698</v>
      </c>
    </row>
    <row r="720" spans="1:9" x14ac:dyDescent="0.25">
      <c r="A720">
        <v>718</v>
      </c>
      <c r="B720">
        <v>74.310899780541305</v>
      </c>
      <c r="C720">
        <v>90.280417861532101</v>
      </c>
      <c r="D720">
        <v>13.2866200518291</v>
      </c>
      <c r="E720">
        <v>7.1284862713697201</v>
      </c>
      <c r="F720">
        <v>0.43389598606329899</v>
      </c>
      <c r="G720">
        <v>0.741027289586771</v>
      </c>
      <c r="H720">
        <v>8.5466448445171803</v>
      </c>
      <c r="I720">
        <v>4.5696202531645502</v>
      </c>
    </row>
    <row r="721" spans="1:9" x14ac:dyDescent="0.25">
      <c r="A721">
        <v>719</v>
      </c>
      <c r="B721">
        <v>67.321805835009997</v>
      </c>
      <c r="C721">
        <v>151.87830642390901</v>
      </c>
      <c r="D721">
        <v>14.7920346967098</v>
      </c>
      <c r="E721">
        <v>5.1381522675951103</v>
      </c>
      <c r="F721">
        <v>0.42711408946284701</v>
      </c>
      <c r="G721">
        <v>0.87156339334434096</v>
      </c>
      <c r="H721">
        <v>4.6838874680306901</v>
      </c>
      <c r="I721">
        <v>2.8710306406685202</v>
      </c>
    </row>
    <row r="722" spans="1:9" x14ac:dyDescent="0.25">
      <c r="A722">
        <v>720</v>
      </c>
      <c r="B722">
        <v>64.647879385655898</v>
      </c>
      <c r="C722">
        <v>123.62263210368801</v>
      </c>
      <c r="D722">
        <v>16.594255518641098</v>
      </c>
      <c r="E722">
        <v>6.94369907159217</v>
      </c>
      <c r="F722">
        <v>0.418582643665944</v>
      </c>
      <c r="G722">
        <v>0.76667036669698596</v>
      </c>
      <c r="H722">
        <v>4.7271105826397104</v>
      </c>
      <c r="I722">
        <v>4.0911978221415604</v>
      </c>
    </row>
    <row r="723" spans="1:9" x14ac:dyDescent="0.25">
      <c r="A723">
        <v>721</v>
      </c>
      <c r="B723">
        <v>69.113080547453393</v>
      </c>
      <c r="C723">
        <v>147.78671193016399</v>
      </c>
      <c r="D723">
        <v>13.5222994035709</v>
      </c>
      <c r="E723">
        <v>7.8387117014783803</v>
      </c>
      <c r="F723">
        <v>0.40308899223898498</v>
      </c>
      <c r="G723">
        <v>0.80737020609648602</v>
      </c>
      <c r="H723">
        <v>7.2009237875288603</v>
      </c>
      <c r="I723">
        <v>5.1390767421346597</v>
      </c>
    </row>
    <row r="724" spans="1:9" x14ac:dyDescent="0.25">
      <c r="A724">
        <v>722</v>
      </c>
      <c r="B724">
        <v>62.108766005346801</v>
      </c>
      <c r="C724">
        <v>163.03162279871199</v>
      </c>
      <c r="D724">
        <v>11.628381622258299</v>
      </c>
      <c r="E724">
        <v>4.4471151202516301</v>
      </c>
      <c r="F724">
        <v>0.372607026168918</v>
      </c>
      <c r="G724">
        <v>0.86949879345483705</v>
      </c>
      <c r="H724">
        <v>5.7134955752212297</v>
      </c>
      <c r="I724">
        <v>2.9936397802833099</v>
      </c>
    </row>
    <row r="725" spans="1:9" x14ac:dyDescent="0.25">
      <c r="A725">
        <v>723</v>
      </c>
      <c r="B725">
        <v>61.166208791208703</v>
      </c>
      <c r="C725">
        <v>109.034038086669</v>
      </c>
      <c r="D725">
        <v>12.2011251659299</v>
      </c>
      <c r="E725">
        <v>6.9983684725372601</v>
      </c>
      <c r="F725">
        <v>0.36247795895757601</v>
      </c>
      <c r="G725">
        <v>0.79059458207863698</v>
      </c>
      <c r="H725">
        <v>5.5696286472148504</v>
      </c>
      <c r="I725">
        <v>3.84787390029325</v>
      </c>
    </row>
    <row r="726" spans="1:9" x14ac:dyDescent="0.25">
      <c r="A726">
        <v>724</v>
      </c>
      <c r="B726">
        <v>56.7672613148331</v>
      </c>
      <c r="C726">
        <v>117.959126539753</v>
      </c>
      <c r="D726">
        <v>11.5444750677116</v>
      </c>
      <c r="E726">
        <v>17.371547704806801</v>
      </c>
      <c r="F726">
        <v>0.33908182231393602</v>
      </c>
      <c r="G726">
        <v>0.64230024015443998</v>
      </c>
      <c r="H726">
        <v>6.1387622149837098</v>
      </c>
      <c r="I726">
        <v>8.3785572468563796</v>
      </c>
    </row>
    <row r="727" spans="1:9" x14ac:dyDescent="0.25">
      <c r="A727">
        <v>725</v>
      </c>
      <c r="B727">
        <v>73.743273944756595</v>
      </c>
      <c r="C727">
        <v>162.571986508077</v>
      </c>
      <c r="D727">
        <v>13.786694089842699</v>
      </c>
      <c r="E727">
        <v>7.0859187236565004</v>
      </c>
      <c r="F727">
        <v>0.424655922089961</v>
      </c>
      <c r="G727">
        <v>0.78153811912205695</v>
      </c>
      <c r="H727">
        <v>7.7147587511825897</v>
      </c>
      <c r="I727">
        <v>4.0318091451292197</v>
      </c>
    </row>
    <row r="728" spans="1:9" x14ac:dyDescent="0.25">
      <c r="A728">
        <v>726</v>
      </c>
      <c r="B728">
        <v>73.053716608594598</v>
      </c>
      <c r="C728">
        <v>158.374952961541</v>
      </c>
      <c r="D728">
        <v>16.261695275264199</v>
      </c>
      <c r="E728">
        <v>6.0532055639343199</v>
      </c>
      <c r="F728">
        <v>0.43005180807487903</v>
      </c>
      <c r="G728">
        <v>0.87238643888019196</v>
      </c>
      <c r="H728">
        <v>10.1114599686028</v>
      </c>
      <c r="I728">
        <v>3.1392199349945802</v>
      </c>
    </row>
    <row r="729" spans="1:9" x14ac:dyDescent="0.25">
      <c r="A729">
        <v>727</v>
      </c>
      <c r="B729">
        <v>60.907568969582599</v>
      </c>
      <c r="C729">
        <v>145.04331438827401</v>
      </c>
      <c r="D729">
        <v>17.8461129214088</v>
      </c>
      <c r="E729">
        <v>6.65145883609169</v>
      </c>
      <c r="F729">
        <v>0.33227826637936198</v>
      </c>
      <c r="G729">
        <v>0.82774597653954596</v>
      </c>
      <c r="H729">
        <v>14.3132045088566</v>
      </c>
      <c r="I729">
        <v>4.7443926271374597</v>
      </c>
    </row>
    <row r="730" spans="1:9" x14ac:dyDescent="0.25">
      <c r="A730">
        <v>728</v>
      </c>
      <c r="B730">
        <v>46.7600782778865</v>
      </c>
      <c r="C730">
        <v>167.627691051933</v>
      </c>
      <c r="D730">
        <v>14.5223657034713</v>
      </c>
      <c r="E730">
        <v>5.1540428686548596</v>
      </c>
      <c r="F730">
        <v>0.255888115840606</v>
      </c>
      <c r="G730">
        <v>0.86177165957760204</v>
      </c>
      <c r="H730">
        <v>13.7377049180327</v>
      </c>
      <c r="I730">
        <v>2.7968232958305701</v>
      </c>
    </row>
    <row r="731" spans="1:9" x14ac:dyDescent="0.25">
      <c r="A731">
        <v>729</v>
      </c>
      <c r="B731">
        <v>20.8331697742885</v>
      </c>
      <c r="C731">
        <v>137.037634408602</v>
      </c>
      <c r="D731">
        <v>24.180823762727002</v>
      </c>
      <c r="E731">
        <v>12.944659064308301</v>
      </c>
      <c r="F731">
        <v>0.118991949242878</v>
      </c>
      <c r="G731">
        <v>0.77846369534255999</v>
      </c>
      <c r="H731">
        <v>22.929545454545401</v>
      </c>
      <c r="I731">
        <v>7.4484304932735403</v>
      </c>
    </row>
    <row r="732" spans="1:9" x14ac:dyDescent="0.25">
      <c r="A732">
        <v>730</v>
      </c>
      <c r="B732">
        <v>50.613214415726198</v>
      </c>
      <c r="C732">
        <v>158.313774657305</v>
      </c>
      <c r="D732">
        <v>13.412707353304601</v>
      </c>
      <c r="E732">
        <v>7.4761199825973002</v>
      </c>
      <c r="F732">
        <v>0.31841856414543401</v>
      </c>
      <c r="G732">
        <v>0.77855788063118003</v>
      </c>
      <c r="H732">
        <v>10.6056241426611</v>
      </c>
      <c r="I732">
        <v>3.24823695345557</v>
      </c>
    </row>
    <row r="733" spans="1:9" x14ac:dyDescent="0.25">
      <c r="A733">
        <v>731</v>
      </c>
      <c r="B733">
        <v>37.828609388839602</v>
      </c>
      <c r="C733">
        <v>161.32870617547599</v>
      </c>
      <c r="D733">
        <v>20.250421245916598</v>
      </c>
      <c r="E733">
        <v>4.1897816939586798</v>
      </c>
      <c r="F733">
        <v>0.22396618306305</v>
      </c>
      <c r="G733">
        <v>0.90563763897498195</v>
      </c>
      <c r="H733">
        <v>11.1173633440514</v>
      </c>
      <c r="I733">
        <v>2.7197701749804102</v>
      </c>
    </row>
    <row r="734" spans="1:9" x14ac:dyDescent="0.25">
      <c r="A734">
        <v>732</v>
      </c>
      <c r="B734">
        <v>49.447437153117797</v>
      </c>
      <c r="C734">
        <v>109.82833020637899</v>
      </c>
      <c r="D734">
        <v>12.185310388761501</v>
      </c>
      <c r="E734">
        <v>10.0976900541277</v>
      </c>
      <c r="F734">
        <v>0.32107766496087498</v>
      </c>
      <c r="G734">
        <v>0.61595238497573501</v>
      </c>
      <c r="H734">
        <v>8.5158629441624303</v>
      </c>
      <c r="I734">
        <v>4.8906624102154801</v>
      </c>
    </row>
    <row r="735" spans="1:9" x14ac:dyDescent="0.25">
      <c r="A735">
        <v>733</v>
      </c>
      <c r="B735">
        <v>43.492076730608801</v>
      </c>
      <c r="C735">
        <v>149.84970431270699</v>
      </c>
      <c r="D735">
        <v>12.549617569907999</v>
      </c>
      <c r="E735">
        <v>10.1641110589386</v>
      </c>
      <c r="F735">
        <v>0.27856747857099801</v>
      </c>
      <c r="G735">
        <v>0.79522443566040801</v>
      </c>
      <c r="H735">
        <v>8.7970565453137102</v>
      </c>
      <c r="I735">
        <v>5.5868306801736596</v>
      </c>
    </row>
    <row r="736" spans="1:9" x14ac:dyDescent="0.25">
      <c r="A736">
        <v>734</v>
      </c>
      <c r="B736">
        <v>78.066644780039397</v>
      </c>
      <c r="C736">
        <v>167.87850009790401</v>
      </c>
      <c r="D736">
        <v>11.7304537031428</v>
      </c>
      <c r="E736">
        <v>4.16564804915315</v>
      </c>
      <c r="F736">
        <v>0.407001577022155</v>
      </c>
      <c r="G736">
        <v>0.87180224684802099</v>
      </c>
      <c r="H736">
        <v>7.54791804362194</v>
      </c>
      <c r="I736">
        <v>2.5616295264623901</v>
      </c>
    </row>
    <row r="737" spans="1:9" x14ac:dyDescent="0.25">
      <c r="A737">
        <v>735</v>
      </c>
      <c r="B737">
        <v>73.739870568373604</v>
      </c>
      <c r="C737">
        <v>141.33906580193801</v>
      </c>
      <c r="D737">
        <v>12.386943434097301</v>
      </c>
      <c r="E737">
        <v>6.4614418177096704</v>
      </c>
      <c r="F737">
        <v>0.40315571319142202</v>
      </c>
      <c r="G737">
        <v>0.88723917806351704</v>
      </c>
      <c r="H737">
        <v>8.4716981132075393</v>
      </c>
      <c r="I737">
        <v>4.5765503875968996</v>
      </c>
    </row>
    <row r="738" spans="1:9" x14ac:dyDescent="0.25">
      <c r="A738">
        <v>736</v>
      </c>
      <c r="B738">
        <v>69.261781696564299</v>
      </c>
      <c r="C738">
        <v>146.77794619173901</v>
      </c>
      <c r="D738">
        <v>16.2053856243854</v>
      </c>
      <c r="E738">
        <v>7.3667452984401596</v>
      </c>
      <c r="F738">
        <v>0.42180240342244202</v>
      </c>
      <c r="G738">
        <v>0.83927633205904395</v>
      </c>
      <c r="H738">
        <v>7.8736591179976099</v>
      </c>
      <c r="I738">
        <v>3.86977648202138</v>
      </c>
    </row>
    <row r="739" spans="1:9" x14ac:dyDescent="0.25">
      <c r="A739">
        <v>737</v>
      </c>
      <c r="B739">
        <v>47.152140377940597</v>
      </c>
      <c r="C739">
        <v>132.26889054673299</v>
      </c>
      <c r="D739">
        <v>14.915087231861699</v>
      </c>
      <c r="E739">
        <v>7.4946001851178297</v>
      </c>
      <c r="F739">
        <v>0.28042500569977602</v>
      </c>
      <c r="G739">
        <v>0.82078943967111795</v>
      </c>
      <c r="H739">
        <v>9.5365103766333501</v>
      </c>
      <c r="I739">
        <v>4.6082717872968901</v>
      </c>
    </row>
    <row r="740" spans="1:9" x14ac:dyDescent="0.25">
      <c r="A740">
        <v>738</v>
      </c>
      <c r="B740">
        <v>43.970478226021903</v>
      </c>
      <c r="C740">
        <v>140.298220527486</v>
      </c>
      <c r="D740">
        <v>7.2641400843926203</v>
      </c>
      <c r="E740">
        <v>5.34242554471244</v>
      </c>
      <c r="F740">
        <v>0.28119139422841</v>
      </c>
      <c r="G740">
        <v>0.77999445928730304</v>
      </c>
      <c r="H740">
        <v>7.3861330326944703</v>
      </c>
      <c r="I740">
        <v>3.1790981879477398</v>
      </c>
    </row>
    <row r="741" spans="1:9" x14ac:dyDescent="0.25">
      <c r="A741">
        <v>739</v>
      </c>
      <c r="B741">
        <v>43.355709595038299</v>
      </c>
      <c r="C741">
        <v>179.596638141809</v>
      </c>
      <c r="D741">
        <v>8.7766957718823697</v>
      </c>
      <c r="E741">
        <v>4.2511515952423</v>
      </c>
      <c r="F741">
        <v>0.28693620019842397</v>
      </c>
      <c r="G741">
        <v>0.89639442122989998</v>
      </c>
      <c r="H741">
        <v>5.4221759500260198</v>
      </c>
      <c r="I741">
        <v>2.5920258620689598</v>
      </c>
    </row>
    <row r="742" spans="1:9" x14ac:dyDescent="0.25">
      <c r="A742">
        <v>740</v>
      </c>
      <c r="B742">
        <v>78.374753173483697</v>
      </c>
      <c r="C742">
        <v>177.201823823697</v>
      </c>
      <c r="D742">
        <v>15.9496565249855</v>
      </c>
      <c r="E742">
        <v>8.1007347303883304</v>
      </c>
      <c r="F742">
        <v>0.44252821306590701</v>
      </c>
      <c r="G742">
        <v>0.88948400856606602</v>
      </c>
      <c r="H742">
        <v>7.1518918918918901</v>
      </c>
      <c r="I742">
        <v>3.5677530017152601</v>
      </c>
    </row>
    <row r="743" spans="1:9" x14ac:dyDescent="0.25">
      <c r="A743">
        <v>741</v>
      </c>
      <c r="B743">
        <v>72.063084458957903</v>
      </c>
      <c r="C743">
        <v>140.31102155247899</v>
      </c>
      <c r="D743">
        <v>12.568929418614999</v>
      </c>
      <c r="E743">
        <v>13.797488529209399</v>
      </c>
      <c r="F743">
        <v>0.39643108755648099</v>
      </c>
      <c r="G743">
        <v>0.77258018918453097</v>
      </c>
      <c r="H743">
        <v>8.3540478905359095</v>
      </c>
      <c r="I743">
        <v>6.1394984326018802</v>
      </c>
    </row>
    <row r="744" spans="1:9" x14ac:dyDescent="0.25">
      <c r="A744">
        <v>742</v>
      </c>
      <c r="B744">
        <v>75.497311067081796</v>
      </c>
      <c r="C744">
        <v>145.44876126126101</v>
      </c>
      <c r="D744">
        <v>20.274722986671701</v>
      </c>
      <c r="E744">
        <v>5.5504249049110497</v>
      </c>
      <c r="F744">
        <v>0.38553823584172298</v>
      </c>
      <c r="G744">
        <v>0.86765793227964005</v>
      </c>
      <c r="H744">
        <v>8.00798403193612</v>
      </c>
      <c r="I744">
        <v>3.78354978354978</v>
      </c>
    </row>
    <row r="745" spans="1:9" x14ac:dyDescent="0.25">
      <c r="A745">
        <v>743</v>
      </c>
      <c r="B745">
        <v>76.267965506227995</v>
      </c>
      <c r="C745">
        <v>153.66689643287901</v>
      </c>
      <c r="D745">
        <v>12.874945148779601</v>
      </c>
      <c r="E745">
        <v>4.0034148024871703</v>
      </c>
      <c r="F745">
        <v>0.43563486710743099</v>
      </c>
      <c r="G745">
        <v>0.90155744509053004</v>
      </c>
      <c r="H745">
        <v>6.2079741379310303</v>
      </c>
      <c r="I745">
        <v>2.9457302474062201</v>
      </c>
    </row>
    <row r="746" spans="1:9" x14ac:dyDescent="0.25">
      <c r="A746">
        <v>744</v>
      </c>
      <c r="B746">
        <v>52.826335566083898</v>
      </c>
      <c r="C746">
        <v>164.322407513896</v>
      </c>
      <c r="D746">
        <v>13.3589925414551</v>
      </c>
      <c r="E746">
        <v>5.6171314476352503</v>
      </c>
      <c r="F746">
        <v>0.33825400056076499</v>
      </c>
      <c r="G746">
        <v>0.76443799752736097</v>
      </c>
      <c r="H746">
        <v>7.2111111111111104</v>
      </c>
      <c r="I746">
        <v>3.1087087087087002</v>
      </c>
    </row>
    <row r="747" spans="1:9" x14ac:dyDescent="0.25">
      <c r="A747">
        <v>745</v>
      </c>
      <c r="B747">
        <v>34.328866352770703</v>
      </c>
      <c r="C747">
        <v>155.02308707124001</v>
      </c>
      <c r="D747">
        <v>12.399471371105401</v>
      </c>
      <c r="E747">
        <v>7.3148808066975199</v>
      </c>
      <c r="F747">
        <v>0.210173594636449</v>
      </c>
      <c r="G747">
        <v>0.78021440883363602</v>
      </c>
      <c r="H747">
        <v>11.0478971962616</v>
      </c>
      <c r="I747">
        <v>3.41781496062992</v>
      </c>
    </row>
    <row r="748" spans="1:9" x14ac:dyDescent="0.25">
      <c r="A748">
        <v>746</v>
      </c>
      <c r="B748">
        <v>33.334625823962703</v>
      </c>
      <c r="C748">
        <v>136.20272479563999</v>
      </c>
      <c r="D748">
        <v>10.191781831055099</v>
      </c>
      <c r="E748">
        <v>10.953378095166901</v>
      </c>
      <c r="F748">
        <v>0.20621551053353199</v>
      </c>
      <c r="G748">
        <v>0.66846541674278004</v>
      </c>
      <c r="H748">
        <v>11.428025477706999</v>
      </c>
      <c r="I748">
        <v>5.2491467576791804</v>
      </c>
    </row>
    <row r="749" spans="1:9" x14ac:dyDescent="0.25">
      <c r="A749">
        <v>747</v>
      </c>
      <c r="B749">
        <v>80.820899470899406</v>
      </c>
      <c r="C749">
        <v>145.84908523733199</v>
      </c>
      <c r="D749">
        <v>13.4088136339044</v>
      </c>
      <c r="E749">
        <v>4.8793679955771401</v>
      </c>
      <c r="F749">
        <v>0.47304242854487899</v>
      </c>
      <c r="G749">
        <v>0.89633088603915201</v>
      </c>
      <c r="H749">
        <v>6.1475555555555497</v>
      </c>
      <c r="I749">
        <v>3.2313491031972901</v>
      </c>
    </row>
    <row r="750" spans="1:9" x14ac:dyDescent="0.25">
      <c r="A750">
        <v>748</v>
      </c>
      <c r="B750">
        <v>53.559545814628997</v>
      </c>
      <c r="C750">
        <v>121.82154986106799</v>
      </c>
      <c r="D750">
        <v>15.746240689544001</v>
      </c>
      <c r="E750">
        <v>8.2637571305626008</v>
      </c>
      <c r="F750">
        <v>0.342574403753652</v>
      </c>
      <c r="G750">
        <v>0.78888253389653196</v>
      </c>
      <c r="H750">
        <v>6.9813780260707601</v>
      </c>
      <c r="I750">
        <v>3.9285714285714199</v>
      </c>
    </row>
    <row r="751" spans="1:9" x14ac:dyDescent="0.25">
      <c r="A751">
        <v>749</v>
      </c>
      <c r="B751">
        <v>64.875923190546501</v>
      </c>
      <c r="C751">
        <v>111.337430543862</v>
      </c>
      <c r="D751">
        <v>17.745134860517499</v>
      </c>
      <c r="E751">
        <v>4.5771093469182702</v>
      </c>
      <c r="F751">
        <v>0.38922873901973598</v>
      </c>
      <c r="G751">
        <v>0.88842346374576298</v>
      </c>
      <c r="H751">
        <v>7.3248259860788796</v>
      </c>
      <c r="I751">
        <v>2.9455319148936101</v>
      </c>
    </row>
    <row r="752" spans="1:9" x14ac:dyDescent="0.25">
      <c r="A752">
        <v>750</v>
      </c>
      <c r="B752">
        <v>64.680165289256195</v>
      </c>
      <c r="C752">
        <v>149.71058158319801</v>
      </c>
      <c r="D752">
        <v>17.3748576365636</v>
      </c>
      <c r="E752">
        <v>6.1600157833105902</v>
      </c>
      <c r="F752">
        <v>0.36056730422705402</v>
      </c>
      <c r="G752">
        <v>0.87273838566797202</v>
      </c>
      <c r="H752">
        <v>7.6749999999999998</v>
      </c>
      <c r="I752">
        <v>3.57921027592768</v>
      </c>
    </row>
    <row r="753" spans="1:9" x14ac:dyDescent="0.25">
      <c r="A753">
        <v>751</v>
      </c>
      <c r="B753">
        <v>52.403582317073102</v>
      </c>
      <c r="C753">
        <v>158.37255356108801</v>
      </c>
      <c r="D753">
        <v>18.0732451405636</v>
      </c>
      <c r="E753">
        <v>5.3305329248661799</v>
      </c>
      <c r="F753">
        <v>0.28831544233779799</v>
      </c>
      <c r="G753">
        <v>0.85596163481129195</v>
      </c>
      <c r="H753">
        <v>11.755980861244</v>
      </c>
      <c r="I753">
        <v>3.72575629064178</v>
      </c>
    </row>
    <row r="754" spans="1:9" x14ac:dyDescent="0.25">
      <c r="A754">
        <v>752</v>
      </c>
      <c r="B754">
        <v>47.882160392798603</v>
      </c>
      <c r="C754">
        <v>157.08914270710201</v>
      </c>
      <c r="D754">
        <v>17.858907223932299</v>
      </c>
      <c r="E754">
        <v>6.8370016773856399</v>
      </c>
      <c r="F754">
        <v>0.28937392302297099</v>
      </c>
      <c r="G754">
        <v>0.83764719972547197</v>
      </c>
      <c r="H754">
        <v>10.675438596491199</v>
      </c>
      <c r="I754">
        <v>4.1328844790928398</v>
      </c>
    </row>
    <row r="755" spans="1:9" x14ac:dyDescent="0.25">
      <c r="A755">
        <v>753</v>
      </c>
      <c r="B755">
        <v>28.685560612329301</v>
      </c>
      <c r="C755">
        <v>116.20638278304</v>
      </c>
      <c r="D755">
        <v>11.792105217390899</v>
      </c>
      <c r="E755">
        <v>8.0213289457028498</v>
      </c>
      <c r="F755">
        <v>0.20279741689242101</v>
      </c>
      <c r="G755">
        <v>0.87253785565284503</v>
      </c>
      <c r="H755">
        <v>9.0885714285714201</v>
      </c>
      <c r="I755">
        <v>4.7592039800994996</v>
      </c>
    </row>
    <row r="756" spans="1:9" x14ac:dyDescent="0.25">
      <c r="A756">
        <v>754</v>
      </c>
      <c r="B756">
        <v>35.248241206030102</v>
      </c>
      <c r="C756">
        <v>132.42507363770201</v>
      </c>
      <c r="D756">
        <v>16.186966162272199</v>
      </c>
      <c r="E756">
        <v>6.4582976703114099</v>
      </c>
      <c r="F756">
        <v>0.24601223665057301</v>
      </c>
      <c r="G756">
        <v>0.80128657343364795</v>
      </c>
      <c r="H756">
        <v>11.6209239130434</v>
      </c>
      <c r="I756">
        <v>3.0135379061371799</v>
      </c>
    </row>
    <row r="757" spans="1:9" x14ac:dyDescent="0.25">
      <c r="A757">
        <v>755</v>
      </c>
      <c r="B757">
        <v>44.163307140416798</v>
      </c>
      <c r="C757">
        <v>55.944059976931896</v>
      </c>
      <c r="D757">
        <v>14.6148508939773</v>
      </c>
      <c r="E757">
        <v>16.9431846367787</v>
      </c>
      <c r="F757">
        <v>0.30624731827500901</v>
      </c>
      <c r="G757">
        <v>0.30451962939197202</v>
      </c>
      <c r="H757">
        <v>10.7382892057026</v>
      </c>
      <c r="I757">
        <v>16.774774774774698</v>
      </c>
    </row>
    <row r="758" spans="1:9" x14ac:dyDescent="0.25">
      <c r="A758">
        <v>756</v>
      </c>
      <c r="B758">
        <v>40.127499999999998</v>
      </c>
      <c r="C758">
        <v>126.466193600214</v>
      </c>
      <c r="D758">
        <v>14.4913152694914</v>
      </c>
      <c r="E758">
        <v>5.9076407819886896</v>
      </c>
      <c r="F758">
        <v>0.28446252707252401</v>
      </c>
      <c r="G758">
        <v>0.79316803290471105</v>
      </c>
      <c r="H758">
        <v>9.9141876430205897</v>
      </c>
      <c r="I758">
        <v>3.3716300290335899</v>
      </c>
    </row>
    <row r="759" spans="1:9" x14ac:dyDescent="0.25">
      <c r="A759">
        <v>757</v>
      </c>
      <c r="B759">
        <v>64.600870376126807</v>
      </c>
      <c r="C759">
        <v>140.11993695823401</v>
      </c>
      <c r="D759">
        <v>14.724027148278701</v>
      </c>
      <c r="E759">
        <v>4.9452095817327901</v>
      </c>
      <c r="F759">
        <v>0.34118493567420399</v>
      </c>
      <c r="G759">
        <v>0.81610723151173203</v>
      </c>
      <c r="H759">
        <v>9.3989690721649399</v>
      </c>
      <c r="I759">
        <v>3.14519140989729</v>
      </c>
    </row>
    <row r="760" spans="1:9" x14ac:dyDescent="0.25">
      <c r="A760">
        <v>758</v>
      </c>
      <c r="B760">
        <v>45.449304174950299</v>
      </c>
      <c r="C760">
        <v>153.44709748083201</v>
      </c>
      <c r="D760">
        <v>16.598314294101701</v>
      </c>
      <c r="E760">
        <v>5.2224203775155704</v>
      </c>
      <c r="F760">
        <v>0.294489758853623</v>
      </c>
      <c r="G760">
        <v>0.87977483903918197</v>
      </c>
      <c r="H760">
        <v>14.6301369863013</v>
      </c>
      <c r="I760">
        <v>3.23339096073104</v>
      </c>
    </row>
    <row r="761" spans="1:9" x14ac:dyDescent="0.25">
      <c r="A761">
        <v>759</v>
      </c>
      <c r="B761">
        <v>28.923887027285701</v>
      </c>
      <c r="C761">
        <v>127.90188563544299</v>
      </c>
      <c r="D761">
        <v>12.309603333582899</v>
      </c>
      <c r="E761">
        <v>5.7822671861527501</v>
      </c>
      <c r="F761">
        <v>0.198706077087351</v>
      </c>
      <c r="G761">
        <v>0.80467778487656505</v>
      </c>
      <c r="H761">
        <v>16.141643059490001</v>
      </c>
      <c r="I761">
        <v>4.2155621742367799</v>
      </c>
    </row>
    <row r="762" spans="1:9" x14ac:dyDescent="0.25">
      <c r="A762">
        <v>760</v>
      </c>
      <c r="B762">
        <v>23.9389705882352</v>
      </c>
      <c r="C762">
        <v>144.774125647668</v>
      </c>
      <c r="D762">
        <v>18.462802062877</v>
      </c>
      <c r="E762">
        <v>9.1746088017699403</v>
      </c>
      <c r="F762">
        <v>0.16099617128774699</v>
      </c>
      <c r="G762">
        <v>0.795340785642488</v>
      </c>
      <c r="H762">
        <v>15.026871401151601</v>
      </c>
      <c r="I762">
        <v>4.6724016853932504</v>
      </c>
    </row>
    <row r="763" spans="1:9" x14ac:dyDescent="0.25">
      <c r="A763">
        <v>761</v>
      </c>
      <c r="B763">
        <v>27.8204960835509</v>
      </c>
      <c r="C763">
        <v>131.792629165931</v>
      </c>
      <c r="D763">
        <v>15.4365862954362</v>
      </c>
      <c r="E763">
        <v>12.502569335776499</v>
      </c>
      <c r="F763">
        <v>0.18580611171047201</v>
      </c>
      <c r="G763">
        <v>0.77862214954039299</v>
      </c>
      <c r="H763">
        <v>16.780936454849499</v>
      </c>
      <c r="I763">
        <v>5.4075679936933296</v>
      </c>
    </row>
    <row r="764" spans="1:9" x14ac:dyDescent="0.25">
      <c r="A764">
        <v>762</v>
      </c>
      <c r="B764">
        <v>68.538321641984894</v>
      </c>
      <c r="C764">
        <v>164.02101434633201</v>
      </c>
      <c r="D764">
        <v>19.779966735257801</v>
      </c>
      <c r="E764">
        <v>4.2694106078315199</v>
      </c>
      <c r="F764">
        <v>0.49896781731902401</v>
      </c>
      <c r="G764">
        <v>0.87074459233315704</v>
      </c>
      <c r="H764">
        <v>10.564714946070801</v>
      </c>
      <c r="I764">
        <v>3.0083919870059499</v>
      </c>
    </row>
    <row r="765" spans="1:9" x14ac:dyDescent="0.25">
      <c r="A765">
        <v>763</v>
      </c>
      <c r="B765">
        <v>41.429541595925301</v>
      </c>
      <c r="C765">
        <v>139.17803855825599</v>
      </c>
      <c r="D765">
        <v>17.3919566508503</v>
      </c>
      <c r="E765">
        <v>5.0802346942432299</v>
      </c>
      <c r="F765">
        <v>0.31728310137737997</v>
      </c>
      <c r="G765">
        <v>0.79091198469154</v>
      </c>
      <c r="H765">
        <v>11.4352791878172</v>
      </c>
      <c r="I765">
        <v>3.60225375626043</v>
      </c>
    </row>
    <row r="766" spans="1:9" x14ac:dyDescent="0.25">
      <c r="A766">
        <v>764</v>
      </c>
      <c r="B766">
        <v>51.5456531236347</v>
      </c>
      <c r="C766">
        <v>173.12882834757801</v>
      </c>
      <c r="D766">
        <v>13.9928223814275</v>
      </c>
      <c r="E766">
        <v>10.0176463610387</v>
      </c>
      <c r="F766">
        <v>0.27650914402355498</v>
      </c>
      <c r="G766">
        <v>0.87548964111166905</v>
      </c>
      <c r="H766">
        <v>10.4266842800528</v>
      </c>
      <c r="I766">
        <v>3.49074308901851</v>
      </c>
    </row>
    <row r="767" spans="1:9" x14ac:dyDescent="0.25">
      <c r="A767">
        <v>765</v>
      </c>
      <c r="B767">
        <v>48.032513181019297</v>
      </c>
      <c r="C767">
        <v>148.48801146729201</v>
      </c>
      <c r="D767">
        <v>15.2943857352133</v>
      </c>
      <c r="E767">
        <v>5.9119970260139603</v>
      </c>
      <c r="F767">
        <v>0.26351559972066402</v>
      </c>
      <c r="G767">
        <v>0.84433786926745502</v>
      </c>
      <c r="H767">
        <v>10.7264276228419</v>
      </c>
      <c r="I767">
        <v>3.72432629278951</v>
      </c>
    </row>
    <row r="768" spans="1:9" x14ac:dyDescent="0.25">
      <c r="A768">
        <v>766</v>
      </c>
      <c r="B768">
        <v>42.512722646310401</v>
      </c>
      <c r="C768">
        <v>181.92323918903</v>
      </c>
      <c r="D768">
        <v>14.820427147324001</v>
      </c>
      <c r="E768">
        <v>3.82778137949881</v>
      </c>
      <c r="F768">
        <v>0.24516338796366999</v>
      </c>
      <c r="G768">
        <v>0.88157703684370203</v>
      </c>
      <c r="H768">
        <v>13.9255319148936</v>
      </c>
      <c r="I768">
        <v>2.6898483849703299</v>
      </c>
    </row>
    <row r="769" spans="1:9" x14ac:dyDescent="0.25">
      <c r="A769">
        <v>767</v>
      </c>
      <c r="B769">
        <v>47.118776950215597</v>
      </c>
      <c r="C769">
        <v>178.32314712389299</v>
      </c>
      <c r="D769">
        <v>15.4495381895716</v>
      </c>
      <c r="E769">
        <v>3.0381837763441002</v>
      </c>
      <c r="F769">
        <v>0.27626670312330898</v>
      </c>
      <c r="G769">
        <v>0.84906776658830796</v>
      </c>
      <c r="H769">
        <v>13.1891223733003</v>
      </c>
      <c r="I769">
        <v>2.4024247164646</v>
      </c>
    </row>
    <row r="770" spans="1:9" x14ac:dyDescent="0.25">
      <c r="A770">
        <v>768</v>
      </c>
      <c r="B770">
        <v>40.7293203883495</v>
      </c>
      <c r="C770">
        <v>100.914789422135</v>
      </c>
      <c r="D770">
        <v>14.886142805305299</v>
      </c>
      <c r="E770">
        <v>16.360835725567998</v>
      </c>
      <c r="F770">
        <v>0.28576404338474798</v>
      </c>
      <c r="G770">
        <v>0.57108315163685996</v>
      </c>
      <c r="H770">
        <v>10.5968289920724</v>
      </c>
      <c r="I770">
        <v>9.5780068728522298</v>
      </c>
    </row>
    <row r="771" spans="1:9" x14ac:dyDescent="0.25">
      <c r="A771">
        <v>769</v>
      </c>
      <c r="B771">
        <v>38.084669132757902</v>
      </c>
      <c r="C771">
        <v>133.30071964477099</v>
      </c>
      <c r="D771">
        <v>15.251639184092699</v>
      </c>
      <c r="E771">
        <v>9.9292474827119594</v>
      </c>
      <c r="F771">
        <v>0.255471571948509</v>
      </c>
      <c r="G771">
        <v>0.79967597615186903</v>
      </c>
      <c r="H771">
        <v>11.2521109770808</v>
      </c>
      <c r="I771">
        <v>5.4441110277569296</v>
      </c>
    </row>
    <row r="772" spans="1:9" x14ac:dyDescent="0.25">
      <c r="A772">
        <v>770</v>
      </c>
      <c r="B772">
        <v>37.090755164239702</v>
      </c>
      <c r="C772">
        <v>171.97937115288599</v>
      </c>
      <c r="D772">
        <v>14.5068688021783</v>
      </c>
      <c r="E772">
        <v>10.2540062961074</v>
      </c>
      <c r="F772">
        <v>0.25085280430970902</v>
      </c>
      <c r="G772">
        <v>0.78325300542404896</v>
      </c>
      <c r="H772">
        <v>9.8591248665955096</v>
      </c>
      <c r="I772">
        <v>5.7467105263157796</v>
      </c>
    </row>
    <row r="773" spans="1:9" x14ac:dyDescent="0.25">
      <c r="A773">
        <v>771</v>
      </c>
      <c r="B773">
        <v>33.971921379863602</v>
      </c>
      <c r="C773">
        <v>142.40215938303299</v>
      </c>
      <c r="D773">
        <v>15.7493964734845</v>
      </c>
      <c r="E773">
        <v>6.5782530111730102</v>
      </c>
      <c r="F773">
        <v>0.22819021980503301</v>
      </c>
      <c r="G773">
        <v>0.84353188768531995</v>
      </c>
      <c r="H773">
        <v>12.7776456599286</v>
      </c>
      <c r="I773">
        <v>3.8245801119701399</v>
      </c>
    </row>
    <row r="774" spans="1:9" x14ac:dyDescent="0.25">
      <c r="A774">
        <v>772</v>
      </c>
      <c r="B774">
        <v>39.566476524791497</v>
      </c>
      <c r="C774">
        <v>168.29802316293899</v>
      </c>
      <c r="D774">
        <v>17.603407158036902</v>
      </c>
      <c r="E774">
        <v>5.0805160773913398</v>
      </c>
      <c r="F774">
        <v>0.24059396985360501</v>
      </c>
      <c r="G774">
        <v>0.86233388161449598</v>
      </c>
      <c r="H774">
        <v>14.5303225806451</v>
      </c>
      <c r="I774">
        <v>2.9094464500601598</v>
      </c>
    </row>
    <row r="775" spans="1:9" x14ac:dyDescent="0.25">
      <c r="A775">
        <v>773</v>
      </c>
      <c r="B775">
        <v>36.1618357487922</v>
      </c>
      <c r="C775">
        <v>159.11584852734899</v>
      </c>
      <c r="D775">
        <v>15.8349797837288</v>
      </c>
      <c r="E775">
        <v>5.4181057165195599</v>
      </c>
      <c r="F775">
        <v>0.215936201982417</v>
      </c>
      <c r="G775">
        <v>0.81989321580937102</v>
      </c>
      <c r="H775">
        <v>13.2380300957592</v>
      </c>
      <c r="I775">
        <v>3.0870882241575099</v>
      </c>
    </row>
    <row r="776" spans="1:9" x14ac:dyDescent="0.25">
      <c r="A776">
        <v>774</v>
      </c>
      <c r="B776">
        <v>50.154469012768601</v>
      </c>
      <c r="C776">
        <v>131.90379951495501</v>
      </c>
      <c r="D776">
        <v>13.871159394109</v>
      </c>
      <c r="E776">
        <v>6.7739704208585803</v>
      </c>
      <c r="F776">
        <v>0.28250070053867199</v>
      </c>
      <c r="G776">
        <v>0.69347192341424202</v>
      </c>
      <c r="H776">
        <v>12.393756294058401</v>
      </c>
      <c r="I776">
        <v>3.9733254297569598</v>
      </c>
    </row>
    <row r="777" spans="1:9" x14ac:dyDescent="0.25">
      <c r="A777">
        <v>775</v>
      </c>
      <c r="B777">
        <v>43.8247288503253</v>
      </c>
      <c r="C777">
        <v>183.10344229602001</v>
      </c>
      <c r="D777">
        <v>12.6838300561003</v>
      </c>
      <c r="E777">
        <v>3.8026446337305</v>
      </c>
      <c r="F777">
        <v>0.23666269752105501</v>
      </c>
      <c r="G777">
        <v>0.90666295595994295</v>
      </c>
      <c r="H777">
        <v>11.2324324324324</v>
      </c>
      <c r="I777">
        <v>2.7088733798604099</v>
      </c>
    </row>
    <row r="778" spans="1:9" x14ac:dyDescent="0.25">
      <c r="A778">
        <v>776</v>
      </c>
      <c r="B778">
        <v>56.352154531946503</v>
      </c>
      <c r="C778">
        <v>121.706882255389</v>
      </c>
      <c r="D778">
        <v>16.799153683388202</v>
      </c>
      <c r="E778">
        <v>13.8337007047448</v>
      </c>
      <c r="F778">
        <v>0.31173758838113003</v>
      </c>
      <c r="G778">
        <v>0.55899567218237201</v>
      </c>
      <c r="H778">
        <v>8.0740740740740709</v>
      </c>
      <c r="I778">
        <v>6.5064935064935003</v>
      </c>
    </row>
    <row r="779" spans="1:9" x14ac:dyDescent="0.25">
      <c r="A779">
        <v>777</v>
      </c>
      <c r="B779">
        <v>54.716372282608603</v>
      </c>
      <c r="C779">
        <v>169.96057965139801</v>
      </c>
      <c r="D779">
        <v>18.3282060404843</v>
      </c>
      <c r="E779">
        <v>3.8647309282763702</v>
      </c>
      <c r="F779">
        <v>0.30742042037907602</v>
      </c>
      <c r="G779">
        <v>0.88974543912380399</v>
      </c>
      <c r="H779">
        <v>8.6375838926174495</v>
      </c>
      <c r="I779">
        <v>2.6276733635774399</v>
      </c>
    </row>
    <row r="780" spans="1:9" x14ac:dyDescent="0.25">
      <c r="A780">
        <v>778</v>
      </c>
      <c r="B780">
        <v>38.3761359146582</v>
      </c>
      <c r="C780">
        <v>164.22825917252101</v>
      </c>
      <c r="D780">
        <v>13.9989575169472</v>
      </c>
      <c r="E780">
        <v>7.4480393723840699</v>
      </c>
      <c r="F780">
        <v>0.21932275328173501</v>
      </c>
      <c r="G780">
        <v>0.80690570287805596</v>
      </c>
      <c r="H780">
        <v>10.0350194552529</v>
      </c>
      <c r="I780">
        <v>4.64942528735632</v>
      </c>
    </row>
    <row r="781" spans="1:9" x14ac:dyDescent="0.25">
      <c r="A781">
        <v>779</v>
      </c>
      <c r="B781">
        <v>41.574832775919702</v>
      </c>
      <c r="C781">
        <v>123.69880334161201</v>
      </c>
      <c r="D781">
        <v>14.8437064053306</v>
      </c>
      <c r="E781">
        <v>12.078128385695999</v>
      </c>
      <c r="F781">
        <v>0.27805211985538197</v>
      </c>
      <c r="G781">
        <v>0.676969311838159</v>
      </c>
      <c r="H781">
        <v>7.9327411167512603</v>
      </c>
      <c r="I781">
        <v>7.4179292929292897</v>
      </c>
    </row>
    <row r="782" spans="1:9" x14ac:dyDescent="0.25">
      <c r="A782">
        <v>780</v>
      </c>
      <c r="B782">
        <v>41.588649155722301</v>
      </c>
      <c r="C782">
        <v>116.186336298483</v>
      </c>
      <c r="D782">
        <v>14.2526966619132</v>
      </c>
      <c r="E782">
        <v>6.1458905178104004</v>
      </c>
      <c r="F782">
        <v>0.288504691330704</v>
      </c>
      <c r="G782">
        <v>0.92486801950043995</v>
      </c>
      <c r="H782">
        <v>9.57601977750309</v>
      </c>
      <c r="I782">
        <v>3.7387142672358</v>
      </c>
    </row>
    <row r="783" spans="1:9" x14ac:dyDescent="0.25">
      <c r="A783">
        <v>781</v>
      </c>
      <c r="B783">
        <v>38.433167195287702</v>
      </c>
      <c r="C783">
        <v>164.76806849659999</v>
      </c>
      <c r="D783">
        <v>12.9802013799815</v>
      </c>
      <c r="E783">
        <v>4.6609847021492001</v>
      </c>
      <c r="F783">
        <v>0.27491326774571301</v>
      </c>
      <c r="G783">
        <v>0.85909666669040996</v>
      </c>
      <c r="H783">
        <v>9.4182272159800196</v>
      </c>
      <c r="I783">
        <v>2.63310142804833</v>
      </c>
    </row>
    <row r="784" spans="1:9" x14ac:dyDescent="0.25">
      <c r="A784">
        <v>782</v>
      </c>
      <c r="B784">
        <v>50.948457963667003</v>
      </c>
      <c r="C784">
        <v>135.10987564008701</v>
      </c>
      <c r="D784">
        <v>15.568250165222199</v>
      </c>
      <c r="E784">
        <v>5.2492027254795799</v>
      </c>
      <c r="F784">
        <v>0.274751669751858</v>
      </c>
      <c r="G784">
        <v>0.82768749160172495</v>
      </c>
      <c r="H784">
        <v>11.7579787234042</v>
      </c>
      <c r="I784">
        <v>3.4016298020954499</v>
      </c>
    </row>
    <row r="785" spans="1:9" x14ac:dyDescent="0.25">
      <c r="A785">
        <v>783</v>
      </c>
      <c r="B785">
        <v>65.742553191489307</v>
      </c>
      <c r="C785">
        <v>140.086593550499</v>
      </c>
      <c r="D785">
        <v>23.8665233137075</v>
      </c>
      <c r="E785">
        <v>6.6981688179839196</v>
      </c>
      <c r="F785">
        <v>0.34611373136436502</v>
      </c>
      <c r="G785">
        <v>0.78200700170253201</v>
      </c>
      <c r="H785">
        <v>10.330623306233001</v>
      </c>
      <c r="I785">
        <v>3.96076794657762</v>
      </c>
    </row>
    <row r="786" spans="1:9" x14ac:dyDescent="0.25">
      <c r="A786">
        <v>784</v>
      </c>
      <c r="B786">
        <v>38.946954813359497</v>
      </c>
      <c r="C786">
        <v>126.08065092989899</v>
      </c>
      <c r="D786">
        <v>12.258004826128101</v>
      </c>
      <c r="E786">
        <v>15.431253081177401</v>
      </c>
      <c r="F786">
        <v>0.25251799638927402</v>
      </c>
      <c r="G786">
        <v>0.69748455486169203</v>
      </c>
      <c r="H786">
        <v>10.9942802669208</v>
      </c>
      <c r="I786">
        <v>10.0600840336134</v>
      </c>
    </row>
    <row r="787" spans="1:9" x14ac:dyDescent="0.25">
      <c r="A787">
        <v>785</v>
      </c>
      <c r="B787">
        <v>34.745695839311303</v>
      </c>
      <c r="C787">
        <v>177.42146151978599</v>
      </c>
      <c r="D787">
        <v>12.546757748996299</v>
      </c>
      <c r="E787">
        <v>5.8106884090121502</v>
      </c>
      <c r="F787">
        <v>0.22404471067436499</v>
      </c>
      <c r="G787">
        <v>0.863017546720108</v>
      </c>
      <c r="H787">
        <v>11.509872241579499</v>
      </c>
      <c r="I787">
        <v>2.3414080242240698</v>
      </c>
    </row>
    <row r="788" spans="1:9" x14ac:dyDescent="0.25">
      <c r="A788">
        <v>786</v>
      </c>
      <c r="B788">
        <v>40.895678595543501</v>
      </c>
      <c r="C788">
        <v>182.37299950908101</v>
      </c>
      <c r="D788">
        <v>15.0632674652531</v>
      </c>
      <c r="E788">
        <v>3.07294228797902</v>
      </c>
      <c r="F788">
        <v>0.27787848222452199</v>
      </c>
      <c r="G788">
        <v>0.94223393471583305</v>
      </c>
      <c r="H788">
        <v>11.200206398348801</v>
      </c>
      <c r="I788">
        <v>2.4958923265163402</v>
      </c>
    </row>
    <row r="789" spans="1:9" x14ac:dyDescent="0.25">
      <c r="A789">
        <v>787</v>
      </c>
      <c r="B789">
        <v>38.261814231395903</v>
      </c>
      <c r="C789">
        <v>178.764961146432</v>
      </c>
      <c r="D789">
        <v>16.461984478726102</v>
      </c>
      <c r="E789">
        <v>7.5124158602826299</v>
      </c>
      <c r="F789">
        <v>0.25068195568340301</v>
      </c>
      <c r="G789">
        <v>0.86404445688261899</v>
      </c>
      <c r="H789">
        <v>10.9083601286173</v>
      </c>
      <c r="I789">
        <v>3.8674188998589498</v>
      </c>
    </row>
    <row r="790" spans="1:9" x14ac:dyDescent="0.25">
      <c r="A790">
        <v>788</v>
      </c>
      <c r="B790">
        <v>42.767636684303298</v>
      </c>
      <c r="C790">
        <v>163.00102301790201</v>
      </c>
      <c r="D790">
        <v>14.955568030470999</v>
      </c>
      <c r="E790">
        <v>4.49681462217365</v>
      </c>
      <c r="F790">
        <v>0.23346285469082501</v>
      </c>
      <c r="G790">
        <v>0.90609873084483405</v>
      </c>
      <c r="H790">
        <v>14.0817369093231</v>
      </c>
      <c r="I790">
        <v>2.9984499128075899</v>
      </c>
    </row>
    <row r="791" spans="1:9" x14ac:dyDescent="0.25">
      <c r="A791">
        <v>789</v>
      </c>
      <c r="B791">
        <v>34.249574105621797</v>
      </c>
      <c r="C791">
        <v>169.21717343298701</v>
      </c>
      <c r="D791">
        <v>17.735082732858601</v>
      </c>
      <c r="E791">
        <v>4.7926966676657399</v>
      </c>
      <c r="F791">
        <v>0.20200145408943601</v>
      </c>
      <c r="G791">
        <v>0.88061882627288002</v>
      </c>
      <c r="H791">
        <v>16.4869791666666</v>
      </c>
      <c r="I791">
        <v>2.87333158858937</v>
      </c>
    </row>
    <row r="792" spans="1:9" x14ac:dyDescent="0.25">
      <c r="A792">
        <v>790</v>
      </c>
      <c r="B792">
        <v>30.8334703947368</v>
      </c>
      <c r="C792">
        <v>159.03774853520301</v>
      </c>
      <c r="D792">
        <v>13.136023036684101</v>
      </c>
      <c r="E792">
        <v>4.4063673178457901</v>
      </c>
      <c r="F792">
        <v>0.191540174697716</v>
      </c>
      <c r="G792">
        <v>0.87368332925231396</v>
      </c>
      <c r="H792">
        <v>15.020731707316999</v>
      </c>
      <c r="I792">
        <v>3.1330888132040799</v>
      </c>
    </row>
    <row r="793" spans="1:9" x14ac:dyDescent="0.25">
      <c r="A793">
        <v>791</v>
      </c>
      <c r="B793">
        <v>31.8332518337408</v>
      </c>
      <c r="C793">
        <v>108.32787422207601</v>
      </c>
      <c r="D793">
        <v>15.9834571882619</v>
      </c>
      <c r="E793">
        <v>4.33520645450138</v>
      </c>
      <c r="F793">
        <v>0.19729936009193599</v>
      </c>
      <c r="G793">
        <v>0.866072515268975</v>
      </c>
      <c r="H793">
        <v>13.092086330935199</v>
      </c>
      <c r="I793">
        <v>2.9862436833239698</v>
      </c>
    </row>
    <row r="794" spans="1:9" x14ac:dyDescent="0.25">
      <c r="A794">
        <v>792</v>
      </c>
      <c r="B794">
        <v>44.279582038972002</v>
      </c>
      <c r="C794">
        <v>141.67396343033701</v>
      </c>
      <c r="D794">
        <v>16.094222399019401</v>
      </c>
      <c r="E794">
        <v>3.2475937477869801</v>
      </c>
      <c r="F794">
        <v>0.28426103314059997</v>
      </c>
      <c r="G794">
        <v>0.92743265310190504</v>
      </c>
      <c r="H794">
        <v>12.4982014388489</v>
      </c>
      <c r="I794">
        <v>2.7405684754521902</v>
      </c>
    </row>
    <row r="795" spans="1:9" x14ac:dyDescent="0.25">
      <c r="A795">
        <v>793</v>
      </c>
      <c r="B795">
        <v>30.868147448015101</v>
      </c>
      <c r="C795">
        <v>86.848352762290901</v>
      </c>
      <c r="D795">
        <v>12.6337065913564</v>
      </c>
      <c r="E795">
        <v>7.2308426941034796</v>
      </c>
      <c r="F795">
        <v>0.19228013991810899</v>
      </c>
      <c r="G795">
        <v>0.75492623651791402</v>
      </c>
      <c r="H795">
        <v>13.120411160058699</v>
      </c>
      <c r="I795">
        <v>3.8432298695456502</v>
      </c>
    </row>
    <row r="796" spans="1:9" x14ac:dyDescent="0.25">
      <c r="A796">
        <v>794</v>
      </c>
      <c r="B796">
        <v>30.435868961687898</v>
      </c>
      <c r="C796">
        <v>145.13467896293699</v>
      </c>
      <c r="D796">
        <v>13.9670523695375</v>
      </c>
      <c r="E796">
        <v>5.6137581009598003</v>
      </c>
      <c r="F796">
        <v>0.19669061051647199</v>
      </c>
      <c r="G796">
        <v>0.84659786234713197</v>
      </c>
      <c r="H796">
        <v>15.9160206718346</v>
      </c>
      <c r="I796">
        <v>3.2878515858767199</v>
      </c>
    </row>
    <row r="797" spans="1:9" x14ac:dyDescent="0.25">
      <c r="A797">
        <v>795</v>
      </c>
      <c r="B797">
        <v>39.475394171046297</v>
      </c>
      <c r="C797">
        <v>141.47830862163599</v>
      </c>
      <c r="D797">
        <v>17.959389715076099</v>
      </c>
      <c r="E797">
        <v>5.1355726573630998</v>
      </c>
      <c r="F797">
        <v>0.25702329417994302</v>
      </c>
      <c r="G797">
        <v>0.85612269579084299</v>
      </c>
      <c r="H797">
        <v>13.756097560975601</v>
      </c>
      <c r="I797">
        <v>3.7364990689013</v>
      </c>
    </row>
    <row r="798" spans="1:9" x14ac:dyDescent="0.25">
      <c r="A798">
        <v>796</v>
      </c>
      <c r="B798">
        <v>54.713220058018997</v>
      </c>
      <c r="C798">
        <v>142.69289716015101</v>
      </c>
      <c r="D798">
        <v>16.582259465424698</v>
      </c>
      <c r="E798">
        <v>6.2163095769943704</v>
      </c>
      <c r="F798">
        <v>0.28809479063617099</v>
      </c>
      <c r="G798">
        <v>0.83802167600242095</v>
      </c>
      <c r="H798">
        <v>10.627525252525199</v>
      </c>
      <c r="I798">
        <v>3.4952635414136499</v>
      </c>
    </row>
    <row r="799" spans="1:9" x14ac:dyDescent="0.25">
      <c r="A799">
        <v>797</v>
      </c>
      <c r="B799">
        <v>37.1934941110487</v>
      </c>
      <c r="C799">
        <v>86.218933731938193</v>
      </c>
      <c r="D799">
        <v>18.182330457865898</v>
      </c>
      <c r="E799">
        <v>5.0663459004713403</v>
      </c>
      <c r="F799">
        <v>0.212774360062014</v>
      </c>
      <c r="G799">
        <v>0.82726084915794895</v>
      </c>
      <c r="H799">
        <v>13.212481426448701</v>
      </c>
      <c r="I799">
        <v>3.2535900783289802</v>
      </c>
    </row>
    <row r="800" spans="1:9" x14ac:dyDescent="0.25">
      <c r="A800">
        <v>798</v>
      </c>
      <c r="B800">
        <v>42.498348277489299</v>
      </c>
      <c r="C800">
        <v>147.97693770803599</v>
      </c>
      <c r="D800">
        <v>16.6977720576837</v>
      </c>
      <c r="E800">
        <v>8.74632900382659</v>
      </c>
      <c r="F800">
        <v>0.25174816696798302</v>
      </c>
      <c r="G800">
        <v>0.82730622697148604</v>
      </c>
      <c r="H800">
        <v>12.345895020188401</v>
      </c>
      <c r="I800">
        <v>3.2384466019417402</v>
      </c>
    </row>
    <row r="801" spans="1:9" x14ac:dyDescent="0.25">
      <c r="A801">
        <v>799</v>
      </c>
      <c r="B801">
        <v>31.972661870503501</v>
      </c>
      <c r="C801">
        <v>159.613592699327</v>
      </c>
      <c r="D801">
        <v>15.5219780537701</v>
      </c>
      <c r="E801">
        <v>7.3888227740386503</v>
      </c>
      <c r="F801">
        <v>0.198717978709644</v>
      </c>
      <c r="G801">
        <v>0.82727438233543904</v>
      </c>
      <c r="H801">
        <v>11.6293706293706</v>
      </c>
      <c r="I801">
        <v>3.62958963282937</v>
      </c>
    </row>
    <row r="802" spans="1:9" x14ac:dyDescent="0.25">
      <c r="A802">
        <v>800</v>
      </c>
      <c r="B802">
        <v>32.150224215246602</v>
      </c>
      <c r="C802">
        <v>123.349390136114</v>
      </c>
      <c r="D802">
        <v>14.6368669282135</v>
      </c>
      <c r="E802">
        <v>2.3589952876429501</v>
      </c>
      <c r="F802">
        <v>0.19958952524913801</v>
      </c>
      <c r="G802">
        <v>0.91502797589510299</v>
      </c>
      <c r="H802">
        <v>11.296551724137901</v>
      </c>
      <c r="I802">
        <v>2.30471498944405</v>
      </c>
    </row>
    <row r="803" spans="1:9" x14ac:dyDescent="0.25">
      <c r="A803">
        <v>801</v>
      </c>
      <c r="B803">
        <v>34.759259259259203</v>
      </c>
      <c r="C803">
        <v>118.06004531722</v>
      </c>
      <c r="D803">
        <v>14.941366970022001</v>
      </c>
      <c r="E803">
        <v>15.8960544706799</v>
      </c>
      <c r="F803">
        <v>0.22134005835930301</v>
      </c>
      <c r="G803">
        <v>0.70487329058697501</v>
      </c>
      <c r="H803">
        <v>11.006849315068401</v>
      </c>
      <c r="I803">
        <v>5.7884615384615303</v>
      </c>
    </row>
    <row r="804" spans="1:9" x14ac:dyDescent="0.25">
      <c r="A804">
        <v>802</v>
      </c>
      <c r="B804">
        <v>33.765205091937702</v>
      </c>
      <c r="C804">
        <v>131.390422535211</v>
      </c>
      <c r="D804">
        <v>16.561830661461499</v>
      </c>
      <c r="E804">
        <v>12.248248465362799</v>
      </c>
      <c r="F804">
        <v>0.183768265999459</v>
      </c>
      <c r="G804">
        <v>0.76454883306397703</v>
      </c>
      <c r="H804">
        <v>12.101754385964901</v>
      </c>
      <c r="I804">
        <v>7.2362330407023103</v>
      </c>
    </row>
    <row r="805" spans="1:9" x14ac:dyDescent="0.25">
      <c r="A805">
        <v>803</v>
      </c>
      <c r="B805">
        <v>42.426545454545398</v>
      </c>
      <c r="C805">
        <v>167.172874493927</v>
      </c>
      <c r="D805">
        <v>14.0185704462106</v>
      </c>
      <c r="E805">
        <v>5.5536776456072303</v>
      </c>
      <c r="F805">
        <v>0.240355872748587</v>
      </c>
      <c r="G805">
        <v>0.84849146473367498</v>
      </c>
      <c r="H805">
        <v>15.4083832335329</v>
      </c>
      <c r="I805">
        <v>2.7984848484848399</v>
      </c>
    </row>
    <row r="806" spans="1:9" x14ac:dyDescent="0.25">
      <c r="A806">
        <v>804</v>
      </c>
      <c r="B806">
        <v>42.493189411462303</v>
      </c>
      <c r="C806">
        <v>89.526081424936393</v>
      </c>
      <c r="D806">
        <v>12.926117982352499</v>
      </c>
      <c r="E806">
        <v>10.9089478865611</v>
      </c>
      <c r="F806">
        <v>0.27627265876089901</v>
      </c>
      <c r="G806">
        <v>0.67684262576945597</v>
      </c>
      <c r="H806">
        <v>10.0981481481481</v>
      </c>
      <c r="I806">
        <v>4.3889664804469204</v>
      </c>
    </row>
    <row r="807" spans="1:9" x14ac:dyDescent="0.25">
      <c r="A807">
        <v>805</v>
      </c>
      <c r="B807">
        <v>55.914009661835699</v>
      </c>
      <c r="C807">
        <v>142.14102277802499</v>
      </c>
      <c r="D807">
        <v>16.023613698036201</v>
      </c>
      <c r="E807">
        <v>7.4495454659330296</v>
      </c>
      <c r="F807">
        <v>0.35508936830181698</v>
      </c>
      <c r="G807">
        <v>0.84853415578691505</v>
      </c>
      <c r="H807">
        <v>10.278124999999999</v>
      </c>
      <c r="I807">
        <v>3.3724937343358299</v>
      </c>
    </row>
    <row r="808" spans="1:9" x14ac:dyDescent="0.25">
      <c r="A808">
        <v>806</v>
      </c>
      <c r="B808">
        <v>47.454209996645403</v>
      </c>
      <c r="C808">
        <v>141.49428394871001</v>
      </c>
      <c r="D808">
        <v>11.626614252596699</v>
      </c>
      <c r="E808">
        <v>7.1569845240015804</v>
      </c>
      <c r="F808">
        <v>0.28838863343973697</v>
      </c>
      <c r="G808">
        <v>0.89717007426025897</v>
      </c>
      <c r="H808">
        <v>11.375999999999999</v>
      </c>
      <c r="I808">
        <v>3.70760374190453</v>
      </c>
    </row>
    <row r="809" spans="1:9" x14ac:dyDescent="0.25">
      <c r="A809">
        <v>807</v>
      </c>
      <c r="B809">
        <v>44.257293161166899</v>
      </c>
      <c r="C809">
        <v>170.75531310376101</v>
      </c>
      <c r="D809">
        <v>13.3857480342804</v>
      </c>
      <c r="E809">
        <v>5.08054582944155</v>
      </c>
      <c r="F809">
        <v>0.26484488999860101</v>
      </c>
      <c r="G809">
        <v>0.85406189369323304</v>
      </c>
      <c r="H809">
        <v>15.75</v>
      </c>
      <c r="I809">
        <v>2.9271565495207601</v>
      </c>
    </row>
    <row r="810" spans="1:9" x14ac:dyDescent="0.25">
      <c r="A810">
        <v>808</v>
      </c>
      <c r="B810">
        <v>52.963709677419303</v>
      </c>
      <c r="C810">
        <v>141.01932850762299</v>
      </c>
      <c r="D810">
        <v>16.8031497853651</v>
      </c>
      <c r="E810">
        <v>4.9348410877501401</v>
      </c>
      <c r="F810">
        <v>0.29277507678226899</v>
      </c>
      <c r="G810">
        <v>0.88485241210264398</v>
      </c>
      <c r="H810">
        <v>13.471094710947099</v>
      </c>
      <c r="I810">
        <v>3.4455690508322001</v>
      </c>
    </row>
    <row r="811" spans="1:9" x14ac:dyDescent="0.25">
      <c r="A811">
        <v>809</v>
      </c>
      <c r="B811">
        <v>50.864131812420702</v>
      </c>
      <c r="C811">
        <v>41.915933528836703</v>
      </c>
      <c r="D811">
        <v>12.8008601579438</v>
      </c>
      <c r="E811">
        <v>21.047477718376602</v>
      </c>
      <c r="F811">
        <v>0.28816847302097198</v>
      </c>
      <c r="G811">
        <v>0.197118787196261</v>
      </c>
      <c r="H811">
        <v>14.585601404741</v>
      </c>
      <c r="I811">
        <v>8.3187250996015898</v>
      </c>
    </row>
    <row r="812" spans="1:9" x14ac:dyDescent="0.25">
      <c r="A812">
        <v>810</v>
      </c>
      <c r="B812">
        <v>38.943106312292301</v>
      </c>
      <c r="C812">
        <v>121.084671332509</v>
      </c>
      <c r="D812">
        <v>13.7181841103247</v>
      </c>
      <c r="E812">
        <v>5.0765286314857603</v>
      </c>
      <c r="F812">
        <v>0.244594448101045</v>
      </c>
      <c r="G812">
        <v>0.80303072018678801</v>
      </c>
      <c r="H812">
        <v>13.6822308690012</v>
      </c>
      <c r="I812">
        <v>3.70383275261324</v>
      </c>
    </row>
    <row r="813" spans="1:9" x14ac:dyDescent="0.25">
      <c r="A813">
        <v>811</v>
      </c>
      <c r="B813">
        <v>30.747816593886402</v>
      </c>
      <c r="C813">
        <v>148.16026986506699</v>
      </c>
      <c r="D813">
        <v>14.3794112171171</v>
      </c>
      <c r="E813">
        <v>11.441741507542099</v>
      </c>
      <c r="F813">
        <v>0.19557361477388699</v>
      </c>
      <c r="G813">
        <v>0.80311774734637897</v>
      </c>
      <c r="H813">
        <v>12.966666666666599</v>
      </c>
      <c r="I813">
        <v>5.6582194064688203</v>
      </c>
    </row>
    <row r="814" spans="1:9" x14ac:dyDescent="0.25">
      <c r="A814">
        <v>812</v>
      </c>
      <c r="B814">
        <v>36.676560453950202</v>
      </c>
      <c r="C814">
        <v>151.29372197309399</v>
      </c>
      <c r="D814">
        <v>15.5504193218531</v>
      </c>
      <c r="E814">
        <v>6.0733623063823199</v>
      </c>
      <c r="F814">
        <v>0.23422508727256999</v>
      </c>
      <c r="G814">
        <v>0.85068416329827901</v>
      </c>
      <c r="H814">
        <v>12.486381322957101</v>
      </c>
      <c r="I814">
        <v>3.2254625274380602</v>
      </c>
    </row>
    <row r="815" spans="1:9" x14ac:dyDescent="0.25">
      <c r="A815">
        <v>813</v>
      </c>
      <c r="B815">
        <v>55.210055389859299</v>
      </c>
      <c r="C815">
        <v>180.51489951489901</v>
      </c>
      <c r="D815">
        <v>18.1138246029908</v>
      </c>
      <c r="E815">
        <v>5.3852189196115301</v>
      </c>
      <c r="F815">
        <v>0.32321902879106501</v>
      </c>
      <c r="G815">
        <v>0.83486510512007595</v>
      </c>
      <c r="H815">
        <v>11.6180469715698</v>
      </c>
      <c r="I815">
        <v>2.9439734611131501</v>
      </c>
    </row>
    <row r="816" spans="1:9" x14ac:dyDescent="0.25">
      <c r="A816">
        <v>814</v>
      </c>
      <c r="B816">
        <v>55.216460513796299</v>
      </c>
      <c r="C816">
        <v>156.51875746714401</v>
      </c>
      <c r="D816">
        <v>17.861914978553099</v>
      </c>
      <c r="E816">
        <v>6.8861727982515299</v>
      </c>
      <c r="F816">
        <v>0.29027359374143402</v>
      </c>
      <c r="G816">
        <v>0.861946234800675</v>
      </c>
      <c r="H816">
        <v>9.8594674556212993</v>
      </c>
      <c r="I816">
        <v>3.7446657183499199</v>
      </c>
    </row>
    <row r="817" spans="1:9" x14ac:dyDescent="0.25">
      <c r="A817">
        <v>815</v>
      </c>
      <c r="B817">
        <v>70.044386422976501</v>
      </c>
      <c r="C817">
        <v>161.70953575909601</v>
      </c>
      <c r="D817">
        <v>8.2033427768165392</v>
      </c>
      <c r="E817">
        <v>6.85282775119909</v>
      </c>
      <c r="F817">
        <v>0.47041662529513201</v>
      </c>
      <c r="G817">
        <v>0.85800329580812595</v>
      </c>
      <c r="H817">
        <v>4.3835294117646999</v>
      </c>
      <c r="I817">
        <v>3.2072942643391502</v>
      </c>
    </row>
    <row r="818" spans="1:9" x14ac:dyDescent="0.25">
      <c r="A818">
        <v>816</v>
      </c>
      <c r="B818">
        <v>79.132440476190396</v>
      </c>
      <c r="C818">
        <v>108.295511921458</v>
      </c>
      <c r="D818">
        <v>8.8467978932949993</v>
      </c>
      <c r="E818">
        <v>7.5274721033405401</v>
      </c>
      <c r="F818">
        <v>0.53318758757433105</v>
      </c>
      <c r="G818">
        <v>0.787531085900254</v>
      </c>
      <c r="H818">
        <v>4.3517287234042499</v>
      </c>
      <c r="I818">
        <v>4.3316062176165797</v>
      </c>
    </row>
    <row r="819" spans="1:9" x14ac:dyDescent="0.25">
      <c r="A819">
        <v>817</v>
      </c>
      <c r="B819">
        <v>63.764630225080303</v>
      </c>
      <c r="C819">
        <v>123.572911261027</v>
      </c>
      <c r="D819">
        <v>9.2530326503118694</v>
      </c>
      <c r="E819">
        <v>4.0398662403201202</v>
      </c>
      <c r="F819">
        <v>0.42872766032405502</v>
      </c>
      <c r="G819">
        <v>0.91754733093184204</v>
      </c>
      <c r="H819">
        <v>5.87834821428571</v>
      </c>
      <c r="I819">
        <v>3.0816625916870399</v>
      </c>
    </row>
    <row r="820" spans="1:9" x14ac:dyDescent="0.25">
      <c r="A820">
        <v>818</v>
      </c>
      <c r="B820">
        <v>65.743157894736797</v>
      </c>
      <c r="C820">
        <v>162.23262600781501</v>
      </c>
      <c r="D820">
        <v>9.4403048346376597</v>
      </c>
      <c r="E820">
        <v>4.7216945211458601</v>
      </c>
      <c r="F820">
        <v>0.48462322600199598</v>
      </c>
      <c r="G820">
        <v>0.90296449072360296</v>
      </c>
      <c r="H820">
        <v>4.3143669985775199</v>
      </c>
      <c r="I820">
        <v>3.3277958554547</v>
      </c>
    </row>
    <row r="821" spans="1:9" x14ac:dyDescent="0.25">
      <c r="A821">
        <v>819</v>
      </c>
      <c r="B821">
        <v>38.928101709776399</v>
      </c>
      <c r="C821">
        <v>140.18014230271601</v>
      </c>
      <c r="D821">
        <v>14.511799947258</v>
      </c>
      <c r="E821">
        <v>2.9571687120780501</v>
      </c>
      <c r="F821">
        <v>0.223344023251243</v>
      </c>
      <c r="G821">
        <v>0.91720244461228295</v>
      </c>
      <c r="H821">
        <v>14.6285329744279</v>
      </c>
      <c r="I821">
        <v>2.61555934128336</v>
      </c>
    </row>
    <row r="822" spans="1:9" x14ac:dyDescent="0.25">
      <c r="A822">
        <v>820</v>
      </c>
      <c r="B822">
        <v>44.823749415614699</v>
      </c>
      <c r="C822">
        <v>165.44265332592099</v>
      </c>
      <c r="D822">
        <v>17.8748482035747</v>
      </c>
      <c r="E822">
        <v>2.69360077423564</v>
      </c>
      <c r="F822">
        <v>0.25846342450918902</v>
      </c>
      <c r="G822">
        <v>0.784071962314141</v>
      </c>
      <c r="H822">
        <v>16.0822102425876</v>
      </c>
      <c r="I822">
        <v>2.2652388797363998</v>
      </c>
    </row>
    <row r="823" spans="1:9" x14ac:dyDescent="0.25">
      <c r="A823">
        <v>821</v>
      </c>
      <c r="B823">
        <v>44.0896842105263</v>
      </c>
      <c r="C823">
        <v>38.641044776119401</v>
      </c>
      <c r="D823">
        <v>18.627702738029601</v>
      </c>
      <c r="E823">
        <v>15.5602891187939</v>
      </c>
      <c r="F823">
        <v>0.25930215323922701</v>
      </c>
      <c r="G823">
        <v>0.199843187008546</v>
      </c>
      <c r="H823">
        <v>13.1142490372272</v>
      </c>
      <c r="I823">
        <v>5.1336515513126404</v>
      </c>
    </row>
    <row r="824" spans="1:9" x14ac:dyDescent="0.25">
      <c r="A824">
        <v>822</v>
      </c>
      <c r="B824">
        <v>30.383382789317501</v>
      </c>
      <c r="C824">
        <v>161.93677893320901</v>
      </c>
      <c r="D824">
        <v>16.2914454532546</v>
      </c>
      <c r="E824">
        <v>4.43906709996795</v>
      </c>
      <c r="F824">
        <v>0.17750491846546601</v>
      </c>
      <c r="G824">
        <v>0.92175923907723001</v>
      </c>
      <c r="H824">
        <v>15.3839869281045</v>
      </c>
      <c r="I824">
        <v>2.77098052731345</v>
      </c>
    </row>
    <row r="825" spans="1:9" x14ac:dyDescent="0.25">
      <c r="A825">
        <v>823</v>
      </c>
      <c r="B825">
        <v>32.664761904761903</v>
      </c>
      <c r="C825">
        <v>150.81058451816699</v>
      </c>
      <c r="D825">
        <v>14.489238842232499</v>
      </c>
      <c r="E825">
        <v>11.345075375839199</v>
      </c>
      <c r="F825">
        <v>0.18654186188161301</v>
      </c>
      <c r="G825">
        <v>0.77776565076970205</v>
      </c>
      <c r="H825">
        <v>14.5211505922165</v>
      </c>
      <c r="I825">
        <v>4.7388737511353298</v>
      </c>
    </row>
    <row r="826" spans="1:9" x14ac:dyDescent="0.25">
      <c r="A826">
        <v>824</v>
      </c>
      <c r="B826">
        <v>41.551211453744401</v>
      </c>
      <c r="C826">
        <v>115.520380315168</v>
      </c>
      <c r="D826">
        <v>13.680159784182999</v>
      </c>
      <c r="E826">
        <v>4.4212881719985502</v>
      </c>
      <c r="F826">
        <v>0.23021513434156199</v>
      </c>
      <c r="G826">
        <v>0.89361184958219597</v>
      </c>
      <c r="H826">
        <v>13.6862442040185</v>
      </c>
      <c r="I826">
        <v>3.3357518138603899</v>
      </c>
    </row>
    <row r="827" spans="1:9" x14ac:dyDescent="0.25">
      <c r="A827">
        <v>825</v>
      </c>
      <c r="B827">
        <v>37.599175985873998</v>
      </c>
      <c r="C827">
        <v>129.85264178380999</v>
      </c>
      <c r="D827">
        <v>15.175007346266501</v>
      </c>
      <c r="E827">
        <v>20.849793149679499</v>
      </c>
      <c r="F827">
        <v>0.20390477768584001</v>
      </c>
      <c r="G827">
        <v>0.67729561603403499</v>
      </c>
      <c r="H827">
        <v>10.191983122362799</v>
      </c>
      <c r="I827">
        <v>7.8634868421052602</v>
      </c>
    </row>
    <row r="828" spans="1:9" x14ac:dyDescent="0.25">
      <c r="A828">
        <v>826</v>
      </c>
      <c r="B828">
        <v>64.421548545677993</v>
      </c>
      <c r="C828">
        <v>93.363655462184795</v>
      </c>
      <c r="D828">
        <v>12.7323437624613</v>
      </c>
      <c r="E828">
        <v>4.2683599860547004</v>
      </c>
      <c r="F828">
        <v>0.32163283666815401</v>
      </c>
      <c r="G828">
        <v>0.77414787923307704</v>
      </c>
      <c r="H828">
        <v>11.961139896373</v>
      </c>
      <c r="I828">
        <v>3.30048661800486</v>
      </c>
    </row>
    <row r="829" spans="1:9" x14ac:dyDescent="0.25">
      <c r="A829">
        <v>827</v>
      </c>
      <c r="B829">
        <v>38.4947433518862</v>
      </c>
      <c r="C829">
        <v>152.781870024949</v>
      </c>
      <c r="D829">
        <v>18.571694372575099</v>
      </c>
      <c r="E829">
        <v>5.4487309550687701</v>
      </c>
      <c r="F829">
        <v>0.22126688063646599</v>
      </c>
      <c r="G829">
        <v>0.86728755600082097</v>
      </c>
      <c r="H829">
        <v>11.090163934426201</v>
      </c>
      <c r="I829">
        <v>4.36960811953763</v>
      </c>
    </row>
    <row r="830" spans="1:9" x14ac:dyDescent="0.25">
      <c r="A830">
        <v>828</v>
      </c>
      <c r="B830">
        <v>28.4189446916719</v>
      </c>
      <c r="C830">
        <v>135.835195530726</v>
      </c>
      <c r="D830">
        <v>15.1866348116222</v>
      </c>
      <c r="E830">
        <v>4.5816161293079398</v>
      </c>
      <c r="F830">
        <v>0.18367674907376599</v>
      </c>
      <c r="G830">
        <v>0.90087405663090603</v>
      </c>
      <c r="H830">
        <v>10.6858552631578</v>
      </c>
      <c r="I830">
        <v>3.4706840390879399</v>
      </c>
    </row>
    <row r="831" spans="1:9" x14ac:dyDescent="0.25">
      <c r="A831">
        <v>829</v>
      </c>
      <c r="B831">
        <v>33.809552969993803</v>
      </c>
      <c r="C831">
        <v>137.07873594001001</v>
      </c>
      <c r="D831">
        <v>17.1424816941222</v>
      </c>
      <c r="E831">
        <v>6.5406047903463804</v>
      </c>
      <c r="F831">
        <v>0.22869944529344699</v>
      </c>
      <c r="G831">
        <v>0.81195536480277397</v>
      </c>
      <c r="H831">
        <v>9.6880415944540701</v>
      </c>
      <c r="I831">
        <v>3.5525324403516101</v>
      </c>
    </row>
    <row r="832" spans="1:9" x14ac:dyDescent="0.25">
      <c r="A832">
        <v>830</v>
      </c>
      <c r="B832">
        <v>33.349527085124599</v>
      </c>
      <c r="C832">
        <v>47.917818181818099</v>
      </c>
      <c r="D832">
        <v>17.165258010465301</v>
      </c>
      <c r="E832">
        <v>23.051386075461899</v>
      </c>
      <c r="F832">
        <v>0.18799298830104699</v>
      </c>
      <c r="G832">
        <v>0.248338256510031</v>
      </c>
      <c r="H832">
        <v>19.8705882352941</v>
      </c>
      <c r="I832">
        <v>5.1368015414258101</v>
      </c>
    </row>
    <row r="833" spans="1:9" x14ac:dyDescent="0.25">
      <c r="A833">
        <v>831</v>
      </c>
      <c r="B833">
        <v>31.240659873847601</v>
      </c>
      <c r="C833">
        <v>125.239583333333</v>
      </c>
      <c r="D833">
        <v>15.559701552619201</v>
      </c>
      <c r="E833">
        <v>8.3993580870781699</v>
      </c>
      <c r="F833">
        <v>0.18254473612085001</v>
      </c>
      <c r="G833">
        <v>0.76606048547141303</v>
      </c>
      <c r="H833">
        <v>22.008426966292099</v>
      </c>
      <c r="I833">
        <v>4.05106593951413</v>
      </c>
    </row>
    <row r="834" spans="1:9" x14ac:dyDescent="0.25">
      <c r="A834">
        <v>832</v>
      </c>
      <c r="B834">
        <v>31.2473982970671</v>
      </c>
      <c r="C834">
        <v>138.350407592164</v>
      </c>
      <c r="D834">
        <v>16.865449891385801</v>
      </c>
      <c r="E834">
        <v>6.8849962260685498</v>
      </c>
      <c r="F834">
        <v>0.18342635619139699</v>
      </c>
      <c r="G834">
        <v>0.79480268092557604</v>
      </c>
      <c r="H834">
        <v>21.2656467315716</v>
      </c>
      <c r="I834">
        <v>3.93199167244968</v>
      </c>
    </row>
    <row r="835" spans="1:9" x14ac:dyDescent="0.25">
      <c r="A835">
        <v>833</v>
      </c>
      <c r="B835">
        <v>36.437755937755902</v>
      </c>
      <c r="C835">
        <v>143.81633372502901</v>
      </c>
      <c r="D835">
        <v>14.2533068438653</v>
      </c>
      <c r="E835">
        <v>9.7753923479350906</v>
      </c>
      <c r="F835">
        <v>0.20671680878988699</v>
      </c>
      <c r="G835">
        <v>0.80680023286275204</v>
      </c>
      <c r="H835">
        <v>22.5910194174757</v>
      </c>
      <c r="I835">
        <v>4.4989488437281002</v>
      </c>
    </row>
    <row r="836" spans="1:9" x14ac:dyDescent="0.25">
      <c r="A836">
        <v>834</v>
      </c>
      <c r="B836">
        <v>44.428636363636301</v>
      </c>
      <c r="C836">
        <v>145.84356079201399</v>
      </c>
      <c r="D836">
        <v>17.700888518344001</v>
      </c>
      <c r="E836">
        <v>3.54436673128171</v>
      </c>
      <c r="F836">
        <v>0.24209946173212599</v>
      </c>
      <c r="G836">
        <v>0.89194448969625495</v>
      </c>
      <c r="H836">
        <v>18.8771466314398</v>
      </c>
      <c r="I836">
        <v>2.7409710595551302</v>
      </c>
    </row>
    <row r="837" spans="1:9" x14ac:dyDescent="0.25">
      <c r="A837">
        <v>835</v>
      </c>
      <c r="B837">
        <v>49.878536585365801</v>
      </c>
      <c r="C837">
        <v>144.93671542691101</v>
      </c>
      <c r="D837">
        <v>13.8400270964237</v>
      </c>
      <c r="E837">
        <v>6.3696075092229503</v>
      </c>
      <c r="F837">
        <v>0.259403758037619</v>
      </c>
      <c r="G837">
        <v>0.85884816416977505</v>
      </c>
      <c r="H837">
        <v>15.5013812154696</v>
      </c>
      <c r="I837">
        <v>3.2324814509480602</v>
      </c>
    </row>
    <row r="838" spans="1:9" x14ac:dyDescent="0.25">
      <c r="A838">
        <v>836</v>
      </c>
      <c r="B838">
        <v>49.931888544891599</v>
      </c>
      <c r="C838">
        <v>160.740035693039</v>
      </c>
      <c r="D838">
        <v>17.074426523517801</v>
      </c>
      <c r="E838">
        <v>5.1558858183779597</v>
      </c>
      <c r="F838">
        <v>0.26363149228926203</v>
      </c>
      <c r="G838">
        <v>0.81453730735357099</v>
      </c>
      <c r="H838">
        <v>16.423076923076898</v>
      </c>
      <c r="I838">
        <v>2.7696358051777001</v>
      </c>
    </row>
    <row r="839" spans="1:9" x14ac:dyDescent="0.25">
      <c r="A839">
        <v>837</v>
      </c>
      <c r="B839">
        <v>63.890101010100999</v>
      </c>
      <c r="C839">
        <v>132.34101985023099</v>
      </c>
      <c r="D839">
        <v>14.349923949462999</v>
      </c>
      <c r="E839">
        <v>10.0428203498043</v>
      </c>
      <c r="F839">
        <v>0.33886464303490199</v>
      </c>
      <c r="G839">
        <v>0.82334929449695804</v>
      </c>
      <c r="H839">
        <v>13.3277634961439</v>
      </c>
      <c r="I839">
        <v>4.5355972594578402</v>
      </c>
    </row>
    <row r="840" spans="1:9" x14ac:dyDescent="0.25">
      <c r="A840">
        <v>838</v>
      </c>
      <c r="B840">
        <v>43.811515480716999</v>
      </c>
      <c r="C840">
        <v>126.924449108079</v>
      </c>
      <c r="D840">
        <v>21.740529079492699</v>
      </c>
      <c r="E840">
        <v>4.8031479686031799</v>
      </c>
      <c r="F840">
        <v>0.235419676672915</v>
      </c>
      <c r="G840">
        <v>0.87249538066062804</v>
      </c>
      <c r="H840">
        <v>19.006191950464299</v>
      </c>
      <c r="I840">
        <v>3.1326057298772101</v>
      </c>
    </row>
    <row r="841" spans="1:9" x14ac:dyDescent="0.25">
      <c r="A841">
        <v>839</v>
      </c>
      <c r="B841">
        <v>36.616747181964499</v>
      </c>
      <c r="C841">
        <v>157.21179873953901</v>
      </c>
      <c r="D841">
        <v>15.719383277429101</v>
      </c>
      <c r="E841">
        <v>3.6378070013471402</v>
      </c>
      <c r="F841">
        <v>0.20339630857277699</v>
      </c>
      <c r="G841">
        <v>0.87370012465994096</v>
      </c>
      <c r="H841">
        <v>14.1734375</v>
      </c>
      <c r="I841">
        <v>2.6676163342830002</v>
      </c>
    </row>
    <row r="842" spans="1:9" x14ac:dyDescent="0.25">
      <c r="A842">
        <v>840</v>
      </c>
      <c r="B842">
        <v>45.121715076071901</v>
      </c>
      <c r="C842">
        <v>117.13047275903401</v>
      </c>
      <c r="D842">
        <v>21.139418292982398</v>
      </c>
      <c r="E842">
        <v>6.5074122091303801</v>
      </c>
      <c r="F842">
        <v>0.261392556388089</v>
      </c>
      <c r="G842">
        <v>0.81874121395197497</v>
      </c>
      <c r="H842">
        <v>11.951612903225801</v>
      </c>
      <c r="I842">
        <v>4.4722132990684198</v>
      </c>
    </row>
    <row r="843" spans="1:9" x14ac:dyDescent="0.25">
      <c r="A843">
        <v>841</v>
      </c>
      <c r="B843">
        <v>40.481954225352098</v>
      </c>
      <c r="C843">
        <v>154.79990183245999</v>
      </c>
      <c r="D843">
        <v>17.0592151472217</v>
      </c>
      <c r="E843">
        <v>5.2579438001395298</v>
      </c>
      <c r="F843">
        <v>0.23530083608470201</v>
      </c>
      <c r="G843">
        <v>0.821504786278758</v>
      </c>
      <c r="H843">
        <v>12.4872483221476</v>
      </c>
      <c r="I843">
        <v>3.5864166244298001</v>
      </c>
    </row>
    <row r="844" spans="1:9" x14ac:dyDescent="0.25">
      <c r="A844">
        <v>842</v>
      </c>
      <c r="B844">
        <v>71.182463110102105</v>
      </c>
      <c r="C844">
        <v>151.079087821445</v>
      </c>
      <c r="D844">
        <v>12.5767404469283</v>
      </c>
      <c r="E844">
        <v>5.9253794312199597</v>
      </c>
      <c r="F844">
        <v>0.43488388330291999</v>
      </c>
      <c r="G844">
        <v>0.82139396346820004</v>
      </c>
      <c r="H844">
        <v>8.7322297955209294</v>
      </c>
      <c r="I844">
        <v>3.1128584643848201</v>
      </c>
    </row>
    <row r="845" spans="1:9" x14ac:dyDescent="0.25">
      <c r="A845">
        <v>843</v>
      </c>
      <c r="B845">
        <v>42.9314254859611</v>
      </c>
      <c r="C845">
        <v>154.98599857392799</v>
      </c>
      <c r="D845">
        <v>18.528952358043899</v>
      </c>
      <c r="E845">
        <v>6.42679423221223</v>
      </c>
      <c r="F845">
        <v>0.23349670796824401</v>
      </c>
      <c r="G845">
        <v>0.90771809243381296</v>
      </c>
      <c r="H845">
        <v>13.894568690095801</v>
      </c>
      <c r="I845">
        <v>4.2490317583268702</v>
      </c>
    </row>
    <row r="846" spans="1:9" x14ac:dyDescent="0.25">
      <c r="A846">
        <v>844</v>
      </c>
      <c r="B846">
        <v>36.915470494417796</v>
      </c>
      <c r="C846">
        <v>175.20827541090799</v>
      </c>
      <c r="D846">
        <v>15.640649852455899</v>
      </c>
      <c r="E846">
        <v>3.89418637555631</v>
      </c>
      <c r="F846">
        <v>0.203144002298496</v>
      </c>
      <c r="G846">
        <v>0.89386808584175204</v>
      </c>
      <c r="H846">
        <v>17.352339181286499</v>
      </c>
      <c r="I846">
        <v>2.4607316449219701</v>
      </c>
    </row>
    <row r="847" spans="1:9" x14ac:dyDescent="0.25">
      <c r="A847">
        <v>845</v>
      </c>
      <c r="B847">
        <v>44.641636690647402</v>
      </c>
      <c r="C847">
        <v>139.170228005252</v>
      </c>
      <c r="D847">
        <v>15.962876513159699</v>
      </c>
      <c r="E847">
        <v>8.9336590986678406</v>
      </c>
      <c r="F847">
        <v>0.24586157264869901</v>
      </c>
      <c r="G847">
        <v>0.84288926140025699</v>
      </c>
      <c r="H847">
        <v>15.8577348066298</v>
      </c>
      <c r="I847">
        <v>4.4379462767766</v>
      </c>
    </row>
    <row r="848" spans="1:9" x14ac:dyDescent="0.25">
      <c r="A848">
        <v>846</v>
      </c>
      <c r="B848">
        <v>39.546856465005902</v>
      </c>
      <c r="C848">
        <v>160.54538668259099</v>
      </c>
      <c r="D848">
        <v>16.376017293908401</v>
      </c>
      <c r="E848">
        <v>3.96858254226595</v>
      </c>
      <c r="F848">
        <v>0.225325543594418</v>
      </c>
      <c r="G848">
        <v>0.845677966953571</v>
      </c>
      <c r="H848">
        <v>17.910012674271201</v>
      </c>
      <c r="I848">
        <v>2.6380368098159499</v>
      </c>
    </row>
    <row r="849" spans="1:9" x14ac:dyDescent="0.25">
      <c r="A849">
        <v>847</v>
      </c>
      <c r="B849">
        <v>29.985103315713499</v>
      </c>
      <c r="C849">
        <v>161.86486784140899</v>
      </c>
      <c r="D849">
        <v>13.589922203154501</v>
      </c>
      <c r="E849">
        <v>3.8738259372798498</v>
      </c>
      <c r="F849">
        <v>0.18698826865606599</v>
      </c>
      <c r="G849">
        <v>0.85823749753818601</v>
      </c>
      <c r="H849">
        <v>17.040673211781201</v>
      </c>
      <c r="I849">
        <v>2.8371621621621599</v>
      </c>
    </row>
    <row r="850" spans="1:9" x14ac:dyDescent="0.25">
      <c r="A850">
        <v>848</v>
      </c>
      <c r="B850">
        <v>29.124380847550899</v>
      </c>
      <c r="C850">
        <v>166.473743903822</v>
      </c>
      <c r="D850">
        <v>14.939951239312499</v>
      </c>
      <c r="E850">
        <v>4.3406832709066299</v>
      </c>
      <c r="F850">
        <v>0.188265367217889</v>
      </c>
      <c r="G850">
        <v>0.84106401797818198</v>
      </c>
      <c r="H850">
        <v>13.215311004784599</v>
      </c>
      <c r="I850">
        <v>2.7092846270928401</v>
      </c>
    </row>
    <row r="851" spans="1:9" x14ac:dyDescent="0.25">
      <c r="A851">
        <v>849</v>
      </c>
      <c r="B851">
        <v>45.594827586206897</v>
      </c>
      <c r="C851">
        <v>181.4617076326</v>
      </c>
      <c r="D851">
        <v>15.024792275671199</v>
      </c>
      <c r="E851">
        <v>4.4237689922378198</v>
      </c>
      <c r="F851">
        <v>0.28060592319406502</v>
      </c>
      <c r="G851">
        <v>0.863204514898811</v>
      </c>
      <c r="H851">
        <v>9.0049261083743808</v>
      </c>
      <c r="I851">
        <v>2.57680491551459</v>
      </c>
    </row>
    <row r="852" spans="1:9" x14ac:dyDescent="0.25">
      <c r="A852">
        <v>850</v>
      </c>
      <c r="B852">
        <v>47.234958979033699</v>
      </c>
      <c r="C852">
        <v>134.83032844164899</v>
      </c>
      <c r="D852">
        <v>13.505397040886001</v>
      </c>
      <c r="E852">
        <v>6.0547261817507696</v>
      </c>
      <c r="F852">
        <v>0.29177046197043399</v>
      </c>
      <c r="G852">
        <v>0.84476677588314497</v>
      </c>
      <c r="H852">
        <v>8.9285714285714199</v>
      </c>
      <c r="I852">
        <v>3.2205995388162898</v>
      </c>
    </row>
    <row r="853" spans="1:9" x14ac:dyDescent="0.25">
      <c r="A853">
        <v>851</v>
      </c>
      <c r="B853">
        <v>40.410360726878203</v>
      </c>
      <c r="C853">
        <v>136.79084967320199</v>
      </c>
      <c r="D853">
        <v>13.3040391800878</v>
      </c>
      <c r="E853">
        <v>18.1998510147159</v>
      </c>
      <c r="F853">
        <v>0.25494651351738301</v>
      </c>
      <c r="G853">
        <v>0.76416486561169805</v>
      </c>
      <c r="H853">
        <v>9.1790306627101792</v>
      </c>
      <c r="I853">
        <v>11.1690889755405</v>
      </c>
    </row>
    <row r="854" spans="1:9" x14ac:dyDescent="0.25">
      <c r="A854">
        <v>852</v>
      </c>
      <c r="B854">
        <v>38.700794351279697</v>
      </c>
      <c r="C854">
        <v>137.24562692929501</v>
      </c>
      <c r="D854">
        <v>12.056354041326999</v>
      </c>
      <c r="E854">
        <v>8.5149079949902706</v>
      </c>
      <c r="F854">
        <v>0.23578589857006399</v>
      </c>
      <c r="G854">
        <v>0.77697629387354505</v>
      </c>
      <c r="H854">
        <v>11.9232303090727</v>
      </c>
      <c r="I854">
        <v>3.87980475899939</v>
      </c>
    </row>
    <row r="855" spans="1:9" x14ac:dyDescent="0.25">
      <c r="A855">
        <v>853</v>
      </c>
      <c r="B855">
        <v>43.553750000000001</v>
      </c>
      <c r="C855">
        <v>149.57009507346501</v>
      </c>
      <c r="D855">
        <v>15.7451290955131</v>
      </c>
      <c r="E855">
        <v>4.5994768284390304</v>
      </c>
      <c r="F855">
        <v>0.268493098265015</v>
      </c>
      <c r="G855">
        <v>0.87305595730060503</v>
      </c>
      <c r="H855">
        <v>10.254838709677401</v>
      </c>
      <c r="I855">
        <v>3.2485059760956099</v>
      </c>
    </row>
    <row r="856" spans="1:9" x14ac:dyDescent="0.25">
      <c r="A856">
        <v>854</v>
      </c>
      <c r="B856">
        <v>36.3924180327868</v>
      </c>
      <c r="C856">
        <v>102.408212560386</v>
      </c>
      <c r="D856">
        <v>14.786761422398101</v>
      </c>
      <c r="E856">
        <v>4.3190758690857098</v>
      </c>
      <c r="F856">
        <v>0.22617983265195099</v>
      </c>
      <c r="G856">
        <v>0.62463486390873901</v>
      </c>
      <c r="H856">
        <v>17.1337295690936</v>
      </c>
      <c r="I856">
        <v>3.2490797546012198</v>
      </c>
    </row>
    <row r="857" spans="1:9" x14ac:dyDescent="0.25">
      <c r="A857">
        <v>855</v>
      </c>
      <c r="B857">
        <v>36.369585687382298</v>
      </c>
      <c r="C857">
        <v>136.21428571428501</v>
      </c>
      <c r="D857">
        <v>13.466963279561</v>
      </c>
      <c r="E857">
        <v>7.7835811844850502</v>
      </c>
      <c r="F857">
        <v>0.23736104216153001</v>
      </c>
      <c r="G857">
        <v>0.79656292775440396</v>
      </c>
      <c r="H857">
        <v>15.036111111111101</v>
      </c>
      <c r="I857">
        <v>5.0107142857142799</v>
      </c>
    </row>
    <row r="858" spans="1:9" x14ac:dyDescent="0.25">
      <c r="A858">
        <v>856</v>
      </c>
      <c r="B858">
        <v>45.559970014992501</v>
      </c>
      <c r="C858">
        <v>132.30168884339801</v>
      </c>
      <c r="D858">
        <v>14.4619066483955</v>
      </c>
      <c r="E858">
        <v>5.7803348277885496</v>
      </c>
      <c r="F858">
        <v>0.30127954503050203</v>
      </c>
      <c r="G858">
        <v>0.79215314342896503</v>
      </c>
      <c r="H858">
        <v>12.620648259303699</v>
      </c>
      <c r="I858">
        <v>3.4109643857542999</v>
      </c>
    </row>
    <row r="859" spans="1:9" x14ac:dyDescent="0.25">
      <c r="A859">
        <v>857</v>
      </c>
      <c r="B859">
        <v>21.901355421686699</v>
      </c>
      <c r="C859">
        <v>146.30114722753299</v>
      </c>
      <c r="D859">
        <v>14.743778361617601</v>
      </c>
      <c r="E859">
        <v>7.7645494016839498</v>
      </c>
      <c r="F859">
        <v>0.14624374587665101</v>
      </c>
      <c r="G859">
        <v>0.791827056450921</v>
      </c>
      <c r="H859">
        <v>16.690978886756199</v>
      </c>
      <c r="I859">
        <v>3.4632486388384698</v>
      </c>
    </row>
    <row r="860" spans="1:9" x14ac:dyDescent="0.25">
      <c r="A860">
        <v>858</v>
      </c>
      <c r="B860">
        <v>76.422353271552893</v>
      </c>
      <c r="C860">
        <v>145.137133638074</v>
      </c>
      <c r="D860">
        <v>14.9541620420055</v>
      </c>
      <c r="E860">
        <v>4.9603209379173299</v>
      </c>
      <c r="F860">
        <v>0.37311646557530098</v>
      </c>
      <c r="G860">
        <v>0.86327568589013604</v>
      </c>
      <c r="H860">
        <v>10.897214217098901</v>
      </c>
      <c r="I860">
        <v>3.30758327427356</v>
      </c>
    </row>
    <row r="861" spans="1:9" x14ac:dyDescent="0.25">
      <c r="A861">
        <v>859</v>
      </c>
      <c r="B861">
        <v>63.547474747474702</v>
      </c>
      <c r="C861">
        <v>143.59467706390899</v>
      </c>
      <c r="D861">
        <v>14.3592910339938</v>
      </c>
      <c r="E861">
        <v>10.338673412275501</v>
      </c>
      <c r="F861">
        <v>0.33820896293105501</v>
      </c>
      <c r="G861">
        <v>0.77332335661916696</v>
      </c>
      <c r="H861">
        <v>10.7302231237322</v>
      </c>
      <c r="I861">
        <v>4.4405176704828202</v>
      </c>
    </row>
    <row r="862" spans="1:9" x14ac:dyDescent="0.25">
      <c r="A862">
        <v>860</v>
      </c>
      <c r="B862">
        <v>51.836761345086501</v>
      </c>
      <c r="C862">
        <v>152.70481776288199</v>
      </c>
      <c r="D862">
        <v>13.6894212456367</v>
      </c>
      <c r="E862">
        <v>15.6725822756292</v>
      </c>
      <c r="F862">
        <v>0.29550518391529201</v>
      </c>
      <c r="G862">
        <v>0.81873759515890199</v>
      </c>
      <c r="H862">
        <v>15.1528471528471</v>
      </c>
      <c r="I862">
        <v>6.5641434262948204</v>
      </c>
    </row>
    <row r="863" spans="1:9" x14ac:dyDescent="0.25">
      <c r="A863">
        <v>861</v>
      </c>
      <c r="B863">
        <v>50.566881137825902</v>
      </c>
      <c r="C863">
        <v>153.08523649070199</v>
      </c>
      <c r="D863">
        <v>15.866498739162701</v>
      </c>
      <c r="E863">
        <v>11.3983832541212</v>
      </c>
      <c r="F863">
        <v>0.287886734433562</v>
      </c>
      <c r="G863">
        <v>0.80545147317844301</v>
      </c>
      <c r="H863">
        <v>15.040598290598201</v>
      </c>
      <c r="I863">
        <v>7.8528995756718496</v>
      </c>
    </row>
    <row r="864" spans="1:9" x14ac:dyDescent="0.25">
      <c r="A864">
        <v>862</v>
      </c>
      <c r="B864">
        <v>31.738860906625298</v>
      </c>
      <c r="C864">
        <v>171.74854988398999</v>
      </c>
      <c r="D864">
        <v>14.3307648345462</v>
      </c>
      <c r="E864">
        <v>4.0919309131751902</v>
      </c>
      <c r="F864">
        <v>0.20178384236350599</v>
      </c>
      <c r="G864">
        <v>0.90141966754049596</v>
      </c>
      <c r="H864">
        <v>16.2916666666666</v>
      </c>
      <c r="I864">
        <v>2.7563071297989001</v>
      </c>
    </row>
    <row r="865" spans="1:9" x14ac:dyDescent="0.25">
      <c r="A865">
        <v>863</v>
      </c>
      <c r="B865">
        <v>36.125597566275502</v>
      </c>
      <c r="C865">
        <v>154.40079190497099</v>
      </c>
      <c r="D865">
        <v>14.334317792974399</v>
      </c>
      <c r="E865">
        <v>10.7587609905544</v>
      </c>
      <c r="F865">
        <v>0.23175606311039099</v>
      </c>
      <c r="G865">
        <v>0.80918873284224702</v>
      </c>
      <c r="H865">
        <v>15.9103260869565</v>
      </c>
      <c r="I865">
        <v>5.0333572453371502</v>
      </c>
    </row>
    <row r="866" spans="1:9" x14ac:dyDescent="0.25">
      <c r="A866">
        <v>864</v>
      </c>
      <c r="B866">
        <v>40.706528018486402</v>
      </c>
      <c r="C866">
        <v>129.14252705825101</v>
      </c>
      <c r="D866">
        <v>13.049003834103701</v>
      </c>
      <c r="E866">
        <v>8.1114317484709204</v>
      </c>
      <c r="F866">
        <v>0.27674457429852001</v>
      </c>
      <c r="G866">
        <v>0.79232251486154204</v>
      </c>
      <c r="H866">
        <v>10.699592668024399</v>
      </c>
      <c r="I866">
        <v>4.58672752808988</v>
      </c>
    </row>
    <row r="867" spans="1:9" x14ac:dyDescent="0.25">
      <c r="A867">
        <v>865</v>
      </c>
      <c r="B867">
        <v>59.652955271565403</v>
      </c>
      <c r="C867">
        <v>135.42273336310799</v>
      </c>
      <c r="D867">
        <v>16.792635694716498</v>
      </c>
      <c r="E867">
        <v>16.425767450086301</v>
      </c>
      <c r="F867">
        <v>0.32715315759920299</v>
      </c>
      <c r="G867">
        <v>0.71519620986155796</v>
      </c>
      <c r="H867">
        <v>14.4176904176904</v>
      </c>
      <c r="I867">
        <v>8.0087134802665307</v>
      </c>
    </row>
    <row r="868" spans="1:9" x14ac:dyDescent="0.25">
      <c r="A868">
        <v>866</v>
      </c>
      <c r="B868">
        <v>61.177494615936801</v>
      </c>
      <c r="C868">
        <v>147.02309700743101</v>
      </c>
      <c r="D868">
        <v>15.1815189267883</v>
      </c>
      <c r="E868">
        <v>4.6895405086589097</v>
      </c>
      <c r="F868">
        <v>0.38717127568228799</v>
      </c>
      <c r="G868">
        <v>0.80831834343391695</v>
      </c>
      <c r="H868">
        <v>11.162853297442799</v>
      </c>
      <c r="I868">
        <v>2.7097791798107198</v>
      </c>
    </row>
    <row r="869" spans="1:9" x14ac:dyDescent="0.25">
      <c r="A869">
        <v>867</v>
      </c>
      <c r="B869">
        <v>60.431233933161899</v>
      </c>
      <c r="C869">
        <v>184.94947018127601</v>
      </c>
      <c r="D869">
        <v>14.0906932078264</v>
      </c>
      <c r="E869">
        <v>3.4191768697747098</v>
      </c>
      <c r="F869">
        <v>0.37435133003280102</v>
      </c>
      <c r="G869">
        <v>0.91300124587925002</v>
      </c>
      <c r="H869">
        <v>10.060380479735301</v>
      </c>
      <c r="I869">
        <v>2.6071975497702899</v>
      </c>
    </row>
    <row r="870" spans="1:9" x14ac:dyDescent="0.25">
      <c r="A870">
        <v>868</v>
      </c>
      <c r="B870">
        <v>47.319365236796401</v>
      </c>
      <c r="C870">
        <v>156.32657681940699</v>
      </c>
      <c r="D870">
        <v>14.199944173158499</v>
      </c>
      <c r="E870">
        <v>11.257595905393099</v>
      </c>
      <c r="F870">
        <v>0.29735611780477</v>
      </c>
      <c r="G870">
        <v>0.82247583470778196</v>
      </c>
      <c r="H870">
        <v>13.066037735848999</v>
      </c>
      <c r="I870">
        <v>7.6985536665820797</v>
      </c>
    </row>
    <row r="871" spans="1:9" x14ac:dyDescent="0.25">
      <c r="A871">
        <v>869</v>
      </c>
      <c r="B871">
        <v>37.327868852458998</v>
      </c>
      <c r="C871">
        <v>151.32029205124601</v>
      </c>
      <c r="D871">
        <v>12.1399182661994</v>
      </c>
      <c r="E871">
        <v>4.9432334054990301</v>
      </c>
      <c r="F871">
        <v>0.23344162982713801</v>
      </c>
      <c r="G871">
        <v>0.82179474744451397</v>
      </c>
      <c r="H871">
        <v>12.669669669669601</v>
      </c>
      <c r="I871">
        <v>3.2144128113878998</v>
      </c>
    </row>
    <row r="872" spans="1:9" x14ac:dyDescent="0.25">
      <c r="A872">
        <v>870</v>
      </c>
      <c r="B872">
        <v>46.040581046806501</v>
      </c>
      <c r="C872">
        <v>158.46958174904901</v>
      </c>
      <c r="D872">
        <v>10.9412340148954</v>
      </c>
      <c r="E872">
        <v>4.6971610653973599</v>
      </c>
      <c r="F872">
        <v>0.28256079754107699</v>
      </c>
      <c r="G872">
        <v>0.82868398641542196</v>
      </c>
      <c r="H872">
        <v>10.412116040955601</v>
      </c>
      <c r="I872">
        <v>2.6670902160101599</v>
      </c>
    </row>
    <row r="873" spans="1:9" x14ac:dyDescent="0.25">
      <c r="A873">
        <v>871</v>
      </c>
      <c r="B873">
        <v>68.9331916185848</v>
      </c>
      <c r="C873">
        <v>113.44882968127401</v>
      </c>
      <c r="D873">
        <v>18.065797791063702</v>
      </c>
      <c r="E873">
        <v>6.1190959065300703</v>
      </c>
      <c r="F873">
        <v>0.401551331752031</v>
      </c>
      <c r="G873">
        <v>0.81832517556222395</v>
      </c>
      <c r="H873">
        <v>9.1851851851851798</v>
      </c>
      <c r="I873">
        <v>3.4670611439842198</v>
      </c>
    </row>
    <row r="874" spans="1:9" x14ac:dyDescent="0.25">
      <c r="A874">
        <v>872</v>
      </c>
      <c r="B874">
        <v>62.438310792161097</v>
      </c>
      <c r="C874">
        <v>164.884720673223</v>
      </c>
      <c r="D874">
        <v>18.222602280546202</v>
      </c>
      <c r="E874">
        <v>5.1451902283622601</v>
      </c>
      <c r="F874">
        <v>0.36879241100482701</v>
      </c>
      <c r="G874">
        <v>0.86750162742567305</v>
      </c>
      <c r="H874">
        <v>10.0839222614841</v>
      </c>
      <c r="I874">
        <v>2.78977272727272</v>
      </c>
    </row>
    <row r="875" spans="1:9" x14ac:dyDescent="0.25">
      <c r="A875">
        <v>873</v>
      </c>
      <c r="B875">
        <v>64.096991576413899</v>
      </c>
      <c r="C875">
        <v>135.85858421480799</v>
      </c>
      <c r="D875">
        <v>16.071962921178098</v>
      </c>
      <c r="E875">
        <v>10.139311689221399</v>
      </c>
      <c r="F875">
        <v>0.37518041420943998</v>
      </c>
      <c r="G875">
        <v>0.63965197664108597</v>
      </c>
      <c r="H875">
        <v>13.141891891891801</v>
      </c>
      <c r="I875">
        <v>3.1173104434907</v>
      </c>
    </row>
    <row r="876" spans="1:9" x14ac:dyDescent="0.25">
      <c r="A876">
        <v>874</v>
      </c>
      <c r="B876">
        <v>61.200811359026297</v>
      </c>
      <c r="C876">
        <v>129.86048020765699</v>
      </c>
      <c r="D876">
        <v>14.632747956692601</v>
      </c>
      <c r="E876">
        <v>14.2918008109793</v>
      </c>
      <c r="F876">
        <v>0.36808879844773101</v>
      </c>
      <c r="G876">
        <v>0.73444187202441502</v>
      </c>
      <c r="H876">
        <v>13.3933393339333</v>
      </c>
      <c r="I876">
        <v>7.8894613583138096</v>
      </c>
    </row>
    <row r="877" spans="1:9" x14ac:dyDescent="0.25">
      <c r="A877">
        <v>875</v>
      </c>
      <c r="B877">
        <v>45.920485175202103</v>
      </c>
      <c r="C877">
        <v>153.30998725031799</v>
      </c>
      <c r="D877">
        <v>14.033647031012</v>
      </c>
      <c r="E877">
        <v>7.2799672684226202</v>
      </c>
      <c r="F877">
        <v>0.27728927748911503</v>
      </c>
      <c r="G877">
        <v>0.853608327964545</v>
      </c>
      <c r="H877">
        <v>20.2789620018535</v>
      </c>
      <c r="I877">
        <v>4.8209586466165399</v>
      </c>
    </row>
    <row r="878" spans="1:9" x14ac:dyDescent="0.25">
      <c r="A878">
        <v>876</v>
      </c>
      <c r="B878">
        <v>50.9037721324095</v>
      </c>
      <c r="C878">
        <v>184.749414808426</v>
      </c>
      <c r="D878">
        <v>15.610703354963199</v>
      </c>
      <c r="E878">
        <v>5.3000459828014499</v>
      </c>
      <c r="F878">
        <v>0.32165940057416598</v>
      </c>
      <c r="G878">
        <v>0.88443487169995105</v>
      </c>
      <c r="H878">
        <v>14.5714285714285</v>
      </c>
      <c r="I878">
        <v>2.75366666666666</v>
      </c>
    </row>
    <row r="879" spans="1:9" x14ac:dyDescent="0.25">
      <c r="A879">
        <v>877</v>
      </c>
      <c r="B879">
        <v>33.9824711415134</v>
      </c>
      <c r="C879">
        <v>153.516222430384</v>
      </c>
      <c r="D879">
        <v>11.0939886753414</v>
      </c>
      <c r="E879">
        <v>4.4774735226174602</v>
      </c>
      <c r="F879">
        <v>0.22002897251967299</v>
      </c>
      <c r="G879">
        <v>0.87722028394891904</v>
      </c>
      <c r="H879">
        <v>12.875</v>
      </c>
      <c r="I879">
        <v>3.20662326634588</v>
      </c>
    </row>
    <row r="880" spans="1:9" x14ac:dyDescent="0.25">
      <c r="A880">
        <v>878</v>
      </c>
      <c r="B880">
        <v>41.481633701515499</v>
      </c>
      <c r="C880">
        <v>171.297802887633</v>
      </c>
      <c r="D880">
        <v>11.0597218265197</v>
      </c>
      <c r="E880">
        <v>7.15223265371477</v>
      </c>
      <c r="F880">
        <v>0.271241791299632</v>
      </c>
      <c r="G880">
        <v>0.83533278390841603</v>
      </c>
      <c r="H880">
        <v>13.9656771799628</v>
      </c>
      <c r="I880">
        <v>3.8991119005328598</v>
      </c>
    </row>
    <row r="881" spans="1:9" x14ac:dyDescent="0.25">
      <c r="A881">
        <v>879</v>
      </c>
      <c r="B881">
        <v>50.033704735375998</v>
      </c>
      <c r="C881">
        <v>103.047908745247</v>
      </c>
      <c r="D881">
        <v>10.6081516750505</v>
      </c>
      <c r="E881">
        <v>18.960799963609499</v>
      </c>
      <c r="F881">
        <v>0.27384705478638799</v>
      </c>
      <c r="G881">
        <v>0.55272046805861497</v>
      </c>
      <c r="H881">
        <v>13.855555555555499</v>
      </c>
      <c r="I881">
        <v>10.074160811865699</v>
      </c>
    </row>
    <row r="882" spans="1:9" x14ac:dyDescent="0.25">
      <c r="A882">
        <v>880</v>
      </c>
      <c r="B882">
        <v>49.313628040805597</v>
      </c>
      <c r="C882">
        <v>84.254401408450704</v>
      </c>
      <c r="D882">
        <v>11.742104392466899</v>
      </c>
      <c r="E882">
        <v>7.78638913422136</v>
      </c>
      <c r="F882">
        <v>0.269311929605411</v>
      </c>
      <c r="G882">
        <v>0.65558375192600604</v>
      </c>
      <c r="H882">
        <v>15.004752851711</v>
      </c>
      <c r="I882">
        <v>3.6584638329604702</v>
      </c>
    </row>
    <row r="883" spans="1:9" x14ac:dyDescent="0.25">
      <c r="A883">
        <v>881</v>
      </c>
      <c r="B883">
        <v>82.386380880121393</v>
      </c>
      <c r="C883">
        <v>151.31042592108699</v>
      </c>
      <c r="D883">
        <v>17.0525940793807</v>
      </c>
      <c r="E883">
        <v>4.53167720878933</v>
      </c>
      <c r="F883">
        <v>0.57200422760907099</v>
      </c>
      <c r="G883">
        <v>0.83174526544990701</v>
      </c>
      <c r="H883">
        <v>7.6588167719701303</v>
      </c>
      <c r="I883">
        <v>3.0805651011836499</v>
      </c>
    </row>
    <row r="884" spans="1:9" x14ac:dyDescent="0.25">
      <c r="A884">
        <v>882</v>
      </c>
      <c r="B884">
        <v>59.758279276203403</v>
      </c>
      <c r="C884">
        <v>157.72700035248499</v>
      </c>
      <c r="D884">
        <v>13.0951092007633</v>
      </c>
      <c r="E884">
        <v>9.22926567802695</v>
      </c>
      <c r="F884">
        <v>0.35537005537946198</v>
      </c>
      <c r="G884">
        <v>0.81202761869701301</v>
      </c>
      <c r="H884">
        <v>10.1806020066889</v>
      </c>
      <c r="I884">
        <v>3.1544680851063802</v>
      </c>
    </row>
    <row r="885" spans="1:9" x14ac:dyDescent="0.25">
      <c r="A885">
        <v>883</v>
      </c>
      <c r="B885">
        <v>43.039022734984698</v>
      </c>
      <c r="C885">
        <v>165.046687489725</v>
      </c>
      <c r="D885">
        <v>11.6809114751163</v>
      </c>
      <c r="E885">
        <v>12.146893486363499</v>
      </c>
      <c r="F885">
        <v>0.28373353801280699</v>
      </c>
      <c r="G885">
        <v>0.82838459127771902</v>
      </c>
      <c r="H885">
        <v>11.786492374727599</v>
      </c>
      <c r="I885">
        <v>3.4050529747351201</v>
      </c>
    </row>
    <row r="886" spans="1:9" x14ac:dyDescent="0.25">
      <c r="A886">
        <v>884</v>
      </c>
      <c r="B886">
        <v>43.2967322914552</v>
      </c>
      <c r="C886">
        <v>183.65705162896401</v>
      </c>
      <c r="D886">
        <v>8.9355938267128199</v>
      </c>
      <c r="E886">
        <v>2.6282975763844498</v>
      </c>
      <c r="F886">
        <v>0.31713516430644401</v>
      </c>
      <c r="G886">
        <v>0.91991374952310301</v>
      </c>
      <c r="H886">
        <v>10.6354410616705</v>
      </c>
      <c r="I886">
        <v>2.2332719459791202</v>
      </c>
    </row>
    <row r="887" spans="1:9" x14ac:dyDescent="0.25">
      <c r="A887">
        <v>885</v>
      </c>
      <c r="B887">
        <v>40.437016464987103</v>
      </c>
      <c r="C887">
        <v>113.132481624081</v>
      </c>
      <c r="D887">
        <v>9.3254681826019699</v>
      </c>
      <c r="E887">
        <v>12.8873931421607</v>
      </c>
      <c r="F887">
        <v>0.29257326816691798</v>
      </c>
      <c r="G887">
        <v>0.64355726626185805</v>
      </c>
      <c r="H887">
        <v>11.164167916041899</v>
      </c>
      <c r="I887">
        <v>6.5469094922737296</v>
      </c>
    </row>
    <row r="888" spans="1:9" x14ac:dyDescent="0.25">
      <c r="A888">
        <v>886</v>
      </c>
      <c r="B888">
        <v>45.484297520661102</v>
      </c>
      <c r="C888">
        <v>142.91066907775701</v>
      </c>
      <c r="D888">
        <v>10.112306007156199</v>
      </c>
      <c r="E888">
        <v>11.5039465095283</v>
      </c>
      <c r="F888">
        <v>0.288325766502389</v>
      </c>
      <c r="G888">
        <v>0.75605012230380497</v>
      </c>
      <c r="H888">
        <v>9.4047619047618998</v>
      </c>
      <c r="I888">
        <v>3.5293062200956902</v>
      </c>
    </row>
    <row r="889" spans="1:9" x14ac:dyDescent="0.25">
      <c r="A889">
        <v>887</v>
      </c>
      <c r="B889">
        <v>68.859196617336096</v>
      </c>
      <c r="C889">
        <v>165.936021980178</v>
      </c>
      <c r="D889">
        <v>15.532127719477799</v>
      </c>
      <c r="E889">
        <v>4.5013893673900203</v>
      </c>
      <c r="F889">
        <v>0.39372187366404998</v>
      </c>
      <c r="G889">
        <v>0.858757179013387</v>
      </c>
      <c r="H889">
        <v>5.6824378508420201</v>
      </c>
      <c r="I889">
        <v>2.6337941628264199</v>
      </c>
    </row>
    <row r="890" spans="1:9" x14ac:dyDescent="0.25">
      <c r="A890">
        <v>888</v>
      </c>
      <c r="B890">
        <v>63.870734644720997</v>
      </c>
      <c r="C890">
        <v>143.937692835104</v>
      </c>
      <c r="D890">
        <v>15.343156358237501</v>
      </c>
      <c r="E890">
        <v>6.2343681236709898</v>
      </c>
      <c r="F890">
        <v>0.403514658815883</v>
      </c>
      <c r="G890">
        <v>0.87039578186422095</v>
      </c>
      <c r="H890">
        <v>6.8515997277059197</v>
      </c>
      <c r="I890">
        <v>3.6838443700077299</v>
      </c>
    </row>
    <row r="891" spans="1:9" x14ac:dyDescent="0.25">
      <c r="A891">
        <v>889</v>
      </c>
      <c r="B891">
        <v>62.896786757546202</v>
      </c>
      <c r="C891">
        <v>117.978291513955</v>
      </c>
      <c r="D891">
        <v>7.8835029150477096</v>
      </c>
      <c r="E891">
        <v>10.008548592527699</v>
      </c>
      <c r="F891">
        <v>0.397738373617534</v>
      </c>
      <c r="G891">
        <v>0.66988387900848101</v>
      </c>
      <c r="H891">
        <v>7.0987925356750798</v>
      </c>
      <c r="I891">
        <v>6.3440054495912799</v>
      </c>
    </row>
    <row r="892" spans="1:9" x14ac:dyDescent="0.25">
      <c r="A892">
        <v>890</v>
      </c>
      <c r="B892">
        <v>77.167685589519607</v>
      </c>
      <c r="C892">
        <v>121.39910979228399</v>
      </c>
      <c r="D892">
        <v>9.6284663610947891</v>
      </c>
      <c r="E892">
        <v>17.567743278691001</v>
      </c>
      <c r="F892">
        <v>0.50874179235080297</v>
      </c>
      <c r="G892">
        <v>0.63660803339637495</v>
      </c>
      <c r="H892">
        <v>7.4857142857142804</v>
      </c>
      <c r="I892">
        <v>8.6730641958967496</v>
      </c>
    </row>
    <row r="893" spans="1:9" x14ac:dyDescent="0.25">
      <c r="A893">
        <v>891</v>
      </c>
      <c r="B893">
        <v>74.234812716399105</v>
      </c>
      <c r="C893">
        <v>181.953198847262</v>
      </c>
      <c r="D893">
        <v>8.6595491820134498</v>
      </c>
      <c r="E893">
        <v>4.2580902793717597</v>
      </c>
      <c r="F893">
        <v>0.48283833458147901</v>
      </c>
      <c r="G893">
        <v>0.88407616056927996</v>
      </c>
      <c r="H893">
        <v>7.00842992623814</v>
      </c>
      <c r="I893">
        <v>2.4261576971214001</v>
      </c>
    </row>
    <row r="894" spans="1:9" x14ac:dyDescent="0.25">
      <c r="A894">
        <v>892</v>
      </c>
      <c r="B894">
        <v>58.320652173912997</v>
      </c>
      <c r="C894">
        <v>160.72491491608901</v>
      </c>
      <c r="D894">
        <v>10.1503829522815</v>
      </c>
      <c r="E894">
        <v>5.0472788898652796</v>
      </c>
      <c r="F894">
        <v>0.37749140036113099</v>
      </c>
      <c r="G894">
        <v>0.85041890407101395</v>
      </c>
      <c r="H894">
        <v>7.5845161290322496</v>
      </c>
      <c r="I894">
        <v>3.6326905417814501</v>
      </c>
    </row>
    <row r="895" spans="1:9" x14ac:dyDescent="0.25">
      <c r="A895">
        <v>893</v>
      </c>
      <c r="B895">
        <v>81.147585863613699</v>
      </c>
      <c r="C895">
        <v>32.366935483870897</v>
      </c>
      <c r="D895">
        <v>10.052856742157299</v>
      </c>
      <c r="E895">
        <v>16.273572279721499</v>
      </c>
      <c r="F895">
        <v>0.52905299697509001</v>
      </c>
      <c r="G895">
        <v>0.19072853907436799</v>
      </c>
      <c r="H895">
        <v>6.6610320284697497</v>
      </c>
      <c r="I895">
        <v>9.1717171717171695</v>
      </c>
    </row>
    <row r="896" spans="1:9" x14ac:dyDescent="0.25">
      <c r="A896">
        <v>894</v>
      </c>
      <c r="B896">
        <v>67.058255659121102</v>
      </c>
      <c r="C896">
        <v>166.13467326924899</v>
      </c>
      <c r="D896">
        <v>12.632418712236801</v>
      </c>
      <c r="E896">
        <v>4.6403913020237102</v>
      </c>
      <c r="F896">
        <v>0.45939538797943702</v>
      </c>
      <c r="G896">
        <v>0.86474529420885304</v>
      </c>
      <c r="H896">
        <v>7.3809523809523796</v>
      </c>
      <c r="I896">
        <v>2.8089535215283701</v>
      </c>
    </row>
    <row r="897" spans="1:9" x14ac:dyDescent="0.25">
      <c r="A897">
        <v>895</v>
      </c>
      <c r="B897">
        <v>53.147491130258402</v>
      </c>
      <c r="C897">
        <v>149.17208672086699</v>
      </c>
      <c r="D897">
        <v>18.794340987878801</v>
      </c>
      <c r="E897">
        <v>13.2853342330448</v>
      </c>
      <c r="F897">
        <v>0.27352327997085701</v>
      </c>
      <c r="G897">
        <v>0.66482894656793201</v>
      </c>
      <c r="H897">
        <v>13.899709302325499</v>
      </c>
      <c r="I897">
        <v>4.5936073059360698</v>
      </c>
    </row>
    <row r="898" spans="1:9" x14ac:dyDescent="0.25">
      <c r="A898">
        <v>896</v>
      </c>
      <c r="B898">
        <v>23.598398932621699</v>
      </c>
      <c r="C898">
        <v>131.20766858828199</v>
      </c>
      <c r="D898">
        <v>14.208661619808799</v>
      </c>
      <c r="E898">
        <v>8.0921565010819698</v>
      </c>
      <c r="F898">
        <v>0.14318730903176799</v>
      </c>
      <c r="G898">
        <v>0.81777294272052803</v>
      </c>
      <c r="H898">
        <v>18.25</v>
      </c>
      <c r="I898">
        <v>3.6877298562353702</v>
      </c>
    </row>
    <row r="899" spans="1:9" x14ac:dyDescent="0.25">
      <c r="A899">
        <v>897</v>
      </c>
      <c r="B899">
        <v>36.3329383886255</v>
      </c>
      <c r="C899">
        <v>137.57470641373001</v>
      </c>
      <c r="D899">
        <v>20.049700078698699</v>
      </c>
      <c r="E899">
        <v>13.440288389549099</v>
      </c>
      <c r="F899">
        <v>0.217302131936529</v>
      </c>
      <c r="G899">
        <v>0.76183735491181104</v>
      </c>
      <c r="H899">
        <v>13.290909090909</v>
      </c>
      <c r="I899">
        <v>6.3707375099127601</v>
      </c>
    </row>
    <row r="900" spans="1:9" x14ac:dyDescent="0.25">
      <c r="A900">
        <v>898</v>
      </c>
      <c r="B900">
        <v>48.676743052169599</v>
      </c>
      <c r="C900">
        <v>163.917700112739</v>
      </c>
      <c r="D900">
        <v>20.2287569092755</v>
      </c>
      <c r="E900">
        <v>10.289044660175399</v>
      </c>
      <c r="F900">
        <v>0.26153270115413102</v>
      </c>
      <c r="G900">
        <v>0.81108851206402399</v>
      </c>
      <c r="H900">
        <v>15.5712290502793</v>
      </c>
      <c r="I900">
        <v>4.16653635652853</v>
      </c>
    </row>
    <row r="901" spans="1:9" x14ac:dyDescent="0.25">
      <c r="A901">
        <v>899</v>
      </c>
      <c r="B901">
        <v>46.072205736894098</v>
      </c>
      <c r="C901">
        <v>125.76006806579601</v>
      </c>
      <c r="D901">
        <v>20.138571155426099</v>
      </c>
      <c r="E901">
        <v>10.0563834901875</v>
      </c>
      <c r="F901">
        <v>0.25416296710511199</v>
      </c>
      <c r="G901">
        <v>0.80697515902643402</v>
      </c>
      <c r="H901">
        <v>15.247826086956501</v>
      </c>
      <c r="I901">
        <v>4.56220007382798</v>
      </c>
    </row>
    <row r="902" spans="1:9" x14ac:dyDescent="0.25">
      <c r="A902">
        <v>900</v>
      </c>
      <c r="B902">
        <v>40.567989056087498</v>
      </c>
      <c r="C902">
        <v>146.589111389236</v>
      </c>
      <c r="D902">
        <v>8.74607716820943</v>
      </c>
      <c r="E902">
        <v>5.5466342450803001</v>
      </c>
      <c r="F902">
        <v>0.26125554811581198</v>
      </c>
      <c r="G902">
        <v>0.824213048344557</v>
      </c>
      <c r="H902">
        <v>15.403619909502201</v>
      </c>
      <c r="I902">
        <v>3.00087489063867</v>
      </c>
    </row>
    <row r="903" spans="1:9" x14ac:dyDescent="0.25">
      <c r="A903">
        <v>901</v>
      </c>
      <c r="B903">
        <v>10.9386503067484</v>
      </c>
      <c r="C903">
        <v>113.799947561615</v>
      </c>
      <c r="D903">
        <v>13.839962779638499</v>
      </c>
      <c r="E903">
        <v>10.323671967886501</v>
      </c>
      <c r="F903">
        <v>6.7258781456333003E-2</v>
      </c>
      <c r="G903">
        <v>0.63742477432255995</v>
      </c>
      <c r="H903">
        <v>13.104938271604899</v>
      </c>
      <c r="I903">
        <v>4.92892329345531</v>
      </c>
    </row>
    <row r="904" spans="1:9" x14ac:dyDescent="0.25">
      <c r="A904">
        <v>902</v>
      </c>
      <c r="B904">
        <v>74.162430254184699</v>
      </c>
      <c r="C904">
        <v>104.21875</v>
      </c>
      <c r="D904">
        <v>12.7924174938824</v>
      </c>
      <c r="E904">
        <v>14.202020581219401</v>
      </c>
      <c r="F904">
        <v>0.39885570360952599</v>
      </c>
      <c r="G904">
        <v>0.67162147101852299</v>
      </c>
      <c r="H904">
        <v>6.6589825119236803</v>
      </c>
      <c r="I904">
        <v>5.1225105612552797</v>
      </c>
    </row>
    <row r="905" spans="1:9" x14ac:dyDescent="0.25">
      <c r="A905">
        <v>903</v>
      </c>
      <c r="B905">
        <v>54.574937965260503</v>
      </c>
      <c r="C905">
        <v>117.09139042357199</v>
      </c>
      <c r="D905">
        <v>13.957107014783899</v>
      </c>
      <c r="E905">
        <v>12.052133439309999</v>
      </c>
      <c r="F905">
        <v>0.311980299368805</v>
      </c>
      <c r="G905">
        <v>0.68557359410211904</v>
      </c>
      <c r="H905">
        <v>13.108715184186799</v>
      </c>
      <c r="I905">
        <v>3.6424050632911298</v>
      </c>
    </row>
    <row r="906" spans="1:9" x14ac:dyDescent="0.25">
      <c r="A906">
        <v>904</v>
      </c>
      <c r="B906">
        <v>57.239472030169701</v>
      </c>
      <c r="C906">
        <v>145.62898986105799</v>
      </c>
      <c r="D906">
        <v>12.893244761140799</v>
      </c>
      <c r="E906">
        <v>5.3307523721779697</v>
      </c>
      <c r="F906">
        <v>0.33888991068917501</v>
      </c>
      <c r="G906">
        <v>0.75098281938747602</v>
      </c>
      <c r="H906">
        <v>11.5143745143745</v>
      </c>
      <c r="I906">
        <v>2.9405204460966501</v>
      </c>
    </row>
    <row r="907" spans="1:9" x14ac:dyDescent="0.25">
      <c r="A907">
        <v>905</v>
      </c>
      <c r="B907">
        <v>51.068965517241303</v>
      </c>
      <c r="C907">
        <v>137.775349008082</v>
      </c>
      <c r="D907">
        <v>14.0347394585002</v>
      </c>
      <c r="E907">
        <v>5.5280917920930301</v>
      </c>
      <c r="F907">
        <v>0.33925883330420897</v>
      </c>
      <c r="G907">
        <v>0.75770369031933604</v>
      </c>
      <c r="H907">
        <v>9.7411519777931996</v>
      </c>
      <c r="I907">
        <v>3.8498969072164901</v>
      </c>
    </row>
    <row r="908" spans="1:9" x14ac:dyDescent="0.25">
      <c r="A908">
        <v>906</v>
      </c>
      <c r="B908">
        <v>45.887222742892803</v>
      </c>
      <c r="C908">
        <v>152.42634514435599</v>
      </c>
      <c r="D908">
        <v>13.804254891151199</v>
      </c>
      <c r="E908">
        <v>4.57924833210875</v>
      </c>
      <c r="F908">
        <v>0.30841277281205698</v>
      </c>
      <c r="G908">
        <v>0.81594898381556202</v>
      </c>
      <c r="H908">
        <v>10.285714285714199</v>
      </c>
      <c r="I908">
        <v>3.1417137476459498</v>
      </c>
    </row>
    <row r="909" spans="1:9" x14ac:dyDescent="0.25">
      <c r="A909">
        <v>907</v>
      </c>
      <c r="B909">
        <v>46.977816824072001</v>
      </c>
      <c r="C909">
        <v>112.755974842767</v>
      </c>
      <c r="D909">
        <v>19.329641333221399</v>
      </c>
      <c r="E909">
        <v>9.9230795030225298</v>
      </c>
      <c r="F909">
        <v>0.303536340817534</v>
      </c>
      <c r="G909">
        <v>0.63452021544463899</v>
      </c>
      <c r="H909">
        <v>13.830670926517501</v>
      </c>
      <c r="I909">
        <v>4.5910623946037097</v>
      </c>
    </row>
    <row r="910" spans="1:9" x14ac:dyDescent="0.25">
      <c r="A910">
        <v>908</v>
      </c>
      <c r="B910">
        <v>75.084917947382095</v>
      </c>
      <c r="C910">
        <v>86.248985115020304</v>
      </c>
      <c r="D910">
        <v>16.863571762937799</v>
      </c>
      <c r="E910">
        <v>5.1191871546078804</v>
      </c>
      <c r="F910">
        <v>0.44963003764810799</v>
      </c>
      <c r="G910">
        <v>0.84421381556486097</v>
      </c>
      <c r="H910">
        <v>5.7606699081577499</v>
      </c>
      <c r="I910">
        <v>3.80274050813588</v>
      </c>
    </row>
    <row r="911" spans="1:9" x14ac:dyDescent="0.25">
      <c r="A911">
        <v>909</v>
      </c>
      <c r="B911">
        <v>73.200731497418204</v>
      </c>
      <c r="C911">
        <v>176.03511501277899</v>
      </c>
      <c r="D911">
        <v>15.5626340310509</v>
      </c>
      <c r="E911">
        <v>4.7002881612026197</v>
      </c>
      <c r="F911">
        <v>0.42974422810890101</v>
      </c>
      <c r="G911">
        <v>0.85609294567334804</v>
      </c>
      <c r="H911">
        <v>9.6100386100386093</v>
      </c>
      <c r="I911">
        <v>2.6791758646063202</v>
      </c>
    </row>
    <row r="912" spans="1:9" x14ac:dyDescent="0.25">
      <c r="A912">
        <v>910</v>
      </c>
      <c r="B912">
        <v>46.657845868152201</v>
      </c>
      <c r="C912">
        <v>146.942334135441</v>
      </c>
      <c r="D912">
        <v>14.3647136958809</v>
      </c>
      <c r="E912">
        <v>6.1320809561515501</v>
      </c>
      <c r="F912">
        <v>0.29929781847896098</v>
      </c>
      <c r="G912">
        <v>0.861442953905182</v>
      </c>
      <c r="H912">
        <v>8.5718518518518501</v>
      </c>
      <c r="I912">
        <v>3.4942712496669301</v>
      </c>
    </row>
    <row r="913" spans="1:9" x14ac:dyDescent="0.25">
      <c r="A913">
        <v>911</v>
      </c>
      <c r="B913">
        <v>48.358568075117297</v>
      </c>
      <c r="C913">
        <v>149.088402915838</v>
      </c>
      <c r="D913">
        <v>16.071709078109102</v>
      </c>
      <c r="E913">
        <v>11.513395191527399</v>
      </c>
      <c r="F913">
        <v>0.26756384604676298</v>
      </c>
      <c r="G913">
        <v>0.811864982312549</v>
      </c>
      <c r="H913">
        <v>14.7593495934959</v>
      </c>
      <c r="I913">
        <v>6.4070847851335602</v>
      </c>
    </row>
    <row r="914" spans="1:9" x14ac:dyDescent="0.25">
      <c r="A914">
        <v>912</v>
      </c>
      <c r="B914">
        <v>45.488643339471999</v>
      </c>
      <c r="C914">
        <v>127.151263604501</v>
      </c>
      <c r="D914">
        <v>17.4501932285742</v>
      </c>
      <c r="E914">
        <v>6.8073091898676097</v>
      </c>
      <c r="F914">
        <v>0.25035137035606903</v>
      </c>
      <c r="G914">
        <v>0.74064708974841498</v>
      </c>
      <c r="H914">
        <v>15.8380165289256</v>
      </c>
      <c r="I914">
        <v>3.7609447004608199</v>
      </c>
    </row>
    <row r="915" spans="1:9" x14ac:dyDescent="0.25">
      <c r="A915">
        <v>913</v>
      </c>
      <c r="B915">
        <v>78.884658454647195</v>
      </c>
      <c r="C915">
        <v>120.35274287465499</v>
      </c>
      <c r="D915">
        <v>24.279873850760101</v>
      </c>
      <c r="E915">
        <v>9.6015604844160691</v>
      </c>
      <c r="F915">
        <v>0.41385695605188599</v>
      </c>
      <c r="G915">
        <v>0.64449735749637105</v>
      </c>
      <c r="H915">
        <v>11.7535211267605</v>
      </c>
      <c r="I915">
        <v>5.4804878048780399</v>
      </c>
    </row>
    <row r="916" spans="1:9" x14ac:dyDescent="0.25">
      <c r="A916">
        <v>914</v>
      </c>
      <c r="B916">
        <v>69.947796320068406</v>
      </c>
      <c r="C916">
        <v>139.705952788231</v>
      </c>
      <c r="D916">
        <v>17.469318856369402</v>
      </c>
      <c r="E916">
        <v>15.510808107096601</v>
      </c>
      <c r="F916">
        <v>0.37716101525189899</v>
      </c>
      <c r="G916">
        <v>0.78075189800019795</v>
      </c>
      <c r="H916">
        <v>11.346303501945499</v>
      </c>
      <c r="I916">
        <v>8.7742574257425705</v>
      </c>
    </row>
    <row r="917" spans="1:9" x14ac:dyDescent="0.25">
      <c r="A917">
        <v>915</v>
      </c>
      <c r="B917">
        <v>34.6315361690598</v>
      </c>
      <c r="C917">
        <v>140.979961215255</v>
      </c>
      <c r="D917">
        <v>11.3674519995484</v>
      </c>
      <c r="E917">
        <v>13.8576116731039</v>
      </c>
      <c r="F917">
        <v>0.23482911335301501</v>
      </c>
      <c r="G917">
        <v>0.64216721388672904</v>
      </c>
      <c r="H917">
        <v>10.2867579908675</v>
      </c>
      <c r="I917">
        <v>4.6982484076433098</v>
      </c>
    </row>
    <row r="918" spans="1:9" x14ac:dyDescent="0.25">
      <c r="A918">
        <v>916</v>
      </c>
      <c r="B918">
        <v>47.037281425272099</v>
      </c>
      <c r="C918">
        <v>149.72704816797</v>
      </c>
      <c r="D918">
        <v>15.656007858075</v>
      </c>
      <c r="E918">
        <v>9.9683782565622803</v>
      </c>
      <c r="F918">
        <v>0.281391054120807</v>
      </c>
      <c r="G918">
        <v>0.77033956442100704</v>
      </c>
      <c r="H918">
        <v>11.3671706263498</v>
      </c>
      <c r="I918">
        <v>3.5540326831839701</v>
      </c>
    </row>
    <row r="919" spans="1:9" x14ac:dyDescent="0.25">
      <c r="A919">
        <v>917</v>
      </c>
      <c r="B919">
        <v>53.5145095763203</v>
      </c>
      <c r="C919">
        <v>162.75309917355301</v>
      </c>
      <c r="D919">
        <v>11.8623892442676</v>
      </c>
      <c r="E919">
        <v>3.2586518774142799</v>
      </c>
      <c r="F919">
        <v>0.33878356618271899</v>
      </c>
      <c r="G919">
        <v>0.81451063027967996</v>
      </c>
      <c r="H919">
        <v>8.3190621814474994</v>
      </c>
      <c r="I919">
        <v>2.3679195341450501</v>
      </c>
    </row>
    <row r="920" spans="1:9" x14ac:dyDescent="0.25">
      <c r="A920">
        <v>918</v>
      </c>
      <c r="B920">
        <v>139.65295192489401</v>
      </c>
      <c r="C920">
        <v>152.348156816851</v>
      </c>
      <c r="D920">
        <v>15.4787041165416</v>
      </c>
      <c r="E920">
        <v>6.0958549291508204</v>
      </c>
      <c r="F920">
        <v>0.80004742351684499</v>
      </c>
      <c r="G920">
        <v>0.81284972189508398</v>
      </c>
      <c r="H920">
        <v>6.1028488652824704</v>
      </c>
      <c r="I920">
        <v>2.8956683744760099</v>
      </c>
    </row>
    <row r="921" spans="1:9" x14ac:dyDescent="0.25">
      <c r="A921">
        <v>919</v>
      </c>
      <c r="B921">
        <v>38.236849204208198</v>
      </c>
      <c r="C921">
        <v>169.695248233814</v>
      </c>
      <c r="D921">
        <v>10.653693710965401</v>
      </c>
      <c r="E921">
        <v>6.0434972265297704</v>
      </c>
      <c r="F921">
        <v>0.25178031492223601</v>
      </c>
      <c r="G921">
        <v>0.84683299501309195</v>
      </c>
      <c r="H921">
        <v>10.669540229885</v>
      </c>
      <c r="I921">
        <v>3.3741994510521498</v>
      </c>
    </row>
    <row r="922" spans="1:9" x14ac:dyDescent="0.25">
      <c r="A922">
        <v>920</v>
      </c>
      <c r="B922">
        <v>52.660226029894197</v>
      </c>
      <c r="C922">
        <v>163.22928461142499</v>
      </c>
      <c r="D922">
        <v>12.682656083505099</v>
      </c>
      <c r="E922">
        <v>3.9805116950720301</v>
      </c>
      <c r="F922">
        <v>0.274523126680979</v>
      </c>
      <c r="G922">
        <v>0.85202665112565501</v>
      </c>
      <c r="H922">
        <v>10.908244680851</v>
      </c>
      <c r="I922">
        <v>2.7987191216834399</v>
      </c>
    </row>
    <row r="923" spans="1:9" x14ac:dyDescent="0.25">
      <c r="A923">
        <v>921</v>
      </c>
      <c r="B923">
        <v>56.437473684210502</v>
      </c>
      <c r="C923">
        <v>186.839974649449</v>
      </c>
      <c r="D923">
        <v>17.1725806055391</v>
      </c>
      <c r="E923">
        <v>3.9303589063145501</v>
      </c>
      <c r="F923">
        <v>0.31890123778500901</v>
      </c>
      <c r="G923">
        <v>0.89236956292180902</v>
      </c>
      <c r="H923">
        <v>10.1012658227848</v>
      </c>
      <c r="I923">
        <v>2.4803541781959</v>
      </c>
    </row>
    <row r="924" spans="1:9" x14ac:dyDescent="0.25">
      <c r="A924">
        <v>922</v>
      </c>
      <c r="B924">
        <v>134.91324602267699</v>
      </c>
      <c r="C924">
        <v>154.94645335670899</v>
      </c>
      <c r="D924">
        <v>24.681748305663</v>
      </c>
      <c r="E924">
        <v>3.7292376363320701</v>
      </c>
      <c r="F924">
        <v>0.77892876210657702</v>
      </c>
      <c r="G924">
        <v>0.89164676453323899</v>
      </c>
      <c r="H924">
        <v>7.1144669284204101</v>
      </c>
      <c r="I924">
        <v>2.5452775073028202</v>
      </c>
    </row>
    <row r="925" spans="1:9" x14ac:dyDescent="0.25">
      <c r="A925">
        <v>923</v>
      </c>
      <c r="B925">
        <v>45.188511950655297</v>
      </c>
      <c r="C925">
        <v>123.847313854853</v>
      </c>
      <c r="D925">
        <v>17.638336173950702</v>
      </c>
      <c r="E925">
        <v>10.2868383343876</v>
      </c>
      <c r="F925">
        <v>0.27662200426260702</v>
      </c>
      <c r="G925">
        <v>0.83418503509056396</v>
      </c>
      <c r="H925">
        <v>16.6837606837606</v>
      </c>
      <c r="I925">
        <v>6.5199857244825097</v>
      </c>
    </row>
    <row r="926" spans="1:9" x14ac:dyDescent="0.25">
      <c r="A926">
        <v>924</v>
      </c>
      <c r="B926">
        <v>51.047341115434499</v>
      </c>
      <c r="C926">
        <v>99.858893557422903</v>
      </c>
      <c r="D926">
        <v>15.9302389650392</v>
      </c>
      <c r="E926">
        <v>6.2616869582369397</v>
      </c>
      <c r="F926">
        <v>0.34465803966333503</v>
      </c>
      <c r="G926">
        <v>0.55366021792721398</v>
      </c>
      <c r="H926">
        <v>13.7680525164113</v>
      </c>
      <c r="I926">
        <v>3.5775109170305601</v>
      </c>
    </row>
    <row r="927" spans="1:9" x14ac:dyDescent="0.25">
      <c r="A927">
        <v>925</v>
      </c>
      <c r="B927">
        <v>37.652423137050498</v>
      </c>
      <c r="C927">
        <v>113.692582025677</v>
      </c>
      <c r="D927">
        <v>12.6599445550473</v>
      </c>
      <c r="E927">
        <v>5.9609109503914199</v>
      </c>
      <c r="F927">
        <v>0.256597842440829</v>
      </c>
      <c r="G927">
        <v>0.86849279676674995</v>
      </c>
      <c r="H927">
        <v>14.059907834101301</v>
      </c>
      <c r="I927">
        <v>3.12433492019042</v>
      </c>
    </row>
    <row r="928" spans="1:9" x14ac:dyDescent="0.25">
      <c r="A928">
        <v>926</v>
      </c>
      <c r="B928">
        <v>34.138256524153199</v>
      </c>
      <c r="C928">
        <v>108.167835847071</v>
      </c>
      <c r="D928">
        <v>14.2919639090481</v>
      </c>
      <c r="E928">
        <v>9.3269613367692301</v>
      </c>
      <c r="F928">
        <v>0.23214587671716</v>
      </c>
      <c r="G928">
        <v>0.75151960356436198</v>
      </c>
      <c r="H928">
        <v>13.9301948051948</v>
      </c>
      <c r="I928">
        <v>3.875</v>
      </c>
    </row>
    <row r="929" spans="1:9" x14ac:dyDescent="0.25">
      <c r="A929">
        <v>927</v>
      </c>
      <c r="B929">
        <v>46.050953079178797</v>
      </c>
      <c r="C929">
        <v>183.33780456745001</v>
      </c>
      <c r="D929">
        <v>10.580075677649999</v>
      </c>
      <c r="E929">
        <v>5.5788121570171798</v>
      </c>
      <c r="F929">
        <v>0.28604434922801097</v>
      </c>
      <c r="G929">
        <v>0.90114342866072605</v>
      </c>
      <c r="H929">
        <v>12.780426599748999</v>
      </c>
      <c r="I929">
        <v>3.2937423312883398</v>
      </c>
    </row>
    <row r="930" spans="1:9" x14ac:dyDescent="0.25">
      <c r="A930">
        <v>928</v>
      </c>
      <c r="B930">
        <v>44.905011219147298</v>
      </c>
      <c r="C930">
        <v>112.18953211736699</v>
      </c>
      <c r="D930">
        <v>9.8189751663013496</v>
      </c>
      <c r="E930">
        <v>9.2916537143360198</v>
      </c>
      <c r="F930">
        <v>0.28632535828701999</v>
      </c>
      <c r="G930">
        <v>0.65410423081118696</v>
      </c>
      <c r="H930">
        <v>12.5261845386533</v>
      </c>
      <c r="I930">
        <v>4.8512856150104202</v>
      </c>
    </row>
    <row r="931" spans="1:9" x14ac:dyDescent="0.25">
      <c r="A931">
        <v>929</v>
      </c>
      <c r="B931">
        <v>57.3175843694493</v>
      </c>
      <c r="C931">
        <v>161.441180507892</v>
      </c>
      <c r="D931">
        <v>15.965763907260101</v>
      </c>
      <c r="E931">
        <v>6.5362458863542798</v>
      </c>
      <c r="F931">
        <v>0.340268870692428</v>
      </c>
      <c r="G931">
        <v>0.832093123342592</v>
      </c>
      <c r="H931">
        <v>13.7203682393555</v>
      </c>
      <c r="I931">
        <v>3.9300134589501998</v>
      </c>
    </row>
    <row r="932" spans="1:9" x14ac:dyDescent="0.25">
      <c r="A932">
        <v>930</v>
      </c>
      <c r="B932">
        <v>12.8700745473908</v>
      </c>
      <c r="C932">
        <v>31.005004170141699</v>
      </c>
      <c r="D932">
        <v>22.6589282544128</v>
      </c>
      <c r="E932">
        <v>18.175718268824799</v>
      </c>
      <c r="F932">
        <v>7.3370782875082002E-2</v>
      </c>
      <c r="G932">
        <v>0.16622611376774099</v>
      </c>
      <c r="H932">
        <v>21.8187919463087</v>
      </c>
      <c r="I932">
        <v>7.04201680672268</v>
      </c>
    </row>
    <row r="933" spans="1:9" x14ac:dyDescent="0.25">
      <c r="A933">
        <v>931</v>
      </c>
      <c r="B933">
        <v>14.7853053435114</v>
      </c>
      <c r="C933">
        <v>150.66054658647201</v>
      </c>
      <c r="D933">
        <v>17.9896015746755</v>
      </c>
      <c r="E933">
        <v>5.3166500841094697</v>
      </c>
      <c r="F933">
        <v>8.4454969851139303E-2</v>
      </c>
      <c r="G933">
        <v>0.85931914116807095</v>
      </c>
      <c r="H933">
        <v>19.869098712446299</v>
      </c>
      <c r="I933">
        <v>3.7321376916401499</v>
      </c>
    </row>
    <row r="934" spans="1:9" x14ac:dyDescent="0.25">
      <c r="A934">
        <v>932</v>
      </c>
      <c r="B934">
        <v>24.535380507343099</v>
      </c>
      <c r="C934">
        <v>138.650299154115</v>
      </c>
      <c r="D934">
        <v>13.455902374580599</v>
      </c>
      <c r="E934">
        <v>14.9177914320572</v>
      </c>
      <c r="F934">
        <v>0.14579239094810201</v>
      </c>
      <c r="G934">
        <v>0.73069379188033101</v>
      </c>
      <c r="H934">
        <v>19.126279863481201</v>
      </c>
      <c r="I934">
        <v>5.4495758718190297</v>
      </c>
    </row>
    <row r="935" spans="1:9" x14ac:dyDescent="0.25">
      <c r="A935">
        <v>933</v>
      </c>
      <c r="B935">
        <v>45.987203791469099</v>
      </c>
      <c r="C935">
        <v>139.866836456248</v>
      </c>
      <c r="D935">
        <v>19.830619224249801</v>
      </c>
      <c r="E935">
        <v>5.7197123090041302</v>
      </c>
      <c r="F935">
        <v>0.26723530843252302</v>
      </c>
      <c r="G935">
        <v>0.77036458029635901</v>
      </c>
      <c r="H935">
        <v>16.5511811023622</v>
      </c>
      <c r="I935">
        <v>3.2705711519845102</v>
      </c>
    </row>
    <row r="936" spans="1:9" x14ac:dyDescent="0.25">
      <c r="A936">
        <v>934</v>
      </c>
      <c r="B936">
        <v>66.914164490861594</v>
      </c>
      <c r="C936">
        <v>132.71936029524801</v>
      </c>
      <c r="D936">
        <v>14.542468190845099</v>
      </c>
      <c r="E936">
        <v>7.4860880906171001</v>
      </c>
      <c r="F936">
        <v>0.36952586527276499</v>
      </c>
      <c r="G936">
        <v>0.79017089587885303</v>
      </c>
      <c r="H936">
        <v>12.193679918450499</v>
      </c>
      <c r="I936">
        <v>3.4790394790394701</v>
      </c>
    </row>
    <row r="937" spans="1:9" x14ac:dyDescent="0.25">
      <c r="A937">
        <v>935</v>
      </c>
      <c r="B937">
        <v>64.963739188290006</v>
      </c>
      <c r="C937">
        <v>148.27045055587999</v>
      </c>
      <c r="D937">
        <v>13.282422794348401</v>
      </c>
      <c r="E937">
        <v>7.94884274913057</v>
      </c>
      <c r="F937">
        <v>0.359940233187798</v>
      </c>
      <c r="G937">
        <v>0.78293779895433502</v>
      </c>
      <c r="H937">
        <v>12.274468085106299</v>
      </c>
      <c r="I937">
        <v>4.7099206349206302</v>
      </c>
    </row>
    <row r="938" spans="1:9" x14ac:dyDescent="0.25">
      <c r="A938">
        <v>936</v>
      </c>
      <c r="B938">
        <v>66.972758229284906</v>
      </c>
      <c r="C938">
        <v>148.60073030777201</v>
      </c>
      <c r="D938">
        <v>13.710962650996599</v>
      </c>
      <c r="E938">
        <v>4.9622415399747402</v>
      </c>
      <c r="F938">
        <v>0.37716898484300898</v>
      </c>
      <c r="G938">
        <v>0.84393726432395499</v>
      </c>
      <c r="H938">
        <v>14.8421672555948</v>
      </c>
      <c r="I938">
        <v>3.0204778156996501</v>
      </c>
    </row>
    <row r="939" spans="1:9" x14ac:dyDescent="0.25">
      <c r="A939">
        <v>937</v>
      </c>
      <c r="B939">
        <v>66.721869158878505</v>
      </c>
      <c r="C939">
        <v>169.00357432981301</v>
      </c>
      <c r="D939">
        <v>13.7019856541151</v>
      </c>
      <c r="E939">
        <v>4.8636385184874804</v>
      </c>
      <c r="F939">
        <v>0.37355161846900398</v>
      </c>
      <c r="G939">
        <v>0.88516544728862001</v>
      </c>
      <c r="H939">
        <v>12.670238095238</v>
      </c>
      <c r="I939">
        <v>2.94906307732911</v>
      </c>
    </row>
    <row r="940" spans="1:9" x14ac:dyDescent="0.25">
      <c r="A940">
        <v>938</v>
      </c>
      <c r="B940">
        <v>50.68701171875</v>
      </c>
      <c r="C940">
        <v>113.76845033546</v>
      </c>
      <c r="D940">
        <v>18.072160163752201</v>
      </c>
      <c r="E940">
        <v>8.9583103584600696</v>
      </c>
      <c r="F940">
        <v>0.25689351666420901</v>
      </c>
      <c r="G940">
        <v>0.80675263001290698</v>
      </c>
      <c r="H940">
        <v>17.028277634961398</v>
      </c>
      <c r="I940">
        <v>4.4032321639731897</v>
      </c>
    </row>
    <row r="941" spans="1:9" x14ac:dyDescent="0.25">
      <c r="A941">
        <v>939</v>
      </c>
      <c r="B941">
        <v>69.293449197860895</v>
      </c>
      <c r="C941">
        <v>134.99184505606499</v>
      </c>
      <c r="D941">
        <v>13.080871537477099</v>
      </c>
      <c r="E941">
        <v>7.9225950703402601</v>
      </c>
      <c r="F941">
        <v>0.35228609563015101</v>
      </c>
      <c r="G941">
        <v>0.73498139869030199</v>
      </c>
      <c r="H941">
        <v>10.7016216216216</v>
      </c>
      <c r="I941">
        <v>5.2690909090908997</v>
      </c>
    </row>
    <row r="942" spans="1:9" x14ac:dyDescent="0.25">
      <c r="A942">
        <v>940</v>
      </c>
      <c r="B942">
        <v>25.165589660743102</v>
      </c>
      <c r="C942">
        <v>96.918894009216501</v>
      </c>
      <c r="D942">
        <v>19.1132739218423</v>
      </c>
      <c r="E942">
        <v>16.712328243225301</v>
      </c>
      <c r="F942">
        <v>0.133788574923421</v>
      </c>
      <c r="G942">
        <v>0.46374777934933797</v>
      </c>
      <c r="H942">
        <v>16.907597535934201</v>
      </c>
      <c r="I942">
        <v>10.880880880880801</v>
      </c>
    </row>
    <row r="943" spans="1:9" x14ac:dyDescent="0.25">
      <c r="A943">
        <v>941</v>
      </c>
      <c r="B943">
        <v>24.8875444839857</v>
      </c>
      <c r="C943">
        <v>110.834388699464</v>
      </c>
      <c r="D943">
        <v>13.570298079153099</v>
      </c>
      <c r="E943">
        <v>13.907805488837999</v>
      </c>
      <c r="F943">
        <v>0.13728104941254901</v>
      </c>
      <c r="G943">
        <v>0.51597489171922695</v>
      </c>
      <c r="H943">
        <v>18.363963963963901</v>
      </c>
      <c r="I943">
        <v>5.7382629107981202</v>
      </c>
    </row>
    <row r="944" spans="1:9" x14ac:dyDescent="0.25">
      <c r="A944">
        <v>942</v>
      </c>
      <c r="B944">
        <v>39.055279159756701</v>
      </c>
      <c r="C944">
        <v>165.63040392308599</v>
      </c>
      <c r="D944">
        <v>15.474165261531301</v>
      </c>
      <c r="E944">
        <v>3.95705953390982</v>
      </c>
      <c r="F944">
        <v>0.198774556421842</v>
      </c>
      <c r="G944">
        <v>0.85146778498981202</v>
      </c>
      <c r="H944">
        <v>13.8536585365853</v>
      </c>
      <c r="I944">
        <v>2.5342634386540799</v>
      </c>
    </row>
    <row r="945" spans="1:9" x14ac:dyDescent="0.25">
      <c r="A945">
        <v>943</v>
      </c>
      <c r="B945">
        <v>54.948389942655403</v>
      </c>
      <c r="C945">
        <v>158.172852885396</v>
      </c>
      <c r="D945">
        <v>19.249164098564702</v>
      </c>
      <c r="E945">
        <v>3.5235624735745401</v>
      </c>
      <c r="F945">
        <v>0.272949600621266</v>
      </c>
      <c r="G945">
        <v>0.91333834795090696</v>
      </c>
      <c r="H945">
        <v>12.791836734693799</v>
      </c>
      <c r="I945">
        <v>2.7404286058271099</v>
      </c>
    </row>
    <row r="946" spans="1:9" x14ac:dyDescent="0.25">
      <c r="A946">
        <v>944</v>
      </c>
      <c r="B946">
        <v>44.9917435648373</v>
      </c>
      <c r="C946">
        <v>134.857083420012</v>
      </c>
      <c r="D946">
        <v>19.2949690721303</v>
      </c>
      <c r="E946">
        <v>7.9160593433843998</v>
      </c>
      <c r="F946">
        <v>0.26679071372237401</v>
      </c>
      <c r="G946">
        <v>0.71353276559339296</v>
      </c>
      <c r="H946">
        <v>18.9682320441988</v>
      </c>
      <c r="I946">
        <v>4.8608503589177197</v>
      </c>
    </row>
    <row r="947" spans="1:9" x14ac:dyDescent="0.25">
      <c r="A947">
        <v>945</v>
      </c>
      <c r="B947">
        <v>28.9750869061413</v>
      </c>
      <c r="C947">
        <v>136.29030914957801</v>
      </c>
      <c r="D947">
        <v>16.539612692771598</v>
      </c>
      <c r="E947">
        <v>7.6581336430260301</v>
      </c>
      <c r="F947">
        <v>0.1794738424425</v>
      </c>
      <c r="G947">
        <v>0.83935940329349701</v>
      </c>
      <c r="H947">
        <v>20.368503937007802</v>
      </c>
      <c r="I947">
        <v>3.4276064610866301</v>
      </c>
    </row>
    <row r="948" spans="1:9" x14ac:dyDescent="0.25">
      <c r="A948">
        <v>946</v>
      </c>
      <c r="B948">
        <v>51.746906187624703</v>
      </c>
      <c r="C948">
        <v>156.999057270798</v>
      </c>
      <c r="D948">
        <v>15.8339326590868</v>
      </c>
      <c r="E948">
        <v>6.6033672229295304</v>
      </c>
      <c r="F948">
        <v>0.29801504041522903</v>
      </c>
      <c r="G948">
        <v>0.86290379898331004</v>
      </c>
      <c r="H948">
        <v>14.692405063291099</v>
      </c>
      <c r="I948">
        <v>3.0662824207492698</v>
      </c>
    </row>
    <row r="949" spans="1:9" x14ac:dyDescent="0.25">
      <c r="A949">
        <v>947</v>
      </c>
      <c r="B949">
        <v>44.799566630552498</v>
      </c>
      <c r="C949">
        <v>137.08395202741201</v>
      </c>
      <c r="D949">
        <v>15.5858884318201</v>
      </c>
      <c r="E949">
        <v>4.9378611861887203</v>
      </c>
      <c r="F949">
        <v>0.23819040636668001</v>
      </c>
      <c r="G949">
        <v>0.75706055842527697</v>
      </c>
      <c r="H949">
        <v>18.032476319350401</v>
      </c>
      <c r="I949">
        <v>3.2092130518234101</v>
      </c>
    </row>
    <row r="950" spans="1:9" x14ac:dyDescent="0.25">
      <c r="A950">
        <v>948</v>
      </c>
      <c r="B950">
        <v>22.447627573858501</v>
      </c>
      <c r="C950">
        <v>162.76739627572601</v>
      </c>
      <c r="D950">
        <v>22.260900083711402</v>
      </c>
      <c r="E950">
        <v>5.9560980007233404</v>
      </c>
      <c r="F950">
        <v>0.118597727841651</v>
      </c>
      <c r="G950">
        <v>0.79812896265458899</v>
      </c>
      <c r="H950">
        <v>19.445121951219502</v>
      </c>
      <c r="I950">
        <v>2.8752176436447998</v>
      </c>
    </row>
    <row r="951" spans="1:9" x14ac:dyDescent="0.25">
      <c r="A951">
        <v>949</v>
      </c>
      <c r="B951">
        <v>15.019878997407</v>
      </c>
      <c r="C951">
        <v>180.33823262565701</v>
      </c>
      <c r="D951">
        <v>17.731765478303501</v>
      </c>
      <c r="E951">
        <v>6.3138025145447596</v>
      </c>
      <c r="F951">
        <v>9.4937544601816595E-2</v>
      </c>
      <c r="G951">
        <v>0.85850373845877304</v>
      </c>
      <c r="H951">
        <v>17.516806722689001</v>
      </c>
      <c r="I951">
        <v>3.81141959140911</v>
      </c>
    </row>
    <row r="952" spans="1:9" x14ac:dyDescent="0.25">
      <c r="A952">
        <v>950</v>
      </c>
      <c r="B952">
        <v>39.8831719128329</v>
      </c>
      <c r="C952">
        <v>117.022580080518</v>
      </c>
      <c r="D952">
        <v>16.901005291273599</v>
      </c>
      <c r="E952">
        <v>8.1669547911757103</v>
      </c>
      <c r="F952">
        <v>0.25320887625747102</v>
      </c>
      <c r="G952">
        <v>0.77085432600146697</v>
      </c>
      <c r="H952">
        <v>16.456456456456401</v>
      </c>
      <c r="I952">
        <v>4.1794871794871797</v>
      </c>
    </row>
    <row r="953" spans="1:9" x14ac:dyDescent="0.25">
      <c r="A953">
        <v>951</v>
      </c>
      <c r="B953">
        <v>40.277093596059103</v>
      </c>
      <c r="C953">
        <v>153.081785158277</v>
      </c>
      <c r="D953">
        <v>18.571320608328399</v>
      </c>
      <c r="E953">
        <v>7.0459719745342602</v>
      </c>
      <c r="F953">
        <v>0.22204444828648101</v>
      </c>
      <c r="G953">
        <v>0.85163670870543895</v>
      </c>
      <c r="H953">
        <v>17.699836867862899</v>
      </c>
      <c r="I953">
        <v>3.3498542274052401</v>
      </c>
    </row>
    <row r="954" spans="1:9" x14ac:dyDescent="0.25">
      <c r="A954">
        <v>952</v>
      </c>
      <c r="B954">
        <v>64.044532130777895</v>
      </c>
      <c r="C954">
        <v>121.04933467235701</v>
      </c>
      <c r="D954">
        <v>18.017102008581499</v>
      </c>
      <c r="E954">
        <v>5.9726656872974599</v>
      </c>
      <c r="F954">
        <v>0.29257643331453398</v>
      </c>
      <c r="G954">
        <v>0.75841052638814199</v>
      </c>
      <c r="H954">
        <v>14.136887608069101</v>
      </c>
      <c r="I954">
        <v>3.8774451097804299</v>
      </c>
    </row>
    <row r="955" spans="1:9" x14ac:dyDescent="0.25">
      <c r="A955">
        <v>953</v>
      </c>
      <c r="B955">
        <v>33.846153846153797</v>
      </c>
      <c r="C955">
        <v>77.167842634167201</v>
      </c>
      <c r="D955">
        <v>17.510645257891898</v>
      </c>
      <c r="E955">
        <v>8.0807351607461992</v>
      </c>
      <c r="F955">
        <v>0.19219990561564801</v>
      </c>
      <c r="G955">
        <v>0.70374066373858901</v>
      </c>
      <c r="H955">
        <v>16.019138755980801</v>
      </c>
      <c r="I955">
        <v>5.5223429951690797</v>
      </c>
    </row>
    <row r="956" spans="1:9" x14ac:dyDescent="0.25">
      <c r="A956">
        <v>954</v>
      </c>
      <c r="B956">
        <v>23.245810055865899</v>
      </c>
      <c r="C956">
        <v>150.58362573099399</v>
      </c>
      <c r="D956">
        <v>18.2098662206817</v>
      </c>
      <c r="E956">
        <v>3.6678097164329002</v>
      </c>
      <c r="F956">
        <v>0.126547741692666</v>
      </c>
      <c r="G956">
        <v>0.80330169617871205</v>
      </c>
      <c r="H956">
        <v>17.647058823529399</v>
      </c>
      <c r="I956">
        <v>2.7745958429561202</v>
      </c>
    </row>
    <row r="957" spans="1:9" x14ac:dyDescent="0.25">
      <c r="A957">
        <v>955</v>
      </c>
      <c r="B957">
        <v>25.0834683954619</v>
      </c>
      <c r="C957">
        <v>151.86043459238701</v>
      </c>
      <c r="D957">
        <v>16.799971983731901</v>
      </c>
      <c r="E957">
        <v>11.017011751624301</v>
      </c>
      <c r="F957">
        <v>0.14478215546319001</v>
      </c>
      <c r="G957">
        <v>0.77836346013438196</v>
      </c>
      <c r="H957">
        <v>14.749090909090899</v>
      </c>
      <c r="I957">
        <v>6.9688731284475898</v>
      </c>
    </row>
    <row r="958" spans="1:9" x14ac:dyDescent="0.25">
      <c r="A958">
        <v>956</v>
      </c>
      <c r="B958">
        <v>65.692336589030802</v>
      </c>
      <c r="C958">
        <v>127.64065495820201</v>
      </c>
      <c r="D958">
        <v>10.873781994535101</v>
      </c>
      <c r="E958">
        <v>3.8427031740132702</v>
      </c>
      <c r="F958">
        <v>0.43315405794079598</v>
      </c>
      <c r="G958">
        <v>0.936532320347081</v>
      </c>
      <c r="H958">
        <v>5.0864197530864201</v>
      </c>
      <c r="I958">
        <v>3.1138509229251699</v>
      </c>
    </row>
    <row r="959" spans="1:9" x14ac:dyDescent="0.25">
      <c r="A959">
        <v>957</v>
      </c>
      <c r="B959">
        <v>59.188384577842797</v>
      </c>
      <c r="C959">
        <v>121.64145284905</v>
      </c>
      <c r="D959">
        <v>11.0206799241698</v>
      </c>
      <c r="E959">
        <v>12.6706024694706</v>
      </c>
      <c r="F959">
        <v>0.38668371022840797</v>
      </c>
      <c r="G959">
        <v>0.65273625540547897</v>
      </c>
      <c r="H959">
        <v>4.4566929133858197</v>
      </c>
      <c r="I959">
        <v>5.8015768725361303</v>
      </c>
    </row>
    <row r="960" spans="1:9" x14ac:dyDescent="0.25">
      <c r="A960">
        <v>958</v>
      </c>
      <c r="B960">
        <v>57.621104185218101</v>
      </c>
      <c r="C960">
        <v>95.253155818540407</v>
      </c>
      <c r="D960">
        <v>10.784257423971001</v>
      </c>
      <c r="E960">
        <v>6.8376871653445397</v>
      </c>
      <c r="F960">
        <v>0.37145903547140102</v>
      </c>
      <c r="G960">
        <v>0.85744335483977197</v>
      </c>
      <c r="H960">
        <v>5.6440922190201697</v>
      </c>
      <c r="I960">
        <v>3.6933402168301499</v>
      </c>
    </row>
    <row r="961" spans="1:9" x14ac:dyDescent="0.25">
      <c r="A961">
        <v>959</v>
      </c>
      <c r="B961">
        <v>79.539420289855002</v>
      </c>
      <c r="C961">
        <v>106.450015055706</v>
      </c>
      <c r="D961">
        <v>11.008730334751601</v>
      </c>
      <c r="E961">
        <v>3.5764546239984201</v>
      </c>
      <c r="F961">
        <v>0.53015861323169999</v>
      </c>
      <c r="G961">
        <v>0.90850069551306301</v>
      </c>
      <c r="H961">
        <v>5.8117154811715404</v>
      </c>
      <c r="I961">
        <v>2.8341848583372</v>
      </c>
    </row>
    <row r="962" spans="1:9" x14ac:dyDescent="0.25">
      <c r="A962">
        <v>960</v>
      </c>
      <c r="B962">
        <v>76.347787347787303</v>
      </c>
      <c r="C962">
        <v>164.399937828129</v>
      </c>
      <c r="D962">
        <v>11.055286805068601</v>
      </c>
      <c r="E962">
        <v>6.0543528002917704</v>
      </c>
      <c r="F962">
        <v>0.51340790268634395</v>
      </c>
      <c r="G962">
        <v>0.89817820021415695</v>
      </c>
      <c r="H962">
        <v>5.4950135992747002</v>
      </c>
      <c r="I962">
        <v>3.06917227259432</v>
      </c>
    </row>
    <row r="963" spans="1:9" x14ac:dyDescent="0.25">
      <c r="A963">
        <v>961</v>
      </c>
      <c r="B963">
        <v>81.162666318810295</v>
      </c>
      <c r="C963">
        <v>166.083042828685</v>
      </c>
      <c r="D963">
        <v>7.5853980523545399</v>
      </c>
      <c r="E963">
        <v>4.5657280600865997</v>
      </c>
      <c r="F963">
        <v>0.56656362417339701</v>
      </c>
      <c r="G963">
        <v>0.84445835551461101</v>
      </c>
      <c r="H963">
        <v>3.7655321447865999</v>
      </c>
      <c r="I963">
        <v>2.5825454545454498</v>
      </c>
    </row>
    <row r="964" spans="1:9" x14ac:dyDescent="0.25">
      <c r="A964">
        <v>962</v>
      </c>
      <c r="B964">
        <v>81.457292139936399</v>
      </c>
      <c r="C964">
        <v>158.94227848101201</v>
      </c>
      <c r="D964">
        <v>10.8509594245494</v>
      </c>
      <c r="E964">
        <v>12.4807678741725</v>
      </c>
      <c r="F964">
        <v>0.57092261742191097</v>
      </c>
      <c r="G964">
        <v>0.780030102359204</v>
      </c>
      <c r="H964">
        <v>4.8260149130074499</v>
      </c>
      <c r="I964">
        <v>4.2533460803059198</v>
      </c>
    </row>
    <row r="965" spans="1:9" x14ac:dyDescent="0.25">
      <c r="A965">
        <v>963</v>
      </c>
      <c r="B965">
        <v>20.698007968127399</v>
      </c>
      <c r="C965">
        <v>137.99523696118101</v>
      </c>
      <c r="D965">
        <v>15.900137558367501</v>
      </c>
      <c r="E965">
        <v>19.7183560830576</v>
      </c>
      <c r="F965">
        <v>0.115595674540221</v>
      </c>
      <c r="G965">
        <v>0.77799207772930001</v>
      </c>
      <c r="H965">
        <v>17.5212569316081</v>
      </c>
      <c r="I965">
        <v>9.2731739272846294</v>
      </c>
    </row>
    <row r="966" spans="1:9" x14ac:dyDescent="0.25">
      <c r="A966">
        <v>964</v>
      </c>
      <c r="B966">
        <v>21.956916099773199</v>
      </c>
      <c r="C966">
        <v>147.13601689942399</v>
      </c>
      <c r="D966">
        <v>17.258793437419399</v>
      </c>
      <c r="E966">
        <v>8.7956624788425</v>
      </c>
      <c r="F966">
        <v>0.12788465580314701</v>
      </c>
      <c r="G966">
        <v>0.83831599944830704</v>
      </c>
      <c r="H966">
        <v>16.618881118881099</v>
      </c>
      <c r="I966">
        <v>3.60874775314559</v>
      </c>
    </row>
    <row r="967" spans="1:9" x14ac:dyDescent="0.25">
      <c r="A967">
        <v>965</v>
      </c>
      <c r="B967">
        <v>28.328434504792298</v>
      </c>
      <c r="C967">
        <v>142.629746835443</v>
      </c>
      <c r="D967">
        <v>12.9217263415745</v>
      </c>
      <c r="E967">
        <v>6.6278789550199999</v>
      </c>
      <c r="F967">
        <v>0.16685480109794801</v>
      </c>
      <c r="G967">
        <v>0.77645918719106599</v>
      </c>
      <c r="H967">
        <v>15.7551369863013</v>
      </c>
      <c r="I967">
        <v>4.0009398496240598</v>
      </c>
    </row>
    <row r="968" spans="1:9" x14ac:dyDescent="0.25">
      <c r="A968">
        <v>966</v>
      </c>
      <c r="B968">
        <v>69.045098039215603</v>
      </c>
      <c r="C968">
        <v>137.91290140845001</v>
      </c>
      <c r="D968">
        <v>12.7679076072563</v>
      </c>
      <c r="E968">
        <v>9.5585016602234401</v>
      </c>
      <c r="F968">
        <v>0.34731403184207799</v>
      </c>
      <c r="G968">
        <v>0.78120025682064098</v>
      </c>
      <c r="H968">
        <v>8.3955773955773907</v>
      </c>
      <c r="I968">
        <v>6.0747663551401798</v>
      </c>
    </row>
    <row r="969" spans="1:9" x14ac:dyDescent="0.25">
      <c r="A969">
        <v>967</v>
      </c>
      <c r="B969">
        <v>35.037619047619003</v>
      </c>
      <c r="C969">
        <v>134.178567901234</v>
      </c>
      <c r="D969">
        <v>17.2788954870298</v>
      </c>
      <c r="E969">
        <v>6.7950976140309898</v>
      </c>
      <c r="F969">
        <v>0.216858523871239</v>
      </c>
      <c r="G969">
        <v>0.82415742773905698</v>
      </c>
      <c r="H969">
        <v>17.649456521739101</v>
      </c>
      <c r="I969">
        <v>3.6231972997852102</v>
      </c>
    </row>
    <row r="970" spans="1:9" x14ac:dyDescent="0.25">
      <c r="A970">
        <v>968</v>
      </c>
      <c r="B970">
        <v>31.538650910881302</v>
      </c>
      <c r="C970">
        <v>142.14876277967099</v>
      </c>
      <c r="D970">
        <v>13.246277657501899</v>
      </c>
      <c r="E970">
        <v>5.3142082336681904</v>
      </c>
      <c r="F970">
        <v>0.19453532912556301</v>
      </c>
      <c r="G970">
        <v>0.86166818445604298</v>
      </c>
      <c r="H970">
        <v>16.509433962264101</v>
      </c>
      <c r="I970">
        <v>2.9855710442650998</v>
      </c>
    </row>
    <row r="971" spans="1:9" x14ac:dyDescent="0.25">
      <c r="A971">
        <v>969</v>
      </c>
      <c r="B971">
        <v>31.848094471282799</v>
      </c>
      <c r="C971">
        <v>144.35947250677</v>
      </c>
      <c r="D971">
        <v>15.837027855474799</v>
      </c>
      <c r="E971">
        <v>5.9871245695595796</v>
      </c>
      <c r="F971">
        <v>0.20257323358075099</v>
      </c>
      <c r="G971">
        <v>0.82432165899378196</v>
      </c>
      <c r="H971">
        <v>13.653481012658199</v>
      </c>
      <c r="I971">
        <v>3.77302518109693</v>
      </c>
    </row>
    <row r="972" spans="1:9" x14ac:dyDescent="0.25">
      <c r="A972">
        <v>970</v>
      </c>
      <c r="B972">
        <v>25.912593984962399</v>
      </c>
      <c r="C972">
        <v>168.25935640068499</v>
      </c>
      <c r="D972">
        <v>20.7475400815227</v>
      </c>
      <c r="E972">
        <v>5.3172344109507099</v>
      </c>
      <c r="F972">
        <v>0.12967907433386999</v>
      </c>
      <c r="G972">
        <v>0.85549338332596503</v>
      </c>
      <c r="H972">
        <v>8.4968017057569298</v>
      </c>
      <c r="I972">
        <v>3.08538535337384</v>
      </c>
    </row>
    <row r="973" spans="1:9" x14ac:dyDescent="0.25">
      <c r="A973">
        <v>971</v>
      </c>
      <c r="B973">
        <v>60.310623556581902</v>
      </c>
      <c r="C973">
        <v>169.07401629398501</v>
      </c>
      <c r="D973">
        <v>16.3482636974874</v>
      </c>
      <c r="E973">
        <v>6.025770777899</v>
      </c>
      <c r="F973">
        <v>0.312714536753461</v>
      </c>
      <c r="G973">
        <v>0.78828935890029805</v>
      </c>
      <c r="H973">
        <v>10.6240822320117</v>
      </c>
      <c r="I973">
        <v>3.0182341650671698</v>
      </c>
    </row>
    <row r="974" spans="1:9" x14ac:dyDescent="0.25">
      <c r="A974">
        <v>972</v>
      </c>
      <c r="B974">
        <v>24.287254901960701</v>
      </c>
      <c r="C974">
        <v>90.074740861974902</v>
      </c>
      <c r="D974">
        <v>18.7288731160432</v>
      </c>
      <c r="E974">
        <v>15.513468611749801</v>
      </c>
      <c r="F974">
        <v>0.131480130167446</v>
      </c>
      <c r="G974">
        <v>0.41438688638059701</v>
      </c>
      <c r="H974">
        <v>15.7738791423001</v>
      </c>
      <c r="I974">
        <v>4.1853360488798304</v>
      </c>
    </row>
    <row r="975" spans="1:9" x14ac:dyDescent="0.25">
      <c r="A975">
        <v>973</v>
      </c>
      <c r="B975">
        <v>42.097602376405597</v>
      </c>
      <c r="C975">
        <v>178.32238146490599</v>
      </c>
      <c r="D975">
        <v>15.3158834999142</v>
      </c>
      <c r="E975">
        <v>4.6051917853123099</v>
      </c>
      <c r="F975">
        <v>0.31970914838012698</v>
      </c>
      <c r="G975">
        <v>0.915426333715046</v>
      </c>
      <c r="H975">
        <v>8.0999187652315197</v>
      </c>
      <c r="I975">
        <v>2.7946564885496099</v>
      </c>
    </row>
    <row r="976" spans="1:9" x14ac:dyDescent="0.25">
      <c r="A976">
        <v>974</v>
      </c>
      <c r="B976">
        <v>55.259940847847503</v>
      </c>
      <c r="C976">
        <v>157.40764165655801</v>
      </c>
      <c r="D976">
        <v>12.6982340569869</v>
      </c>
      <c r="E976">
        <v>6.6297300397167502</v>
      </c>
      <c r="F976">
        <v>0.33079106252673801</v>
      </c>
      <c r="G976">
        <v>0.87619267014319702</v>
      </c>
      <c r="H976">
        <v>9.0201117318435706</v>
      </c>
      <c r="I976">
        <v>4.5145238696640497</v>
      </c>
    </row>
    <row r="977" spans="1:9" x14ac:dyDescent="0.25">
      <c r="A977">
        <v>975</v>
      </c>
      <c r="B977">
        <v>55.7492739593417</v>
      </c>
      <c r="C977">
        <v>140.681767507854</v>
      </c>
      <c r="D977">
        <v>13.2065180533031</v>
      </c>
      <c r="E977">
        <v>8.59408018097783</v>
      </c>
      <c r="F977">
        <v>0.32621569446930998</v>
      </c>
      <c r="G977">
        <v>0.85257515823352903</v>
      </c>
      <c r="H977">
        <v>9.1968085106382897</v>
      </c>
      <c r="I977">
        <v>4.1785613540197399</v>
      </c>
    </row>
    <row r="978" spans="1:9" x14ac:dyDescent="0.25">
      <c r="A978">
        <v>976</v>
      </c>
      <c r="B978">
        <v>53.564121037463899</v>
      </c>
      <c r="C978">
        <v>178.44278432061799</v>
      </c>
      <c r="D978">
        <v>11.4794639718253</v>
      </c>
      <c r="E978">
        <v>3.01576868588407</v>
      </c>
      <c r="F978">
        <v>0.341149173009344</v>
      </c>
      <c r="G978">
        <v>0.89510783551287698</v>
      </c>
      <c r="H978">
        <v>7.9874551971326104</v>
      </c>
      <c r="I978">
        <v>2.3612372304199698</v>
      </c>
    </row>
    <row r="979" spans="1:9" x14ac:dyDescent="0.25">
      <c r="A979">
        <v>977</v>
      </c>
      <c r="B979">
        <v>53.143238909673897</v>
      </c>
      <c r="C979">
        <v>170.899567847882</v>
      </c>
      <c r="D979">
        <v>16.6806508760741</v>
      </c>
      <c r="E979">
        <v>2.8522301667166499</v>
      </c>
      <c r="F979">
        <v>0.33009424545699501</v>
      </c>
      <c r="G979">
        <v>0.80308227667796295</v>
      </c>
      <c r="H979">
        <v>10.396143733567</v>
      </c>
      <c r="I979">
        <v>2.3846539618856499</v>
      </c>
    </row>
    <row r="980" spans="1:9" x14ac:dyDescent="0.25">
      <c r="A980">
        <v>978</v>
      </c>
      <c r="B980">
        <v>46.489802421924701</v>
      </c>
      <c r="C980">
        <v>139.882124639609</v>
      </c>
      <c r="D980">
        <v>13.339413081810401</v>
      </c>
      <c r="E980">
        <v>8.2634957086470102</v>
      </c>
      <c r="F980">
        <v>0.27982629326786401</v>
      </c>
      <c r="G980">
        <v>0.82301124741075105</v>
      </c>
      <c r="H980">
        <v>10.2893854748603</v>
      </c>
      <c r="I980">
        <v>5.0063512226103501</v>
      </c>
    </row>
    <row r="981" spans="1:9" x14ac:dyDescent="0.25">
      <c r="A981">
        <v>979</v>
      </c>
      <c r="B981">
        <v>53.8344289235825</v>
      </c>
      <c r="C981">
        <v>70.683732452518498</v>
      </c>
      <c r="D981">
        <v>15.9748949828059</v>
      </c>
      <c r="E981">
        <v>12.4415639027916</v>
      </c>
      <c r="F981">
        <v>0.32484176022282002</v>
      </c>
      <c r="G981">
        <v>0.31802788433644802</v>
      </c>
      <c r="H981">
        <v>10.2098765432098</v>
      </c>
      <c r="I981">
        <v>3.9160583941605802</v>
      </c>
    </row>
    <row r="982" spans="1:9" x14ac:dyDescent="0.25">
      <c r="A982">
        <v>980</v>
      </c>
      <c r="B982">
        <v>50.360140980454901</v>
      </c>
      <c r="C982">
        <v>169.72797507788101</v>
      </c>
      <c r="D982">
        <v>18.381804703326299</v>
      </c>
      <c r="E982">
        <v>4.2918153250312701</v>
      </c>
      <c r="F982">
        <v>0.31335896685575998</v>
      </c>
      <c r="G982">
        <v>0.86274127257758104</v>
      </c>
      <c r="H982">
        <v>8.7456709956709897</v>
      </c>
      <c r="I982">
        <v>2.8671378091872701</v>
      </c>
    </row>
    <row r="983" spans="1:9" x14ac:dyDescent="0.25">
      <c r="A983">
        <v>981</v>
      </c>
      <c r="B983">
        <v>47.976716178241603</v>
      </c>
      <c r="C983">
        <v>177.98075448550799</v>
      </c>
      <c r="D983">
        <v>16.757570225229902</v>
      </c>
      <c r="E983">
        <v>6.3227891195154902</v>
      </c>
      <c r="F983">
        <v>0.28989215817648201</v>
      </c>
      <c r="G983">
        <v>0.87697826097070297</v>
      </c>
      <c r="H983">
        <v>9.8734335839598995</v>
      </c>
      <c r="I983">
        <v>3.3764240874215199</v>
      </c>
    </row>
    <row r="984" spans="1:9" x14ac:dyDescent="0.25">
      <c r="A984">
        <v>982</v>
      </c>
      <c r="B984">
        <v>52.012446657183403</v>
      </c>
      <c r="C984">
        <v>170.441829034801</v>
      </c>
      <c r="D984">
        <v>18.0064857231338</v>
      </c>
      <c r="E984">
        <v>4.7967494735651499</v>
      </c>
      <c r="F984">
        <v>0.31423150980154302</v>
      </c>
      <c r="G984">
        <v>0.84133646048990296</v>
      </c>
      <c r="H984">
        <v>9.9644444444444407</v>
      </c>
      <c r="I984">
        <v>2.6814258911819802</v>
      </c>
    </row>
    <row r="985" spans="1:9" x14ac:dyDescent="0.25">
      <c r="A985">
        <v>983</v>
      </c>
      <c r="B985">
        <v>74.493502902958198</v>
      </c>
      <c r="C985">
        <v>178.417341342387</v>
      </c>
      <c r="D985">
        <v>20.457748341728699</v>
      </c>
      <c r="E985">
        <v>4.7137973613910704</v>
      </c>
      <c r="F985">
        <v>0.439360487693288</v>
      </c>
      <c r="G985">
        <v>0.87309926721507103</v>
      </c>
      <c r="H985">
        <v>8.8676731793960908</v>
      </c>
      <c r="I985">
        <v>2.5636718749999998</v>
      </c>
    </row>
    <row r="986" spans="1:9" x14ac:dyDescent="0.25">
      <c r="A986">
        <v>984</v>
      </c>
      <c r="B986">
        <v>58.116935483870897</v>
      </c>
      <c r="C986">
        <v>159.16440719743599</v>
      </c>
      <c r="D986">
        <v>15.2295101412283</v>
      </c>
      <c r="E986">
        <v>8.0284927783965294</v>
      </c>
      <c r="F986">
        <v>0.37250145514251298</v>
      </c>
      <c r="G986">
        <v>0.70809012441822206</v>
      </c>
      <c r="H986">
        <v>8.0138549307253406</v>
      </c>
      <c r="I986">
        <v>3.08950843727072</v>
      </c>
    </row>
    <row r="987" spans="1:9" x14ac:dyDescent="0.25">
      <c r="A987">
        <v>985</v>
      </c>
      <c r="B987">
        <v>52.327277997874099</v>
      </c>
      <c r="C987">
        <v>127.75110428269601</v>
      </c>
      <c r="D987">
        <v>10.9157606483358</v>
      </c>
      <c r="E987">
        <v>4.8523333632969603</v>
      </c>
      <c r="F987">
        <v>0.39186935518669203</v>
      </c>
      <c r="G987">
        <v>0.87819982512850803</v>
      </c>
      <c r="H987">
        <v>4.9288270377733596</v>
      </c>
      <c r="I987">
        <v>2.6467757459095198</v>
      </c>
    </row>
    <row r="988" spans="1:9" x14ac:dyDescent="0.25">
      <c r="A988">
        <v>986</v>
      </c>
      <c r="B988">
        <v>36.173531134101097</v>
      </c>
      <c r="C988">
        <v>131.93855641845499</v>
      </c>
      <c r="D988">
        <v>11.1718812604202</v>
      </c>
      <c r="E988">
        <v>8.5704038780705005</v>
      </c>
      <c r="F988">
        <v>0.26300355520415802</v>
      </c>
      <c r="G988">
        <v>0.70032867059765103</v>
      </c>
      <c r="H988">
        <v>9.0334092634775995</v>
      </c>
      <c r="I988">
        <v>5.6560975609756099</v>
      </c>
    </row>
    <row r="989" spans="1:9" x14ac:dyDescent="0.25">
      <c r="A989">
        <v>987</v>
      </c>
      <c r="B989">
        <v>42.596525858665601</v>
      </c>
      <c r="C989">
        <v>165.039834215979</v>
      </c>
      <c r="D989">
        <v>16.371056553289399</v>
      </c>
      <c r="E989">
        <v>7.8587260146783304</v>
      </c>
      <c r="F989">
        <v>0.28017237274096801</v>
      </c>
      <c r="G989">
        <v>0.77044849549859196</v>
      </c>
      <c r="H989">
        <v>15.628190899001099</v>
      </c>
      <c r="I989">
        <v>4.8437321121923196</v>
      </c>
    </row>
    <row r="990" spans="1:9" x14ac:dyDescent="0.25">
      <c r="A990">
        <v>988</v>
      </c>
      <c r="B990">
        <v>42.219626168224302</v>
      </c>
      <c r="C990">
        <v>124.170406306852</v>
      </c>
      <c r="D990">
        <v>12.052454079456099</v>
      </c>
      <c r="E990">
        <v>6.7990922874126198</v>
      </c>
      <c r="F990">
        <v>0.286310413492738</v>
      </c>
      <c r="G990">
        <v>0.82460259751089904</v>
      </c>
      <c r="H990">
        <v>7.9528718703976402</v>
      </c>
      <c r="I990">
        <v>4.8008631319358797</v>
      </c>
    </row>
    <row r="991" spans="1:9" x14ac:dyDescent="0.25">
      <c r="A991">
        <v>989</v>
      </c>
      <c r="B991">
        <v>44.198757763975102</v>
      </c>
      <c r="C991">
        <v>166.402366863905</v>
      </c>
      <c r="D991">
        <v>10.8633915685392</v>
      </c>
      <c r="E991">
        <v>4.2734919404509597</v>
      </c>
      <c r="F991">
        <v>0.31097423799206703</v>
      </c>
      <c r="G991">
        <v>0.864146882500477</v>
      </c>
      <c r="H991">
        <v>8.1912693854106795</v>
      </c>
      <c r="I991">
        <v>2.50684017350684</v>
      </c>
    </row>
    <row r="992" spans="1:9" x14ac:dyDescent="0.25">
      <c r="A992">
        <v>990</v>
      </c>
      <c r="B992">
        <v>42.011353397008399</v>
      </c>
      <c r="C992">
        <v>144.886447214996</v>
      </c>
      <c r="D992">
        <v>12.029389382612999</v>
      </c>
      <c r="E992">
        <v>9.4279176175486494</v>
      </c>
      <c r="F992">
        <v>0.285822763094012</v>
      </c>
      <c r="G992">
        <v>0.86401534039660599</v>
      </c>
      <c r="H992">
        <v>8.1756847027388098</v>
      </c>
      <c r="I992">
        <v>3.1649423588530801</v>
      </c>
    </row>
    <row r="993" spans="1:9" x14ac:dyDescent="0.25">
      <c r="A993">
        <v>991</v>
      </c>
      <c r="B993">
        <v>37.7455268389662</v>
      </c>
      <c r="C993">
        <v>152.50290023201799</v>
      </c>
      <c r="D993">
        <v>9.7863885975587301</v>
      </c>
      <c r="E993">
        <v>7.1905841152564296</v>
      </c>
      <c r="F993">
        <v>0.25603795497144</v>
      </c>
      <c r="G993">
        <v>0.68910977960489395</v>
      </c>
      <c r="H993">
        <v>5.8714801444043303</v>
      </c>
      <c r="I993">
        <v>4.15805946791862</v>
      </c>
    </row>
    <row r="994" spans="1:9" x14ac:dyDescent="0.25">
      <c r="A994">
        <v>992</v>
      </c>
      <c r="B994">
        <v>50.846542469213702</v>
      </c>
      <c r="C994">
        <v>130.52422973377199</v>
      </c>
      <c r="D994">
        <v>12.216924236383999</v>
      </c>
      <c r="E994">
        <v>6.9680856714783497</v>
      </c>
      <c r="F994">
        <v>0.33401006603608202</v>
      </c>
      <c r="G994">
        <v>0.82112759300541005</v>
      </c>
      <c r="H994">
        <v>5.5678776290630898</v>
      </c>
      <c r="I994">
        <v>4.6721499617444504</v>
      </c>
    </row>
    <row r="995" spans="1:9" x14ac:dyDescent="0.25">
      <c r="A995">
        <v>993</v>
      </c>
      <c r="B995">
        <v>41.638071657442403</v>
      </c>
      <c r="C995">
        <v>152.486963747792</v>
      </c>
      <c r="D995">
        <v>10.6169296978057</v>
      </c>
      <c r="E995">
        <v>5.4790277172061597</v>
      </c>
      <c r="F995">
        <v>0.286405545697199</v>
      </c>
      <c r="G995">
        <v>0.87126113192860499</v>
      </c>
      <c r="H995">
        <v>6.2203189604252804</v>
      </c>
      <c r="I995">
        <v>2.6767769607843102</v>
      </c>
    </row>
    <row r="996" spans="1:9" x14ac:dyDescent="0.25">
      <c r="A996">
        <v>994</v>
      </c>
      <c r="B996">
        <v>43.847100175746903</v>
      </c>
      <c r="C996">
        <v>164.690378710337</v>
      </c>
      <c r="D996">
        <v>10.030092161568099</v>
      </c>
      <c r="E996">
        <v>4.9852612250090802</v>
      </c>
      <c r="F996">
        <v>0.29384925503725801</v>
      </c>
      <c r="G996">
        <v>0.80262764006919296</v>
      </c>
      <c r="H996">
        <v>6.4487249050461202</v>
      </c>
      <c r="I996">
        <v>3.4447746409113398</v>
      </c>
    </row>
    <row r="997" spans="1:9" x14ac:dyDescent="0.25">
      <c r="A997">
        <v>995</v>
      </c>
      <c r="B997">
        <v>65.946573751451794</v>
      </c>
      <c r="C997">
        <v>167.52290256571601</v>
      </c>
      <c r="D997">
        <v>17.2331417547923</v>
      </c>
      <c r="E997">
        <v>5.9141939479679904</v>
      </c>
      <c r="F997">
        <v>0.39918805833914101</v>
      </c>
      <c r="G997">
        <v>0.81341483351877597</v>
      </c>
      <c r="H997">
        <v>8.6335676625659001</v>
      </c>
      <c r="I997">
        <v>2.9894437677628898</v>
      </c>
    </row>
    <row r="998" spans="1:9" x14ac:dyDescent="0.25">
      <c r="A998">
        <v>996</v>
      </c>
      <c r="B998">
        <v>63.623591549295703</v>
      </c>
      <c r="C998">
        <v>168.727954724927</v>
      </c>
      <c r="D998">
        <v>14.4930352478457</v>
      </c>
      <c r="E998">
        <v>6.6181496320022202</v>
      </c>
      <c r="F998">
        <v>0.399764765588627</v>
      </c>
      <c r="G998">
        <v>0.83292014358673405</v>
      </c>
      <c r="H998">
        <v>9.3803389830508408</v>
      </c>
      <c r="I998">
        <v>2.6011930123561902</v>
      </c>
    </row>
    <row r="999" spans="1:9" x14ac:dyDescent="0.25">
      <c r="A999">
        <v>997</v>
      </c>
      <c r="B999">
        <v>68.764551804423704</v>
      </c>
      <c r="C999">
        <v>90.4810426540284</v>
      </c>
      <c r="D999">
        <v>15.7313024724023</v>
      </c>
      <c r="E999">
        <v>6.7794588258027897</v>
      </c>
      <c r="F999">
        <v>0.42215299338602202</v>
      </c>
      <c r="G999">
        <v>0.64263505410581201</v>
      </c>
      <c r="H999">
        <v>9.67235188509874</v>
      </c>
      <c r="I999">
        <v>4.1420972644376901</v>
      </c>
    </row>
    <row r="1000" spans="1:9" x14ac:dyDescent="0.25">
      <c r="A1000">
        <v>998</v>
      </c>
      <c r="B1000">
        <v>54.868210596467797</v>
      </c>
      <c r="C1000">
        <v>146.215715529031</v>
      </c>
      <c r="D1000">
        <v>13.7593702942732</v>
      </c>
      <c r="E1000">
        <v>5.3613973475672001</v>
      </c>
      <c r="F1000">
        <v>0.36289476269984</v>
      </c>
      <c r="G1000">
        <v>0.84475955019431204</v>
      </c>
      <c r="H1000">
        <v>8.3182926829268293</v>
      </c>
      <c r="I1000">
        <v>3.3912496065470501</v>
      </c>
    </row>
    <row r="1001" spans="1:9" x14ac:dyDescent="0.25">
      <c r="A1001">
        <v>999</v>
      </c>
      <c r="B1001">
        <v>52.5855893377759</v>
      </c>
      <c r="C1001">
        <v>136.77882827030299</v>
      </c>
      <c r="D1001">
        <v>10.6869067458223</v>
      </c>
      <c r="E1001">
        <v>5.6468841515681101</v>
      </c>
      <c r="F1001">
        <v>0.34905323787815901</v>
      </c>
      <c r="G1001">
        <v>0.80546340580259701</v>
      </c>
      <c r="H1001">
        <v>7.8407713498622504</v>
      </c>
      <c r="I1001">
        <v>3.5183688464364402</v>
      </c>
    </row>
    <row r="1002" spans="1:9" x14ac:dyDescent="0.25">
      <c r="A1002">
        <v>1000</v>
      </c>
      <c r="B1002">
        <v>57.0524839743589</v>
      </c>
      <c r="C1002">
        <v>150.00362358625199</v>
      </c>
      <c r="D1002">
        <v>10.2424484157977</v>
      </c>
      <c r="E1002">
        <v>4.4589820135248397</v>
      </c>
      <c r="F1002">
        <v>0.36724232569537302</v>
      </c>
      <c r="G1002">
        <v>0.86458672288524796</v>
      </c>
      <c r="H1002">
        <v>7.7188010899182498</v>
      </c>
      <c r="I1002">
        <v>3.5585949642524</v>
      </c>
    </row>
    <row r="1003" spans="1:9" x14ac:dyDescent="0.25">
      <c r="A1003">
        <v>1001</v>
      </c>
      <c r="B1003">
        <v>51.544905978108297</v>
      </c>
      <c r="C1003">
        <v>166.886425227888</v>
      </c>
      <c r="D1003">
        <v>10.1796177731841</v>
      </c>
      <c r="E1003">
        <v>4.89075703582931</v>
      </c>
      <c r="F1003">
        <v>0.33486263996488302</v>
      </c>
      <c r="G1003">
        <v>0.85513796883035098</v>
      </c>
      <c r="H1003">
        <v>9.5973578403216493</v>
      </c>
      <c r="I1003">
        <v>3.03819683413627</v>
      </c>
    </row>
    <row r="1004" spans="1:9" x14ac:dyDescent="0.25">
      <c r="A1004">
        <v>1002</v>
      </c>
      <c r="B1004">
        <v>49.337010011878498</v>
      </c>
      <c r="C1004">
        <v>145.013923598714</v>
      </c>
      <c r="D1004">
        <v>13.7622588891715</v>
      </c>
      <c r="E1004">
        <v>11.849734189635599</v>
      </c>
      <c r="F1004">
        <v>0.32085778111639102</v>
      </c>
      <c r="G1004">
        <v>0.78782242874054198</v>
      </c>
      <c r="H1004">
        <v>9.1801916932907304</v>
      </c>
      <c r="I1004">
        <v>3.6286419753086401</v>
      </c>
    </row>
    <row r="1005" spans="1:9" x14ac:dyDescent="0.25">
      <c r="A1005">
        <v>1003</v>
      </c>
      <c r="B1005">
        <v>54.700636942675096</v>
      </c>
      <c r="C1005">
        <v>107.761079865016</v>
      </c>
      <c r="D1005">
        <v>16.1548272910313</v>
      </c>
      <c r="E1005">
        <v>14.0405368864397</v>
      </c>
      <c r="F1005">
        <v>0.330661157231602</v>
      </c>
      <c r="G1005">
        <v>0.61167899402097803</v>
      </c>
      <c r="H1005">
        <v>8.6664190193164892</v>
      </c>
      <c r="I1005">
        <v>6.5323275862068897</v>
      </c>
    </row>
    <row r="1006" spans="1:9" x14ac:dyDescent="0.25">
      <c r="A1006">
        <v>1004</v>
      </c>
      <c r="B1006">
        <v>50.197497463645497</v>
      </c>
      <c r="C1006">
        <v>180.91160074329699</v>
      </c>
      <c r="D1006">
        <v>12.261201872228</v>
      </c>
      <c r="E1006">
        <v>4.4462005835255098</v>
      </c>
      <c r="F1006">
        <v>0.31089175305313899</v>
      </c>
      <c r="G1006">
        <v>0.88711592968057196</v>
      </c>
      <c r="H1006">
        <v>7.2518669382213101</v>
      </c>
      <c r="I1006">
        <v>3.0768374164810601</v>
      </c>
    </row>
    <row r="1007" spans="1:9" x14ac:dyDescent="0.25">
      <c r="A1007">
        <v>1005</v>
      </c>
      <c r="B1007">
        <v>53.296896086369699</v>
      </c>
      <c r="C1007">
        <v>176.98129635601401</v>
      </c>
      <c r="D1007">
        <v>12.8843879731121</v>
      </c>
      <c r="E1007">
        <v>4.3761878188456098</v>
      </c>
      <c r="F1007">
        <v>0.336841208039456</v>
      </c>
      <c r="G1007">
        <v>0.86642461190503495</v>
      </c>
      <c r="H1007">
        <v>9.0814606741573005</v>
      </c>
      <c r="I1007">
        <v>2.8345498783454901</v>
      </c>
    </row>
    <row r="1008" spans="1:9" x14ac:dyDescent="0.25">
      <c r="A1008">
        <v>1006</v>
      </c>
      <c r="B1008">
        <v>56.521997206703901</v>
      </c>
      <c r="C1008">
        <v>76.062178299361705</v>
      </c>
      <c r="D1008">
        <v>14.403847498263101</v>
      </c>
      <c r="E1008">
        <v>7.8293564064522903</v>
      </c>
      <c r="F1008">
        <v>0.35222068403996298</v>
      </c>
      <c r="G1008">
        <v>0.63063308964818898</v>
      </c>
      <c r="H1008">
        <v>10.831242158092801</v>
      </c>
      <c r="I1008">
        <v>4.6964285714285703</v>
      </c>
    </row>
    <row r="1009" spans="1:9" x14ac:dyDescent="0.25">
      <c r="A1009">
        <v>1007</v>
      </c>
      <c r="B1009">
        <v>56.843682239306098</v>
      </c>
      <c r="C1009">
        <v>178.89879172149699</v>
      </c>
      <c r="D1009">
        <v>14.0860527894824</v>
      </c>
      <c r="E1009">
        <v>6.26162986180326</v>
      </c>
      <c r="F1009">
        <v>0.34671986672733601</v>
      </c>
      <c r="G1009">
        <v>0.858924413299751</v>
      </c>
      <c r="H1009">
        <v>9.0058910162002892</v>
      </c>
      <c r="I1009">
        <v>2.9988872403560798</v>
      </c>
    </row>
    <row r="1010" spans="1:9" x14ac:dyDescent="0.25">
      <c r="A1010">
        <v>1008</v>
      </c>
      <c r="B1010">
        <v>59.986191981367398</v>
      </c>
      <c r="C1010">
        <v>153.88780217752301</v>
      </c>
      <c r="D1010">
        <v>12.4104942678042</v>
      </c>
      <c r="E1010">
        <v>10.559699378283501</v>
      </c>
      <c r="F1010">
        <v>0.37008563333961703</v>
      </c>
      <c r="G1010">
        <v>0.76044418212658804</v>
      </c>
      <c r="H1010">
        <v>6.1512226512226498</v>
      </c>
      <c r="I1010">
        <v>5.9187648456056996</v>
      </c>
    </row>
    <row r="1011" spans="1:9" x14ac:dyDescent="0.25">
      <c r="A1011">
        <v>1009</v>
      </c>
      <c r="B1011">
        <v>64.457868925546094</v>
      </c>
      <c r="C1011">
        <v>166.39572493320199</v>
      </c>
      <c r="D1011">
        <v>13.053622072201</v>
      </c>
      <c r="E1011">
        <v>5.40579117296984</v>
      </c>
      <c r="F1011">
        <v>0.37977947733414003</v>
      </c>
      <c r="G1011">
        <v>0.82230798025155505</v>
      </c>
      <c r="H1011">
        <v>6.7914012738853504</v>
      </c>
      <c r="I1011">
        <v>2.9620991253644302</v>
      </c>
    </row>
    <row r="1012" spans="1:9" x14ac:dyDescent="0.25">
      <c r="A1012">
        <v>1010</v>
      </c>
      <c r="B1012">
        <v>71.430901856763896</v>
      </c>
      <c r="C1012">
        <v>143.03831478537299</v>
      </c>
      <c r="D1012">
        <v>10.9744427926809</v>
      </c>
      <c r="E1012">
        <v>7.8612219317232199</v>
      </c>
      <c r="F1012">
        <v>0.399954812493996</v>
      </c>
      <c r="G1012">
        <v>0.76985446826033399</v>
      </c>
      <c r="H1012">
        <v>5.2026504693539399</v>
      </c>
      <c r="I1012">
        <v>4.2148491879350303</v>
      </c>
    </row>
    <row r="1013" spans="1:9" x14ac:dyDescent="0.25">
      <c r="A1013">
        <v>1011</v>
      </c>
      <c r="B1013">
        <v>46.997240110395502</v>
      </c>
      <c r="C1013">
        <v>168.27387090121599</v>
      </c>
      <c r="D1013">
        <v>11.2512342297765</v>
      </c>
      <c r="E1013">
        <v>6.4865487426982797</v>
      </c>
      <c r="F1013">
        <v>0.31307708888621</v>
      </c>
      <c r="G1013">
        <v>0.86141575576765606</v>
      </c>
      <c r="H1013">
        <v>6.5002457002457001</v>
      </c>
      <c r="I1013">
        <v>4.2655863773688498</v>
      </c>
    </row>
    <row r="1014" spans="1:9" x14ac:dyDescent="0.25">
      <c r="A1014">
        <v>1012</v>
      </c>
      <c r="B1014">
        <v>38.353248693054503</v>
      </c>
      <c r="C1014">
        <v>154.11705277826101</v>
      </c>
      <c r="D1014">
        <v>10.0322215685065</v>
      </c>
      <c r="E1014">
        <v>4.7653686369226396</v>
      </c>
      <c r="F1014">
        <v>0.25573911278988998</v>
      </c>
      <c r="G1014">
        <v>0.87960759760236296</v>
      </c>
      <c r="H1014">
        <v>7.7684789248625501</v>
      </c>
      <c r="I1014">
        <v>3.6540789155168198</v>
      </c>
    </row>
    <row r="1015" spans="1:9" x14ac:dyDescent="0.25">
      <c r="A1015">
        <v>1013</v>
      </c>
      <c r="B1015">
        <v>50.043696369636898</v>
      </c>
      <c r="C1015">
        <v>158.915794264906</v>
      </c>
      <c r="D1015">
        <v>12.975511520095701</v>
      </c>
      <c r="E1015">
        <v>10.8749602040858</v>
      </c>
      <c r="F1015">
        <v>0.33632420843232202</v>
      </c>
      <c r="G1015">
        <v>0.73356964829747495</v>
      </c>
      <c r="H1015">
        <v>9.4182718767198601</v>
      </c>
      <c r="I1015">
        <v>4.0119617224880297</v>
      </c>
    </row>
    <row r="1016" spans="1:9" x14ac:dyDescent="0.25">
      <c r="A1016">
        <v>1014</v>
      </c>
      <c r="B1016">
        <v>73.499061292103804</v>
      </c>
      <c r="C1016">
        <v>136.69198158914699</v>
      </c>
      <c r="D1016">
        <v>11.1632337494451</v>
      </c>
      <c r="E1016">
        <v>9.7178271534373604</v>
      </c>
      <c r="F1016">
        <v>0.42312675674561501</v>
      </c>
      <c r="G1016">
        <v>0.82386435543960401</v>
      </c>
      <c r="H1016">
        <v>5.6062470421202004</v>
      </c>
      <c r="I1016">
        <v>4.0619573796369304</v>
      </c>
    </row>
    <row r="1017" spans="1:9" x14ac:dyDescent="0.25">
      <c r="A1017">
        <v>1015</v>
      </c>
      <c r="B1017">
        <v>56.476861668953397</v>
      </c>
      <c r="C1017">
        <v>169.296558578705</v>
      </c>
      <c r="D1017">
        <v>12.5422460752945</v>
      </c>
      <c r="E1017">
        <v>5.6034338400172601</v>
      </c>
      <c r="F1017">
        <v>0.35743369652037799</v>
      </c>
      <c r="G1017">
        <v>0.83712646808359403</v>
      </c>
      <c r="H1017">
        <v>8.3850102669404496</v>
      </c>
      <c r="I1017">
        <v>3.5785094066570098</v>
      </c>
    </row>
    <row r="1018" spans="1:9" x14ac:dyDescent="0.25">
      <c r="A1018">
        <v>1016</v>
      </c>
      <c r="B1018">
        <v>46.957610789980698</v>
      </c>
      <c r="C1018">
        <v>134.47934285992</v>
      </c>
      <c r="D1018">
        <v>13.7089943014197</v>
      </c>
      <c r="E1018">
        <v>6.0045812848431899</v>
      </c>
      <c r="F1018">
        <v>0.26320160987612601</v>
      </c>
      <c r="G1018">
        <v>0.83761921323503297</v>
      </c>
      <c r="H1018">
        <v>9.6374384236453192</v>
      </c>
      <c r="I1018">
        <v>3.3219841502788299</v>
      </c>
    </row>
    <row r="1019" spans="1:9" x14ac:dyDescent="0.25">
      <c r="A1019">
        <v>1017</v>
      </c>
      <c r="B1019">
        <v>48.469696969696898</v>
      </c>
      <c r="C1019">
        <v>179.97073621521699</v>
      </c>
      <c r="D1019">
        <v>12.0662038404593</v>
      </c>
      <c r="E1019">
        <v>3.2233258288512801</v>
      </c>
      <c r="F1019">
        <v>0.31860744886101799</v>
      </c>
      <c r="G1019">
        <v>0.88537782494407702</v>
      </c>
      <c r="H1019">
        <v>7.4807492195629504</v>
      </c>
      <c r="I1019">
        <v>2.4312416555407199</v>
      </c>
    </row>
    <row r="1020" spans="1:9" x14ac:dyDescent="0.25">
      <c r="A1020">
        <v>1018</v>
      </c>
      <c r="B1020">
        <v>54.215005599104103</v>
      </c>
      <c r="C1020">
        <v>118.18777986422</v>
      </c>
      <c r="D1020">
        <v>14.818475738159799</v>
      </c>
      <c r="E1020">
        <v>10.076743285667</v>
      </c>
      <c r="F1020">
        <v>0.350669057584092</v>
      </c>
      <c r="G1020">
        <v>0.83373647405840301</v>
      </c>
      <c r="H1020">
        <v>9.4156945917285206</v>
      </c>
      <c r="I1020">
        <v>4.7314919628707202</v>
      </c>
    </row>
    <row r="1021" spans="1:9" x14ac:dyDescent="0.25">
      <c r="A1021">
        <v>1019</v>
      </c>
      <c r="B1021">
        <v>20.4299754299754</v>
      </c>
      <c r="C1021">
        <v>163.65593367396099</v>
      </c>
      <c r="D1021">
        <v>18.250872621418502</v>
      </c>
      <c r="E1021">
        <v>7.01203785687734</v>
      </c>
      <c r="F1021">
        <v>0.12549584519340101</v>
      </c>
      <c r="G1021">
        <v>0.86722987990714495</v>
      </c>
      <c r="H1021">
        <v>11.5379746835443</v>
      </c>
      <c r="I1021">
        <v>5.1786283891547003</v>
      </c>
    </row>
    <row r="1022" spans="1:9" x14ac:dyDescent="0.25">
      <c r="A1022">
        <v>1020</v>
      </c>
      <c r="B1022">
        <v>78.769936890418805</v>
      </c>
      <c r="C1022">
        <v>194.64348133109701</v>
      </c>
      <c r="D1022">
        <v>13.233523632613601</v>
      </c>
      <c r="E1022">
        <v>3.69799366545069</v>
      </c>
      <c r="F1022">
        <v>0.43659520060691698</v>
      </c>
      <c r="G1022">
        <v>0.94564123536311495</v>
      </c>
      <c r="H1022">
        <v>7.0354223433242504</v>
      </c>
      <c r="I1022">
        <v>2.3416523235800302</v>
      </c>
    </row>
    <row r="1023" spans="1:9" x14ac:dyDescent="0.25">
      <c r="A1023">
        <v>1021</v>
      </c>
      <c r="B1023">
        <v>39.026877204770699</v>
      </c>
      <c r="C1023">
        <v>137.55069359445099</v>
      </c>
      <c r="D1023">
        <v>8.9033901734327596</v>
      </c>
      <c r="E1023">
        <v>6.9139085686428796</v>
      </c>
      <c r="F1023">
        <v>0.23178894527468699</v>
      </c>
      <c r="G1023">
        <v>0.84851482696520397</v>
      </c>
      <c r="H1023">
        <v>8.3333333333333304</v>
      </c>
      <c r="I1023">
        <v>3.6441969519343398</v>
      </c>
    </row>
    <row r="1024" spans="1:9" x14ac:dyDescent="0.25">
      <c r="A1024">
        <v>1022</v>
      </c>
      <c r="B1024">
        <v>54.413007039892697</v>
      </c>
      <c r="C1024">
        <v>132.109790124954</v>
      </c>
      <c r="D1024">
        <v>13.048576882361701</v>
      </c>
      <c r="E1024">
        <v>6.8253627191353798</v>
      </c>
      <c r="F1024">
        <v>0.33899961392070699</v>
      </c>
      <c r="G1024">
        <v>0.83831597756088705</v>
      </c>
      <c r="H1024">
        <v>6.1804767309875102</v>
      </c>
      <c r="I1024">
        <v>3.4892227302416701</v>
      </c>
    </row>
    <row r="1025" spans="1:9" x14ac:dyDescent="0.25">
      <c r="A1025">
        <v>1023</v>
      </c>
      <c r="B1025">
        <v>66.611423498076306</v>
      </c>
      <c r="C1025">
        <v>134.82821934688801</v>
      </c>
      <c r="D1025">
        <v>12.678224873582799</v>
      </c>
      <c r="E1025">
        <v>8.4771318564213303</v>
      </c>
      <c r="F1025">
        <v>0.35818524169717397</v>
      </c>
      <c r="G1025">
        <v>0.84109418785615297</v>
      </c>
      <c r="H1025">
        <v>8.0979591836734599</v>
      </c>
      <c r="I1025">
        <v>4.2614742698191899</v>
      </c>
    </row>
    <row r="1026" spans="1:9" x14ac:dyDescent="0.25">
      <c r="A1026">
        <v>1024</v>
      </c>
      <c r="B1026">
        <v>51.156651258346102</v>
      </c>
      <c r="C1026">
        <v>119.76892350708999</v>
      </c>
      <c r="D1026">
        <v>12.493867888938899</v>
      </c>
      <c r="E1026">
        <v>6.4939890023186102</v>
      </c>
      <c r="F1026">
        <v>0.28160441784449802</v>
      </c>
      <c r="G1026">
        <v>0.74461784047773205</v>
      </c>
      <c r="H1026">
        <v>10.624209575428999</v>
      </c>
      <c r="I1026">
        <v>3.6820359281437098</v>
      </c>
    </row>
    <row r="1027" spans="1:9" x14ac:dyDescent="0.25">
      <c r="A1027">
        <v>1025</v>
      </c>
      <c r="B1027">
        <v>25.244881244881199</v>
      </c>
      <c r="C1027">
        <v>133.916104283583</v>
      </c>
      <c r="D1027">
        <v>14.015456085623599</v>
      </c>
      <c r="E1027">
        <v>3.3298037746083202</v>
      </c>
      <c r="F1027">
        <v>0.173741900618826</v>
      </c>
      <c r="G1027">
        <v>0.91316628574357395</v>
      </c>
      <c r="H1027">
        <v>14.3858998144712</v>
      </c>
      <c r="I1027">
        <v>2.8263995891114502</v>
      </c>
    </row>
    <row r="1028" spans="1:9" x14ac:dyDescent="0.25">
      <c r="A1028">
        <v>1026</v>
      </c>
      <c r="B1028">
        <v>42.120976116303197</v>
      </c>
      <c r="C1028">
        <v>156.689270043877</v>
      </c>
      <c r="D1028">
        <v>9.2439908144040306</v>
      </c>
      <c r="E1028">
        <v>7.8270261323638399</v>
      </c>
      <c r="F1028">
        <v>0.29608533589918801</v>
      </c>
      <c r="G1028">
        <v>0.82755434306378906</v>
      </c>
      <c r="H1028">
        <v>11.0748091603053</v>
      </c>
      <c r="I1028">
        <v>3.6365254538981802</v>
      </c>
    </row>
    <row r="1029" spans="1:9" x14ac:dyDescent="0.25">
      <c r="A1029">
        <v>1027</v>
      </c>
      <c r="B1029">
        <v>42.353913466212902</v>
      </c>
      <c r="C1029">
        <v>172.92820150659099</v>
      </c>
      <c r="D1029">
        <v>9.7952870824447693</v>
      </c>
      <c r="E1029">
        <v>4.4736935999850704</v>
      </c>
      <c r="F1029">
        <v>0.29212590371845898</v>
      </c>
      <c r="G1029">
        <v>0.83761563468128297</v>
      </c>
      <c r="H1029">
        <v>11.407876230661</v>
      </c>
      <c r="I1029">
        <v>2.66532744073925</v>
      </c>
    </row>
    <row r="1030" spans="1:9" x14ac:dyDescent="0.25">
      <c r="A1030">
        <v>1028</v>
      </c>
      <c r="B1030">
        <v>52.174828599412301</v>
      </c>
      <c r="C1030">
        <v>164.68526543878599</v>
      </c>
      <c r="D1030">
        <v>11.6362497352196</v>
      </c>
      <c r="E1030">
        <v>4.2933557429876403</v>
      </c>
      <c r="F1030">
        <v>0.35447523921808899</v>
      </c>
      <c r="G1030">
        <v>0.87875666987147905</v>
      </c>
      <c r="H1030">
        <v>9.5754583921015506</v>
      </c>
      <c r="I1030">
        <v>2.8816601233875399</v>
      </c>
    </row>
    <row r="1031" spans="1:9" x14ac:dyDescent="0.25">
      <c r="A1031">
        <v>1029</v>
      </c>
      <c r="B1031">
        <v>23.740259740259699</v>
      </c>
      <c r="C1031">
        <v>140.46156376795699</v>
      </c>
      <c r="D1031">
        <v>20.0664379508666</v>
      </c>
      <c r="E1031">
        <v>6.2800755193586602</v>
      </c>
      <c r="F1031">
        <v>0.16302631972757201</v>
      </c>
      <c r="G1031">
        <v>0.858657402354567</v>
      </c>
      <c r="H1031">
        <v>13.4583333333333</v>
      </c>
      <c r="I1031">
        <v>3.4037078029883698</v>
      </c>
    </row>
    <row r="1032" spans="1:9" x14ac:dyDescent="0.25">
      <c r="A1032">
        <v>1030</v>
      </c>
      <c r="B1032">
        <v>45.395329782875798</v>
      </c>
      <c r="C1032">
        <v>145.39333243715501</v>
      </c>
      <c r="D1032">
        <v>10.8946182932469</v>
      </c>
      <c r="E1032">
        <v>7.5226992382353304</v>
      </c>
      <c r="F1032">
        <v>0.322718182040174</v>
      </c>
      <c r="G1032">
        <v>0.81320490472803297</v>
      </c>
      <c r="H1032">
        <v>10.6843467011642</v>
      </c>
      <c r="I1032">
        <v>4.0455764075067</v>
      </c>
    </row>
    <row r="1033" spans="1:9" x14ac:dyDescent="0.25">
      <c r="A1033">
        <v>1031</v>
      </c>
      <c r="B1033">
        <v>27.088117489986601</v>
      </c>
      <c r="C1033">
        <v>142.03759805247401</v>
      </c>
      <c r="D1033">
        <v>11.357051883387101</v>
      </c>
      <c r="E1033">
        <v>6.3237830704834002</v>
      </c>
      <c r="F1033">
        <v>0.197486651503574</v>
      </c>
      <c r="G1033">
        <v>0.82348376903677001</v>
      </c>
      <c r="H1033">
        <v>12.2990033222591</v>
      </c>
      <c r="I1033">
        <v>3.5477797513321399</v>
      </c>
    </row>
    <row r="1034" spans="1:9" x14ac:dyDescent="0.25">
      <c r="A1034">
        <v>1032</v>
      </c>
      <c r="B1034">
        <v>30.258167841127399</v>
      </c>
      <c r="C1034">
        <v>141.872460087082</v>
      </c>
      <c r="D1034">
        <v>10.388678320564599</v>
      </c>
      <c r="E1034">
        <v>9.2648057357813993</v>
      </c>
      <c r="F1034">
        <v>0.226279287423542</v>
      </c>
      <c r="G1034">
        <v>0.76081248661546497</v>
      </c>
      <c r="H1034">
        <v>11.741116751269001</v>
      </c>
      <c r="I1034">
        <v>4.5017976373908501</v>
      </c>
    </row>
    <row r="1035" spans="1:9" x14ac:dyDescent="0.25">
      <c r="A1035">
        <v>1033</v>
      </c>
      <c r="B1035">
        <v>27.554806070826299</v>
      </c>
      <c r="C1035">
        <v>154.49751398384001</v>
      </c>
      <c r="D1035">
        <v>10.531637847445101</v>
      </c>
      <c r="E1035">
        <v>5.5555955224796598</v>
      </c>
      <c r="F1035">
        <v>0.191140638252559</v>
      </c>
      <c r="G1035">
        <v>0.87499026192364504</v>
      </c>
      <c r="H1035">
        <v>12.7684824902723</v>
      </c>
      <c r="I1035">
        <v>3.8941824275796</v>
      </c>
    </row>
    <row r="1036" spans="1:9" x14ac:dyDescent="0.25">
      <c r="A1036">
        <v>1034</v>
      </c>
      <c r="B1036">
        <v>18.1916902738432</v>
      </c>
      <c r="C1036">
        <v>152.917005879692</v>
      </c>
      <c r="D1036">
        <v>12.553968824662</v>
      </c>
      <c r="E1036">
        <v>11.094839534802</v>
      </c>
      <c r="F1036">
        <v>0.118100251724841</v>
      </c>
      <c r="G1036">
        <v>0.72814889881904199</v>
      </c>
      <c r="H1036">
        <v>6.5297450424929098</v>
      </c>
      <c r="I1036">
        <v>4.7763788968824903</v>
      </c>
    </row>
    <row r="1037" spans="1:9" x14ac:dyDescent="0.25">
      <c r="A1037">
        <v>1035</v>
      </c>
      <c r="B1037">
        <v>65.454581832733098</v>
      </c>
      <c r="C1037">
        <v>139.81744491380201</v>
      </c>
      <c r="D1037">
        <v>8.6685528933266607</v>
      </c>
      <c r="E1037">
        <v>8.2984261247159008</v>
      </c>
      <c r="F1037">
        <v>0.42889105833730401</v>
      </c>
      <c r="G1037">
        <v>0.83360289746356697</v>
      </c>
      <c r="H1037">
        <v>7.2810126582278398</v>
      </c>
      <c r="I1037">
        <v>3.5324507587988299</v>
      </c>
    </row>
    <row r="1038" spans="1:9" x14ac:dyDescent="0.25">
      <c r="A1038">
        <v>1036</v>
      </c>
      <c r="B1038">
        <v>38.944558521560502</v>
      </c>
      <c r="C1038">
        <v>194.96429844665099</v>
      </c>
      <c r="D1038">
        <v>9.3451808823987097</v>
      </c>
      <c r="E1038">
        <v>5.7817161272932101</v>
      </c>
      <c r="F1038">
        <v>0.25804974427536298</v>
      </c>
      <c r="G1038">
        <v>0.88514033251170099</v>
      </c>
      <c r="H1038">
        <v>6.3995271867612296</v>
      </c>
      <c r="I1038">
        <v>4.9777694046721903</v>
      </c>
    </row>
    <row r="1039" spans="1:9" x14ac:dyDescent="0.25">
      <c r="A1039">
        <v>1037</v>
      </c>
      <c r="B1039">
        <v>61.7653775322283</v>
      </c>
      <c r="C1039">
        <v>138.255772646536</v>
      </c>
      <c r="D1039">
        <v>9.6822872332123602</v>
      </c>
      <c r="E1039">
        <v>20.438591141086999</v>
      </c>
      <c r="F1039">
        <v>0.39553841204890799</v>
      </c>
      <c r="G1039">
        <v>0.66272357826472506</v>
      </c>
      <c r="H1039">
        <v>5.9095477386934601</v>
      </c>
      <c r="I1039">
        <v>9.8122472559214309</v>
      </c>
    </row>
    <row r="1040" spans="1:9" x14ac:dyDescent="0.25">
      <c r="A1040">
        <v>1038</v>
      </c>
      <c r="B1040">
        <v>36.380678550891297</v>
      </c>
      <c r="C1040">
        <v>158.87223266072999</v>
      </c>
      <c r="D1040">
        <v>12.702018723982601</v>
      </c>
      <c r="E1040">
        <v>3.6980186860581301</v>
      </c>
      <c r="F1040">
        <v>0.26424000798486103</v>
      </c>
      <c r="G1040">
        <v>0.88277294018803498</v>
      </c>
      <c r="H1040">
        <v>11.748502994011901</v>
      </c>
      <c r="I1040">
        <v>2.5255916345624598</v>
      </c>
    </row>
    <row r="1041" spans="1:9" x14ac:dyDescent="0.25">
      <c r="A1041">
        <v>1039</v>
      </c>
      <c r="B1041">
        <v>31.378073089700901</v>
      </c>
      <c r="C1041">
        <v>210.90231846533999</v>
      </c>
      <c r="D1041">
        <v>13.875049677931999</v>
      </c>
      <c r="E1041">
        <v>4.15629324804208</v>
      </c>
      <c r="F1041">
        <v>0.232385741104223</v>
      </c>
      <c r="G1041">
        <v>0.85185221573506098</v>
      </c>
      <c r="H1041">
        <v>12.2141623488773</v>
      </c>
      <c r="I1041">
        <v>2.4508537148131002</v>
      </c>
    </row>
    <row r="1042" spans="1:9" x14ac:dyDescent="0.25">
      <c r="A1042">
        <v>1040</v>
      </c>
      <c r="B1042">
        <v>29.084005376343999</v>
      </c>
      <c r="C1042">
        <v>158.53408533594899</v>
      </c>
      <c r="D1042">
        <v>12.1395777770914</v>
      </c>
      <c r="E1042">
        <v>7.2881323847748796</v>
      </c>
      <c r="F1042">
        <v>0.217426618018183</v>
      </c>
      <c r="G1042">
        <v>0.82562025173531794</v>
      </c>
      <c r="H1042">
        <v>11.775974025974</v>
      </c>
      <c r="I1042">
        <v>4.8491996630159999</v>
      </c>
    </row>
    <row r="1043" spans="1:9" x14ac:dyDescent="0.25">
      <c r="A1043">
        <v>1041</v>
      </c>
      <c r="B1043">
        <v>22.570711297071099</v>
      </c>
      <c r="C1043">
        <v>32.377593360995803</v>
      </c>
      <c r="D1043">
        <v>10.7940924030129</v>
      </c>
      <c r="E1043">
        <v>10.2036745638241</v>
      </c>
      <c r="F1043">
        <v>0.16870096025571499</v>
      </c>
      <c r="G1043">
        <v>0.15259491040536199</v>
      </c>
      <c r="H1043">
        <v>7.4347826086956497</v>
      </c>
      <c r="I1043">
        <v>3.86633663366336</v>
      </c>
    </row>
    <row r="1044" spans="1:9" x14ac:dyDescent="0.25">
      <c r="A1044">
        <v>1042</v>
      </c>
      <c r="B1044">
        <v>60.988505747126403</v>
      </c>
      <c r="C1044">
        <v>177.50757276438799</v>
      </c>
      <c r="D1044">
        <v>8.9609269530730398</v>
      </c>
      <c r="E1044">
        <v>3.4321904763959799</v>
      </c>
      <c r="F1044">
        <v>0.427104782807675</v>
      </c>
      <c r="G1044">
        <v>0.88106796710219504</v>
      </c>
      <c r="H1044">
        <v>8.2156862745097996</v>
      </c>
      <c r="I1044">
        <v>2.7477535301668801</v>
      </c>
    </row>
    <row r="1045" spans="1:9" x14ac:dyDescent="0.25">
      <c r="A1045">
        <v>1043</v>
      </c>
      <c r="B1045">
        <v>89.302768788205597</v>
      </c>
      <c r="C1045">
        <v>162.21700968523001</v>
      </c>
      <c r="D1045">
        <v>14.489133553751</v>
      </c>
      <c r="E1045">
        <v>7.1501932573001197</v>
      </c>
      <c r="F1045">
        <v>0.59031195212619902</v>
      </c>
      <c r="G1045">
        <v>0.83605264797340695</v>
      </c>
      <c r="H1045">
        <v>7.6212406015037502</v>
      </c>
      <c r="I1045">
        <v>3.71392587261604</v>
      </c>
    </row>
    <row r="1046" spans="1:9" x14ac:dyDescent="0.25">
      <c r="A1046">
        <v>1044</v>
      </c>
      <c r="B1046">
        <v>21.691612903225799</v>
      </c>
      <c r="C1046">
        <v>94.997100398695096</v>
      </c>
      <c r="D1046">
        <v>15.385702567525399</v>
      </c>
      <c r="E1046">
        <v>5.0472487022526797</v>
      </c>
      <c r="F1046">
        <v>0.141250391911967</v>
      </c>
      <c r="G1046">
        <v>0.75713557220649497</v>
      </c>
      <c r="H1046">
        <v>10.252659574468</v>
      </c>
      <c r="I1046">
        <v>3.5328820116054098</v>
      </c>
    </row>
    <row r="1047" spans="1:9" x14ac:dyDescent="0.25">
      <c r="A1047">
        <v>1045</v>
      </c>
      <c r="B1047">
        <v>26.213652482269499</v>
      </c>
      <c r="C1047">
        <v>190.44702386479699</v>
      </c>
      <c r="D1047">
        <v>22.406397002804798</v>
      </c>
      <c r="E1047">
        <v>3.3111634510701999</v>
      </c>
      <c r="F1047">
        <v>0.134780231185994</v>
      </c>
      <c r="G1047">
        <v>0.90810465884940395</v>
      </c>
      <c r="H1047">
        <v>12.6024590163934</v>
      </c>
      <c r="I1047">
        <v>2.4017506791427699</v>
      </c>
    </row>
    <row r="1048" spans="1:9" x14ac:dyDescent="0.25">
      <c r="A1048">
        <v>1046</v>
      </c>
      <c r="B1048">
        <v>48.994364212750902</v>
      </c>
      <c r="C1048">
        <v>147.90915883859901</v>
      </c>
      <c r="D1048">
        <v>15.0126127490008</v>
      </c>
      <c r="E1048">
        <v>4.9014299415697096</v>
      </c>
      <c r="F1048">
        <v>0.27259805097010398</v>
      </c>
      <c r="G1048">
        <v>0.85651198046241495</v>
      </c>
      <c r="H1048">
        <v>14.196551724137899</v>
      </c>
      <c r="I1048">
        <v>2.9329854435594598</v>
      </c>
    </row>
    <row r="1049" spans="1:9" x14ac:dyDescent="0.25">
      <c r="A1049">
        <v>1047</v>
      </c>
      <c r="B1049">
        <v>42.633412042502897</v>
      </c>
      <c r="C1049">
        <v>192.26263317368699</v>
      </c>
      <c r="D1049">
        <v>12.929491523310199</v>
      </c>
      <c r="E1049">
        <v>3.32553356028341</v>
      </c>
      <c r="F1049">
        <v>0.24292229531919299</v>
      </c>
      <c r="G1049">
        <v>0.89175685780813096</v>
      </c>
      <c r="H1049">
        <v>14.112804878048699</v>
      </c>
      <c r="I1049">
        <v>2.3324369747899101</v>
      </c>
    </row>
    <row r="1050" spans="1:9" x14ac:dyDescent="0.25">
      <c r="A1050">
        <v>1048</v>
      </c>
      <c r="B1050">
        <v>14.4190231362467</v>
      </c>
      <c r="C1050">
        <v>188.38424242424199</v>
      </c>
      <c r="D1050">
        <v>19.569761458360102</v>
      </c>
      <c r="E1050">
        <v>5.12863560939532</v>
      </c>
      <c r="F1050">
        <v>8.7736466190148105E-2</v>
      </c>
      <c r="G1050">
        <v>0.85231904124441005</v>
      </c>
      <c r="H1050">
        <v>20.8830548926014</v>
      </c>
      <c r="I1050">
        <v>3.0675990675990601</v>
      </c>
    </row>
    <row r="1051" spans="1:9" x14ac:dyDescent="0.25">
      <c r="A1051">
        <v>1049</v>
      </c>
      <c r="B1051">
        <v>20.271773347324199</v>
      </c>
      <c r="C1051">
        <v>140.705585725368</v>
      </c>
      <c r="D1051">
        <v>18.771283618659101</v>
      </c>
      <c r="E1051">
        <v>7.8235075847259097</v>
      </c>
      <c r="F1051">
        <v>0.12432381198973699</v>
      </c>
      <c r="G1051">
        <v>0.83012453861677005</v>
      </c>
      <c r="H1051">
        <v>19.735362997658001</v>
      </c>
      <c r="I1051">
        <v>4.4067921742340301</v>
      </c>
    </row>
    <row r="1052" spans="1:9" x14ac:dyDescent="0.25">
      <c r="A1052">
        <v>1050</v>
      </c>
      <c r="B1052">
        <v>27.1148788927335</v>
      </c>
      <c r="C1052">
        <v>159.31834619093499</v>
      </c>
      <c r="D1052">
        <v>15.891329062973201</v>
      </c>
      <c r="E1052">
        <v>7.6152280120428797</v>
      </c>
      <c r="F1052">
        <v>0.169159327943256</v>
      </c>
      <c r="G1052">
        <v>0.81152306876969005</v>
      </c>
      <c r="H1052">
        <v>17.4862542955326</v>
      </c>
      <c r="I1052">
        <v>3.8346556648682899</v>
      </c>
    </row>
    <row r="1053" spans="1:9" x14ac:dyDescent="0.25">
      <c r="A1053">
        <v>1051</v>
      </c>
      <c r="B1053">
        <v>47.534460887949201</v>
      </c>
      <c r="C1053">
        <v>159.81496881496801</v>
      </c>
      <c r="D1053">
        <v>16.732017991000301</v>
      </c>
      <c r="E1053">
        <v>5.54046962290741</v>
      </c>
      <c r="F1053">
        <v>0.29834540384921998</v>
      </c>
      <c r="G1053">
        <v>0.83667972433168802</v>
      </c>
      <c r="H1053">
        <v>15.4533947065592</v>
      </c>
      <c r="I1053">
        <v>3.8028495692511499</v>
      </c>
    </row>
    <row r="1054" spans="1:9" x14ac:dyDescent="0.25">
      <c r="A1054">
        <v>1052</v>
      </c>
      <c r="B1054">
        <v>33.815584415584397</v>
      </c>
      <c r="C1054">
        <v>160.36828087167001</v>
      </c>
      <c r="D1054">
        <v>27.6224306373045</v>
      </c>
      <c r="E1054">
        <v>9.5517534821014607</v>
      </c>
      <c r="F1054">
        <v>0.207178325282805</v>
      </c>
      <c r="G1054">
        <v>0.83313678282153603</v>
      </c>
      <c r="H1054">
        <v>15.984070796460101</v>
      </c>
      <c r="I1054">
        <v>4.8103078024337798</v>
      </c>
    </row>
    <row r="1055" spans="1:9" x14ac:dyDescent="0.25">
      <c r="A1055">
        <v>1053</v>
      </c>
      <c r="B1055">
        <v>23.146627565982399</v>
      </c>
      <c r="C1055">
        <v>150.476920950801</v>
      </c>
      <c r="D1055">
        <v>15.1267126383452</v>
      </c>
      <c r="E1055">
        <v>4.6710856957802704</v>
      </c>
      <c r="F1055">
        <v>0.13819411298049999</v>
      </c>
      <c r="G1055">
        <v>0.82029255122686995</v>
      </c>
      <c r="H1055">
        <v>16.670909090908999</v>
      </c>
      <c r="I1055">
        <v>2.8841439304072698</v>
      </c>
    </row>
    <row r="1056" spans="1:9" x14ac:dyDescent="0.25">
      <c r="A1056">
        <v>1054</v>
      </c>
      <c r="B1056">
        <v>25.198514517218001</v>
      </c>
      <c r="C1056">
        <v>161.00175828243499</v>
      </c>
      <c r="D1056">
        <v>16.463805351997099</v>
      </c>
      <c r="E1056">
        <v>4.59529025501564</v>
      </c>
      <c r="F1056">
        <v>0.14863282227761401</v>
      </c>
      <c r="G1056">
        <v>0.87440419929970004</v>
      </c>
      <c r="H1056">
        <v>16.649373881932</v>
      </c>
      <c r="I1056">
        <v>3.2302489177489102</v>
      </c>
    </row>
    <row r="1057" spans="1:9" x14ac:dyDescent="0.25">
      <c r="A1057">
        <v>1055</v>
      </c>
      <c r="B1057">
        <v>42.9233082706766</v>
      </c>
      <c r="C1057">
        <v>174.85273454868801</v>
      </c>
      <c r="D1057">
        <v>11.726739706459901</v>
      </c>
      <c r="E1057">
        <v>5.7091228674604997</v>
      </c>
      <c r="F1057">
        <v>0.221331968647974</v>
      </c>
      <c r="G1057">
        <v>0.86966220460367205</v>
      </c>
      <c r="H1057">
        <v>11.1666666666666</v>
      </c>
      <c r="I1057">
        <v>3.3522196261682198</v>
      </c>
    </row>
    <row r="1058" spans="1:9" x14ac:dyDescent="0.25">
      <c r="A1058">
        <v>1056</v>
      </c>
      <c r="B1058">
        <v>47.713957934990397</v>
      </c>
      <c r="C1058">
        <v>105.31830746332101</v>
      </c>
      <c r="D1058">
        <v>10.5942539790992</v>
      </c>
      <c r="E1058">
        <v>9.3767175877926903</v>
      </c>
      <c r="F1058">
        <v>0.254489153227549</v>
      </c>
      <c r="G1058">
        <v>0.68915985112344502</v>
      </c>
      <c r="H1058">
        <v>11.915254237288099</v>
      </c>
      <c r="I1058">
        <v>3.6949152542372801</v>
      </c>
    </row>
    <row r="1059" spans="1:9" x14ac:dyDescent="0.25">
      <c r="A1059">
        <v>1057</v>
      </c>
      <c r="B1059">
        <v>54.871027176416398</v>
      </c>
      <c r="C1059">
        <v>138.31839156229401</v>
      </c>
      <c r="D1059">
        <v>8.1629088133109793</v>
      </c>
      <c r="E1059">
        <v>8.3226635365276191</v>
      </c>
      <c r="F1059">
        <v>0.36938671158179198</v>
      </c>
      <c r="G1059">
        <v>0.63504363247429396</v>
      </c>
      <c r="H1059">
        <v>6.8590971272229799</v>
      </c>
      <c r="I1059">
        <v>3.8012872083668499</v>
      </c>
    </row>
    <row r="1060" spans="1:9" x14ac:dyDescent="0.25">
      <c r="A1060">
        <v>1058</v>
      </c>
      <c r="B1060">
        <v>49.297827239003702</v>
      </c>
      <c r="C1060">
        <v>135.660498586481</v>
      </c>
      <c r="D1060">
        <v>8.9331175174585606</v>
      </c>
      <c r="E1060">
        <v>5.0221692125082003</v>
      </c>
      <c r="F1060">
        <v>0.32897505541462002</v>
      </c>
      <c r="G1060">
        <v>0.82415287272041005</v>
      </c>
      <c r="H1060">
        <v>7.1478129713423799</v>
      </c>
      <c r="I1060">
        <v>3.42994100294985</v>
      </c>
    </row>
    <row r="1061" spans="1:9" x14ac:dyDescent="0.25">
      <c r="A1061">
        <v>1059</v>
      </c>
      <c r="B1061">
        <v>54.525179856115102</v>
      </c>
      <c r="C1061">
        <v>167.042620232172</v>
      </c>
      <c r="D1061">
        <v>7.1240399734550497</v>
      </c>
      <c r="E1061">
        <v>5.2647378535608098</v>
      </c>
      <c r="F1061">
        <v>0.363717612749686</v>
      </c>
      <c r="G1061">
        <v>0.80229172228329904</v>
      </c>
      <c r="H1061">
        <v>6.5705045278137097</v>
      </c>
      <c r="I1061">
        <v>2.8523166023165998</v>
      </c>
    </row>
    <row r="1062" spans="1:9" x14ac:dyDescent="0.25">
      <c r="A1062">
        <v>1060</v>
      </c>
      <c r="B1062">
        <v>57.704260651628999</v>
      </c>
      <c r="C1062">
        <v>156.922092717553</v>
      </c>
      <c r="D1062">
        <v>7.0569435518050003</v>
      </c>
      <c r="E1062">
        <v>5.16635001733093</v>
      </c>
      <c r="F1062">
        <v>0.39063632538585702</v>
      </c>
      <c r="G1062">
        <v>0.90547257533525005</v>
      </c>
      <c r="H1062">
        <v>6.2201492537313401</v>
      </c>
      <c r="I1062">
        <v>2.7905170104473598</v>
      </c>
    </row>
    <row r="1063" spans="1:9" x14ac:dyDescent="0.25">
      <c r="A1063">
        <v>1061</v>
      </c>
      <c r="B1063">
        <v>41.34375</v>
      </c>
      <c r="C1063">
        <v>152.574700304168</v>
      </c>
      <c r="D1063">
        <v>10.328467693134201</v>
      </c>
      <c r="E1063">
        <v>9.1811314238290098</v>
      </c>
      <c r="F1063">
        <v>0.27391020626302798</v>
      </c>
      <c r="G1063">
        <v>0.76013119352193603</v>
      </c>
      <c r="H1063">
        <v>8.0746951219512102</v>
      </c>
      <c r="I1063">
        <v>4.1755000000000004</v>
      </c>
    </row>
    <row r="1064" spans="1:9" x14ac:dyDescent="0.25">
      <c r="A1064">
        <v>1062</v>
      </c>
      <c r="B1064">
        <v>18.867660764212399</v>
      </c>
      <c r="C1064">
        <v>174.265261272993</v>
      </c>
      <c r="D1064">
        <v>11.811620342970899</v>
      </c>
      <c r="E1064">
        <v>6.88659503715171</v>
      </c>
      <c r="F1064">
        <v>0.12803379859882499</v>
      </c>
      <c r="G1064">
        <v>0.88865111419768095</v>
      </c>
      <c r="H1064">
        <v>7.5837696335078499</v>
      </c>
      <c r="I1064">
        <v>3.6856416772554002</v>
      </c>
    </row>
    <row r="1065" spans="1:9" x14ac:dyDescent="0.25">
      <c r="A1065">
        <v>1063</v>
      </c>
      <c r="B1065">
        <v>52.037793667007101</v>
      </c>
      <c r="C1065">
        <v>139.355043887546</v>
      </c>
      <c r="D1065">
        <v>9.5992688825569505</v>
      </c>
      <c r="E1065">
        <v>2.9066692244564498</v>
      </c>
      <c r="F1065">
        <v>0.37445657786769299</v>
      </c>
      <c r="G1065">
        <v>0.88059878445744899</v>
      </c>
      <c r="H1065">
        <v>6.15506329113924</v>
      </c>
      <c r="I1065">
        <v>2.4988226059654601</v>
      </c>
    </row>
    <row r="1066" spans="1:9" x14ac:dyDescent="0.25">
      <c r="A1066">
        <v>1064</v>
      </c>
      <c r="B1066">
        <v>50.313043478260802</v>
      </c>
      <c r="C1066">
        <v>138.499787143465</v>
      </c>
      <c r="D1066">
        <v>9.5891325909532004</v>
      </c>
      <c r="E1066">
        <v>9.0135819618979607</v>
      </c>
      <c r="F1066">
        <v>0.32888346843981697</v>
      </c>
      <c r="G1066">
        <v>0.72499799180924496</v>
      </c>
      <c r="H1066">
        <v>6.3165829145728596</v>
      </c>
      <c r="I1066">
        <v>5.4908789386401304</v>
      </c>
    </row>
    <row r="1067" spans="1:9" x14ac:dyDescent="0.25">
      <c r="A1067">
        <v>1065</v>
      </c>
      <c r="B1067">
        <v>17.2731277533039</v>
      </c>
      <c r="C1067">
        <v>148.57799505506799</v>
      </c>
      <c r="D1067">
        <v>11.0973489150789</v>
      </c>
      <c r="E1067">
        <v>10.202494492534401</v>
      </c>
      <c r="F1067">
        <v>0.14382078499877901</v>
      </c>
      <c r="G1067">
        <v>0.83146281463597105</v>
      </c>
      <c r="H1067">
        <v>10.3252525252525</v>
      </c>
      <c r="I1067">
        <v>4.2820012995451497</v>
      </c>
    </row>
    <row r="1068" spans="1:9" x14ac:dyDescent="0.25">
      <c r="A1068">
        <v>1066</v>
      </c>
      <c r="B1068">
        <v>41.712450592885297</v>
      </c>
      <c r="C1068">
        <v>148.374361702127</v>
      </c>
      <c r="D1068">
        <v>10.255787793306601</v>
      </c>
      <c r="E1068">
        <v>4.23670770391373</v>
      </c>
      <c r="F1068">
        <v>0.31320813755051202</v>
      </c>
      <c r="G1068">
        <v>0.88741746998029103</v>
      </c>
      <c r="H1068">
        <v>10.994152046783601</v>
      </c>
      <c r="I1068">
        <v>3.12198795180722</v>
      </c>
    </row>
    <row r="1069" spans="1:9" x14ac:dyDescent="0.25">
      <c r="A1069">
        <v>1067</v>
      </c>
      <c r="B1069">
        <v>47.979739507959401</v>
      </c>
      <c r="C1069">
        <v>132.84640241275301</v>
      </c>
      <c r="D1069">
        <v>8.5864189644688906</v>
      </c>
      <c r="E1069">
        <v>17.3617925847797</v>
      </c>
      <c r="F1069">
        <v>0.35177511830268499</v>
      </c>
      <c r="G1069">
        <v>0.72526049630747602</v>
      </c>
      <c r="H1069">
        <v>7.4425287356321803</v>
      </c>
      <c r="I1069">
        <v>7.4757281553397998</v>
      </c>
    </row>
    <row r="1070" spans="1:9" x14ac:dyDescent="0.25">
      <c r="A1070">
        <v>1068</v>
      </c>
      <c r="B1070">
        <v>56.779843040065998</v>
      </c>
      <c r="C1070">
        <v>26.0285714285714</v>
      </c>
      <c r="D1070">
        <v>8.9507523668342195</v>
      </c>
      <c r="E1070">
        <v>28.422767431925202</v>
      </c>
      <c r="F1070">
        <v>0.41623616959299098</v>
      </c>
      <c r="G1070">
        <v>0.134435376173415</v>
      </c>
      <c r="H1070">
        <v>7.1923076923076898</v>
      </c>
      <c r="I1070">
        <v>11.6172839506172</v>
      </c>
    </row>
    <row r="1071" spans="1:9" x14ac:dyDescent="0.25">
      <c r="A1071">
        <v>1069</v>
      </c>
      <c r="B1071">
        <v>57.576702508960501</v>
      </c>
      <c r="C1071">
        <v>182.57760691975</v>
      </c>
      <c r="D1071">
        <v>9.0785972439118794</v>
      </c>
      <c r="E1071">
        <v>2.6967831443761798</v>
      </c>
      <c r="F1071">
        <v>0.41814037950041699</v>
      </c>
      <c r="G1071">
        <v>0.88682213450093295</v>
      </c>
      <c r="H1071">
        <v>6.8678571428571402</v>
      </c>
      <c r="I1071">
        <v>2.38880101233786</v>
      </c>
    </row>
    <row r="1072" spans="1:9" x14ac:dyDescent="0.25">
      <c r="A1072">
        <v>1070</v>
      </c>
      <c r="B1072">
        <v>37.855622089154998</v>
      </c>
      <c r="C1072">
        <v>169.824195967338</v>
      </c>
      <c r="D1072">
        <v>10.863017334937901</v>
      </c>
      <c r="E1072">
        <v>8.5769608372748802</v>
      </c>
      <c r="F1072">
        <v>0.27394099834751201</v>
      </c>
      <c r="G1072">
        <v>0.81938106781421605</v>
      </c>
      <c r="H1072">
        <v>8.0052083333333304</v>
      </c>
      <c r="I1072">
        <v>3.82010582010582</v>
      </c>
    </row>
    <row r="1073" spans="1:9" x14ac:dyDescent="0.25">
      <c r="A1073">
        <v>1071</v>
      </c>
      <c r="B1073">
        <v>45.062390924956297</v>
      </c>
      <c r="C1073">
        <v>141.36197627783901</v>
      </c>
      <c r="D1073">
        <v>10.3143363622363</v>
      </c>
      <c r="E1073">
        <v>4.67566586571537</v>
      </c>
      <c r="F1073">
        <v>0.35137346834897898</v>
      </c>
      <c r="G1073">
        <v>0.85785446394831599</v>
      </c>
      <c r="H1073">
        <v>7.7051282051282</v>
      </c>
      <c r="I1073">
        <v>2.97219833763255</v>
      </c>
    </row>
    <row r="1074" spans="1:9" x14ac:dyDescent="0.25">
      <c r="A1074">
        <v>1072</v>
      </c>
      <c r="B1074">
        <v>46.868237347294901</v>
      </c>
      <c r="C1074">
        <v>143.09633802816899</v>
      </c>
      <c r="D1074">
        <v>9.9352146236063703</v>
      </c>
      <c r="E1074">
        <v>14.466679045949901</v>
      </c>
      <c r="F1074">
        <v>0.38233107887840301</v>
      </c>
      <c r="G1074">
        <v>0.66886548230415699</v>
      </c>
      <c r="H1074">
        <v>8.6112565445026092</v>
      </c>
      <c r="I1074">
        <v>5.6953428201811098</v>
      </c>
    </row>
    <row r="1075" spans="1:9" x14ac:dyDescent="0.25">
      <c r="A1075">
        <v>1073</v>
      </c>
      <c r="B1075">
        <v>25.0674466620784</v>
      </c>
      <c r="C1075">
        <v>177.54068670607401</v>
      </c>
      <c r="D1075">
        <v>11.269802514397</v>
      </c>
      <c r="E1075">
        <v>8.9336576841059294</v>
      </c>
      <c r="F1075">
        <v>0.179612114594385</v>
      </c>
      <c r="G1075">
        <v>0.84453089112743196</v>
      </c>
      <c r="H1075">
        <v>15.2193436960276</v>
      </c>
      <c r="I1075">
        <v>4.9613243480808604</v>
      </c>
    </row>
    <row r="1076" spans="1:9" x14ac:dyDescent="0.25">
      <c r="A1076">
        <v>1074</v>
      </c>
      <c r="B1076">
        <v>28.965468639887199</v>
      </c>
      <c r="C1076">
        <v>147.79548755688899</v>
      </c>
      <c r="D1076">
        <v>10.698263434543399</v>
      </c>
      <c r="E1076">
        <v>3.8693236009376002</v>
      </c>
      <c r="F1076">
        <v>0.20619448034225701</v>
      </c>
      <c r="G1076">
        <v>0.87066210281975898</v>
      </c>
      <c r="H1076">
        <v>15.044247787610599</v>
      </c>
      <c r="I1076">
        <v>2.5672141119221399</v>
      </c>
    </row>
    <row r="1077" spans="1:9" x14ac:dyDescent="0.25">
      <c r="A1077">
        <v>1075</v>
      </c>
      <c r="B1077">
        <v>35.429220779220699</v>
      </c>
      <c r="C1077">
        <v>135.23725606150199</v>
      </c>
      <c r="D1077">
        <v>12.296156071057201</v>
      </c>
      <c r="E1077">
        <v>6.1976668040274996</v>
      </c>
      <c r="F1077">
        <v>0.23995023349027</v>
      </c>
      <c r="G1077">
        <v>0.81040457399153698</v>
      </c>
      <c r="H1077">
        <v>16.48606271777</v>
      </c>
      <c r="I1077">
        <v>3.3801714498695401</v>
      </c>
    </row>
    <row r="1078" spans="1:9" x14ac:dyDescent="0.25">
      <c r="A1078">
        <v>1076</v>
      </c>
      <c r="B1078">
        <v>50.761250592136399</v>
      </c>
      <c r="C1078">
        <v>160.66606260296501</v>
      </c>
      <c r="D1078">
        <v>13.445184810352901</v>
      </c>
      <c r="E1078">
        <v>4.1746418364094504</v>
      </c>
      <c r="F1078">
        <v>0.34480762163416001</v>
      </c>
      <c r="G1078">
        <v>0.896437301869079</v>
      </c>
      <c r="H1078">
        <v>14.238159675236799</v>
      </c>
      <c r="I1078">
        <v>2.9237199582027098</v>
      </c>
    </row>
    <row r="1079" spans="1:9" x14ac:dyDescent="0.25">
      <c r="A1079">
        <v>1077</v>
      </c>
      <c r="B1079">
        <v>29.006187161639598</v>
      </c>
      <c r="C1079">
        <v>177.553018772196</v>
      </c>
      <c r="D1079">
        <v>11.4228974191667</v>
      </c>
      <c r="E1079">
        <v>7.9245969180559097</v>
      </c>
      <c r="F1079">
        <v>0.19558367315307701</v>
      </c>
      <c r="G1079">
        <v>0.80667293118632599</v>
      </c>
      <c r="H1079">
        <v>12.686456400742101</v>
      </c>
      <c r="I1079">
        <v>3.4818380743982398</v>
      </c>
    </row>
    <row r="1080" spans="1:9" x14ac:dyDescent="0.25">
      <c r="A1080">
        <v>1078</v>
      </c>
      <c r="B1080">
        <v>29.9402135231316</v>
      </c>
      <c r="C1080">
        <v>153.24613197290199</v>
      </c>
      <c r="D1080">
        <v>11.189903215283</v>
      </c>
      <c r="E1080">
        <v>5.7642024563894898</v>
      </c>
      <c r="F1080">
        <v>0.20138732956211799</v>
      </c>
      <c r="G1080">
        <v>0.881906700393567</v>
      </c>
      <c r="H1080">
        <v>11.2139303482587</v>
      </c>
      <c r="I1080">
        <v>3.0730323217369802</v>
      </c>
    </row>
    <row r="1081" spans="1:9" x14ac:dyDescent="0.25">
      <c r="A1081">
        <v>1079</v>
      </c>
      <c r="B1081">
        <v>24.877713458755402</v>
      </c>
      <c r="C1081">
        <v>142.05642890661599</v>
      </c>
      <c r="D1081">
        <v>11.502004821940499</v>
      </c>
      <c r="E1081">
        <v>7.8044379192567099</v>
      </c>
      <c r="F1081">
        <v>0.184927310270699</v>
      </c>
      <c r="G1081">
        <v>0.80930030100216299</v>
      </c>
      <c r="H1081">
        <v>13.3189189189189</v>
      </c>
      <c r="I1081">
        <v>5.6792729404866602</v>
      </c>
    </row>
    <row r="1082" spans="1:9" x14ac:dyDescent="0.25">
      <c r="A1082">
        <v>1080</v>
      </c>
      <c r="B1082">
        <v>43.164216928535197</v>
      </c>
      <c r="C1082">
        <v>144.89483808913101</v>
      </c>
      <c r="D1082">
        <v>13.2444008325285</v>
      </c>
      <c r="E1082">
        <v>9.8388160297123903</v>
      </c>
      <c r="F1082">
        <v>0.30810609075870898</v>
      </c>
      <c r="G1082">
        <v>0.66743372822049796</v>
      </c>
      <c r="H1082">
        <v>12.552669552669499</v>
      </c>
      <c r="I1082">
        <v>4.1295454545454504</v>
      </c>
    </row>
    <row r="1083" spans="1:9" x14ac:dyDescent="0.25">
      <c r="A1083">
        <v>1081</v>
      </c>
      <c r="B1083">
        <v>44.391615541922199</v>
      </c>
      <c r="C1083">
        <v>175.19349849718401</v>
      </c>
      <c r="D1083">
        <v>12.959241256634799</v>
      </c>
      <c r="E1083">
        <v>4.2921243917806899</v>
      </c>
      <c r="F1083">
        <v>0.35149703880229499</v>
      </c>
      <c r="G1083">
        <v>0.94319274102711304</v>
      </c>
      <c r="H1083">
        <v>11.779527559055101</v>
      </c>
      <c r="I1083">
        <v>2.42715771013403</v>
      </c>
    </row>
    <row r="1084" spans="1:9" x14ac:dyDescent="0.25">
      <c r="A1084">
        <v>1082</v>
      </c>
      <c r="B1084">
        <v>62.938318951741699</v>
      </c>
      <c r="C1084">
        <v>144.443109330959</v>
      </c>
      <c r="D1084">
        <v>12.052554782500099</v>
      </c>
      <c r="E1084">
        <v>12.463676929567599</v>
      </c>
      <c r="F1084">
        <v>0.43219887823535302</v>
      </c>
      <c r="G1084">
        <v>0.79364337323671297</v>
      </c>
      <c r="H1084">
        <v>10.005138746145899</v>
      </c>
      <c r="I1084">
        <v>5.2946089597570198</v>
      </c>
    </row>
    <row r="1085" spans="1:9" x14ac:dyDescent="0.25">
      <c r="A1085">
        <v>1083</v>
      </c>
      <c r="B1085">
        <v>55.070377019748598</v>
      </c>
      <c r="C1085">
        <v>141.18844581906501</v>
      </c>
      <c r="D1085">
        <v>14.7174564206054</v>
      </c>
      <c r="E1085">
        <v>5.6767952455911201</v>
      </c>
      <c r="F1085">
        <v>0.435820506868552</v>
      </c>
      <c r="G1085">
        <v>0.83906026633740205</v>
      </c>
      <c r="H1085">
        <v>11.375</v>
      </c>
      <c r="I1085">
        <v>3.3117606123869101</v>
      </c>
    </row>
    <row r="1086" spans="1:9" x14ac:dyDescent="0.25">
      <c r="A1086">
        <v>1084</v>
      </c>
      <c r="B1086">
        <v>48.667776544580001</v>
      </c>
      <c r="C1086">
        <v>154.10333892930399</v>
      </c>
      <c r="D1086">
        <v>12.430554322111201</v>
      </c>
      <c r="E1086">
        <v>11.7906005507726</v>
      </c>
      <c r="F1086">
        <v>0.348105024638658</v>
      </c>
      <c r="G1086">
        <v>0.76973902355710699</v>
      </c>
      <c r="H1086">
        <v>12.045197740112901</v>
      </c>
      <c r="I1086">
        <v>5.1045751633986898</v>
      </c>
    </row>
    <row r="1087" spans="1:9" x14ac:dyDescent="0.25">
      <c r="A1087">
        <v>1085</v>
      </c>
      <c r="B1087">
        <v>32.836917562723997</v>
      </c>
      <c r="C1087">
        <v>171.51586765698801</v>
      </c>
      <c r="D1087">
        <v>9.6864661351141805</v>
      </c>
      <c r="E1087">
        <v>6.7478476626277102</v>
      </c>
      <c r="F1087">
        <v>0.289834451025968</v>
      </c>
      <c r="G1087">
        <v>0.86849890563524801</v>
      </c>
      <c r="H1087">
        <v>7.09731543624161</v>
      </c>
      <c r="I1087">
        <v>3.6661417322834602</v>
      </c>
    </row>
    <row r="1088" spans="1:9" x14ac:dyDescent="0.25">
      <c r="A1088">
        <v>1086</v>
      </c>
      <c r="B1088">
        <v>27.869966442953</v>
      </c>
      <c r="C1088">
        <v>124.817558085139</v>
      </c>
      <c r="D1088">
        <v>14.1890301584623</v>
      </c>
      <c r="E1088">
        <v>10.020955220515599</v>
      </c>
      <c r="F1088">
        <v>0.20407619079570199</v>
      </c>
      <c r="G1088">
        <v>0.73694841799294097</v>
      </c>
      <c r="H1088">
        <v>9.1597744360902205</v>
      </c>
      <c r="I1088">
        <v>6.4582319545823097</v>
      </c>
    </row>
    <row r="1089" spans="1:9" x14ac:dyDescent="0.25">
      <c r="A1089">
        <v>1087</v>
      </c>
      <c r="B1089">
        <v>19.369358669833701</v>
      </c>
      <c r="C1089">
        <v>142.474141258201</v>
      </c>
      <c r="D1089">
        <v>12.842844911971</v>
      </c>
      <c r="E1089">
        <v>11.188575081177</v>
      </c>
      <c r="F1089">
        <v>0.13589799775553699</v>
      </c>
      <c r="G1089">
        <v>0.74954090357108005</v>
      </c>
      <c r="H1089">
        <v>10.8904109589041</v>
      </c>
      <c r="I1089">
        <v>4.7446248354541396</v>
      </c>
    </row>
    <row r="1090" spans="1:9" x14ac:dyDescent="0.25">
      <c r="A1090">
        <v>1088</v>
      </c>
      <c r="B1090">
        <v>15.232960325534</v>
      </c>
      <c r="C1090">
        <v>155.815782238108</v>
      </c>
      <c r="D1090">
        <v>14.277267186660801</v>
      </c>
      <c r="E1090">
        <v>5.5582101646082798</v>
      </c>
      <c r="F1090">
        <v>0.106921301546112</v>
      </c>
      <c r="G1090">
        <v>0.83953042974269099</v>
      </c>
      <c r="H1090">
        <v>11.7165898617511</v>
      </c>
      <c r="I1090">
        <v>2.9813475447278202</v>
      </c>
    </row>
    <row r="1091" spans="1:9" x14ac:dyDescent="0.25">
      <c r="A1091">
        <v>1089</v>
      </c>
      <c r="B1091">
        <v>29.7087637454181</v>
      </c>
      <c r="C1091">
        <v>54.709302325581397</v>
      </c>
      <c r="D1091">
        <v>10.968638816917901</v>
      </c>
      <c r="E1091">
        <v>17.1158114563233</v>
      </c>
      <c r="F1091">
        <v>0.25364607669772099</v>
      </c>
      <c r="G1091">
        <v>0.26300245047168003</v>
      </c>
      <c r="H1091">
        <v>7.90230515916575</v>
      </c>
      <c r="I1091">
        <v>7.8313253012048101</v>
      </c>
    </row>
    <row r="1092" spans="1:9" x14ac:dyDescent="0.25">
      <c r="A1092">
        <v>1090</v>
      </c>
      <c r="B1092">
        <v>31.743239396527098</v>
      </c>
      <c r="C1092">
        <v>132.775781910397</v>
      </c>
      <c r="D1092">
        <v>9.7120578498837205</v>
      </c>
      <c r="E1092">
        <v>7.2083281778232502</v>
      </c>
      <c r="F1092">
        <v>0.28600068101451198</v>
      </c>
      <c r="G1092">
        <v>0.82717207415563698</v>
      </c>
      <c r="H1092">
        <v>6.6458333333333304</v>
      </c>
      <c r="I1092">
        <v>4.6853932584269602</v>
      </c>
    </row>
    <row r="1093" spans="1:9" x14ac:dyDescent="0.25">
      <c r="A1093">
        <v>1091</v>
      </c>
      <c r="B1093">
        <v>23.206174200661501</v>
      </c>
      <c r="C1093">
        <v>162.79979963265899</v>
      </c>
      <c r="D1093">
        <v>8.0911724642698797</v>
      </c>
      <c r="E1093">
        <v>5.9152588138113602</v>
      </c>
      <c r="F1093">
        <v>0.213512251404613</v>
      </c>
      <c r="G1093">
        <v>0.78247349647377895</v>
      </c>
      <c r="H1093">
        <v>7.87074829931972</v>
      </c>
      <c r="I1093">
        <v>4.0383495145630999</v>
      </c>
    </row>
    <row r="1094" spans="1:9" x14ac:dyDescent="0.25">
      <c r="A1094">
        <v>1092</v>
      </c>
      <c r="B1094">
        <v>23.733033033032999</v>
      </c>
      <c r="C1094">
        <v>156.612403100775</v>
      </c>
      <c r="D1094">
        <v>7.6870423434087201</v>
      </c>
      <c r="E1094">
        <v>8.67319286428868</v>
      </c>
      <c r="F1094">
        <v>0.225275226853834</v>
      </c>
      <c r="G1094">
        <v>0.82943540467563004</v>
      </c>
      <c r="H1094">
        <v>7.53073770491803</v>
      </c>
      <c r="I1094">
        <v>4.6790285526747599</v>
      </c>
    </row>
    <row r="1095" spans="1:9" x14ac:dyDescent="0.25">
      <c r="A1095">
        <v>1093</v>
      </c>
      <c r="B1095">
        <v>37.446210916799103</v>
      </c>
      <c r="C1095">
        <v>139.071626146455</v>
      </c>
      <c r="D1095">
        <v>11.020212252296201</v>
      </c>
      <c r="E1095">
        <v>6.44553860899721</v>
      </c>
      <c r="F1095">
        <v>0.27204831683077002</v>
      </c>
      <c r="G1095">
        <v>0.79550439852811605</v>
      </c>
      <c r="H1095">
        <v>8.6571428571428495</v>
      </c>
      <c r="I1095">
        <v>3.3522284725227101</v>
      </c>
    </row>
    <row r="1096" spans="1:9" x14ac:dyDescent="0.25">
      <c r="A1096">
        <v>1094</v>
      </c>
      <c r="B1096">
        <v>34.066266631881</v>
      </c>
      <c r="C1096">
        <v>141.44712862894599</v>
      </c>
      <c r="D1096">
        <v>9.5207945485485794</v>
      </c>
      <c r="E1096">
        <v>14.0324431369586</v>
      </c>
      <c r="F1096">
        <v>0.250076879774836</v>
      </c>
      <c r="G1096">
        <v>0.72358687541004696</v>
      </c>
      <c r="H1096">
        <v>7.2758302583025802</v>
      </c>
      <c r="I1096">
        <v>7.6890034364261099</v>
      </c>
    </row>
    <row r="1097" spans="1:9" x14ac:dyDescent="0.25">
      <c r="A1097">
        <v>1095</v>
      </c>
      <c r="B1097">
        <v>32.611157196184102</v>
      </c>
      <c r="C1097">
        <v>141.48181736553801</v>
      </c>
      <c r="D1097">
        <v>10.026650117010499</v>
      </c>
      <c r="E1097">
        <v>11.2194113567699</v>
      </c>
      <c r="F1097">
        <v>0.27295626696407699</v>
      </c>
      <c r="G1097">
        <v>0.80778216158008898</v>
      </c>
      <c r="H1097">
        <v>8.8025241276911608</v>
      </c>
      <c r="I1097">
        <v>7.9218197879858598</v>
      </c>
    </row>
    <row r="1098" spans="1:9" x14ac:dyDescent="0.25">
      <c r="A1098">
        <v>1096</v>
      </c>
      <c r="B1098">
        <v>29.044939271255</v>
      </c>
      <c r="C1098">
        <v>125.859275521405</v>
      </c>
      <c r="D1098">
        <v>10.7435566613793</v>
      </c>
      <c r="E1098">
        <v>4.1790465059305504</v>
      </c>
      <c r="F1098">
        <v>0.22499568557246899</v>
      </c>
      <c r="G1098">
        <v>0.76573211528393503</v>
      </c>
      <c r="H1098">
        <v>10.2328931572629</v>
      </c>
      <c r="I1098">
        <v>2.6489607390300201</v>
      </c>
    </row>
    <row r="1099" spans="1:9" x14ac:dyDescent="0.25">
      <c r="A1099">
        <v>1097</v>
      </c>
      <c r="B1099">
        <v>42.706009913258903</v>
      </c>
      <c r="C1099">
        <v>159.57040596195301</v>
      </c>
      <c r="D1099">
        <v>10.8453355784458</v>
      </c>
      <c r="E1099">
        <v>6.3865621269824802</v>
      </c>
      <c r="F1099">
        <v>0.36528431147103002</v>
      </c>
      <c r="G1099">
        <v>0.860548181134561</v>
      </c>
      <c r="H1099">
        <v>8.4566537824406396</v>
      </c>
      <c r="I1099">
        <v>4.34239268478537</v>
      </c>
    </row>
    <row r="1100" spans="1:9" x14ac:dyDescent="0.25">
      <c r="A1100">
        <v>1098</v>
      </c>
      <c r="B1100">
        <v>40.6136187774052</v>
      </c>
      <c r="C1100">
        <v>127.970144812537</v>
      </c>
      <c r="D1100">
        <v>10.337854192249299</v>
      </c>
      <c r="E1100">
        <v>6.4344210284674501</v>
      </c>
      <c r="F1100">
        <v>0.31127752106824702</v>
      </c>
      <c r="G1100">
        <v>0.85206576472636597</v>
      </c>
      <c r="H1100">
        <v>7.3034872761545699</v>
      </c>
      <c r="I1100">
        <v>4.0798296966471499</v>
      </c>
    </row>
    <row r="1101" spans="1:9" x14ac:dyDescent="0.25">
      <c r="A1101">
        <v>1099</v>
      </c>
      <c r="B1101">
        <v>50.039084507042197</v>
      </c>
      <c r="C1101">
        <v>143.04907447266399</v>
      </c>
      <c r="D1101">
        <v>22.403784003291399</v>
      </c>
      <c r="E1101">
        <v>3.3252086126270002</v>
      </c>
      <c r="F1101">
        <v>0.32508077466290902</v>
      </c>
      <c r="G1101">
        <v>0.89487695565310399</v>
      </c>
      <c r="H1101">
        <v>13.8941565600882</v>
      </c>
      <c r="I1101">
        <v>2.8402938901778798</v>
      </c>
    </row>
    <row r="1102" spans="1:9" x14ac:dyDescent="0.25">
      <c r="A1102">
        <v>1100</v>
      </c>
      <c r="B1102">
        <v>30.7122507122507</v>
      </c>
      <c r="C1102">
        <v>180.544365251523</v>
      </c>
      <c r="D1102">
        <v>13.9639899729905</v>
      </c>
      <c r="E1102">
        <v>3.9349256155594201</v>
      </c>
      <c r="F1102">
        <v>0.208883746299699</v>
      </c>
      <c r="G1102">
        <v>0.87902903489763295</v>
      </c>
      <c r="H1102">
        <v>15.485316846986001</v>
      </c>
      <c r="I1102">
        <v>2.8969039259495601</v>
      </c>
    </row>
    <row r="1103" spans="1:9" x14ac:dyDescent="0.25">
      <c r="A1103">
        <v>1101</v>
      </c>
      <c r="B1103">
        <v>28.3705815279361</v>
      </c>
      <c r="C1103">
        <v>151.63352878464801</v>
      </c>
      <c r="D1103">
        <v>14.552912278267099</v>
      </c>
      <c r="E1103">
        <v>4.8021167693827698</v>
      </c>
      <c r="F1103">
        <v>0.19676807487471301</v>
      </c>
      <c r="G1103">
        <v>0.82777423807810502</v>
      </c>
      <c r="H1103">
        <v>14.982785602503901</v>
      </c>
      <c r="I1103">
        <v>2.7200750469043098</v>
      </c>
    </row>
    <row r="1104" spans="1:9" x14ac:dyDescent="0.25">
      <c r="A1104">
        <v>1102</v>
      </c>
      <c r="B1104">
        <v>33.797057331303897</v>
      </c>
      <c r="C1104">
        <v>120.985070257611</v>
      </c>
      <c r="D1104">
        <v>13.5404723778675</v>
      </c>
      <c r="E1104">
        <v>6.7519157849923399</v>
      </c>
      <c r="F1104">
        <v>0.23176885607673001</v>
      </c>
      <c r="G1104">
        <v>0.864111995545773</v>
      </c>
      <c r="H1104">
        <v>12.747787610619399</v>
      </c>
      <c r="I1104">
        <v>4.5246820435438604</v>
      </c>
    </row>
    <row r="1105" spans="1:9" x14ac:dyDescent="0.25">
      <c r="A1105">
        <v>1103</v>
      </c>
      <c r="B1105">
        <v>55.7756001959823</v>
      </c>
      <c r="C1105">
        <v>179.49126196539899</v>
      </c>
      <c r="D1105">
        <v>17.552477141451799</v>
      </c>
      <c r="E1105">
        <v>5.2615433320928204</v>
      </c>
      <c r="F1105">
        <v>0.26674062691988598</v>
      </c>
      <c r="G1105">
        <v>0.89144271742265402</v>
      </c>
      <c r="H1105">
        <v>13.110473457675701</v>
      </c>
      <c r="I1105">
        <v>2.8635985583587402</v>
      </c>
    </row>
    <row r="1106" spans="1:9" x14ac:dyDescent="0.25">
      <c r="A1106">
        <v>1104</v>
      </c>
      <c r="B1106">
        <v>33.207718501702601</v>
      </c>
      <c r="C1106">
        <v>109.784155682223</v>
      </c>
      <c r="D1106">
        <v>14.847894082803</v>
      </c>
      <c r="E1106">
        <v>6.7360859694484798</v>
      </c>
      <c r="F1106">
        <v>0.22661625424756099</v>
      </c>
      <c r="G1106">
        <v>0.89581068362177296</v>
      </c>
      <c r="H1106">
        <v>11.6666666666666</v>
      </c>
      <c r="I1106">
        <v>4.2728729085083597</v>
      </c>
    </row>
    <row r="1107" spans="1:9" x14ac:dyDescent="0.25">
      <c r="A1107">
        <v>1105</v>
      </c>
      <c r="B1107">
        <v>41.3228791773778</v>
      </c>
      <c r="C1107">
        <v>136.377804583835</v>
      </c>
      <c r="D1107">
        <v>17.238202240110301</v>
      </c>
      <c r="E1107">
        <v>13.7128712216499</v>
      </c>
      <c r="F1107">
        <v>0.220304607025708</v>
      </c>
      <c r="G1107">
        <v>0.70692761457355202</v>
      </c>
      <c r="H1107">
        <v>14.013392857142801</v>
      </c>
      <c r="I1107">
        <v>6.9725870930896603</v>
      </c>
    </row>
    <row r="1108" spans="1:9" x14ac:dyDescent="0.25">
      <c r="A1108">
        <v>1106</v>
      </c>
      <c r="B1108">
        <v>30.470547709266199</v>
      </c>
      <c r="C1108">
        <v>83.301687289088804</v>
      </c>
      <c r="D1108">
        <v>11.3542882475613</v>
      </c>
      <c r="E1108">
        <v>8.8888836925459103</v>
      </c>
      <c r="F1108">
        <v>0.26171807175655099</v>
      </c>
      <c r="G1108">
        <v>0.70750779863000901</v>
      </c>
      <c r="H1108">
        <v>7.5698529411764701</v>
      </c>
      <c r="I1108">
        <v>4.07533843437316</v>
      </c>
    </row>
    <row r="1109" spans="1:9" x14ac:dyDescent="0.25">
      <c r="A1109">
        <v>1107</v>
      </c>
      <c r="B1109">
        <v>26.5989833380401</v>
      </c>
      <c r="C1109">
        <v>135.17479601087899</v>
      </c>
      <c r="D1109">
        <v>9.0849105947674893</v>
      </c>
      <c r="E1109">
        <v>6.68604103765988</v>
      </c>
      <c r="F1109">
        <v>0.24018835798782001</v>
      </c>
      <c r="G1109">
        <v>0.76633240502285305</v>
      </c>
      <c r="H1109">
        <v>8.0225048923679001</v>
      </c>
      <c r="I1109">
        <v>3.6896191966614502</v>
      </c>
    </row>
    <row r="1110" spans="1:9" x14ac:dyDescent="0.25">
      <c r="A1110">
        <v>1108</v>
      </c>
      <c r="B1110">
        <v>26.074256074255999</v>
      </c>
      <c r="C1110">
        <v>164.57862393059401</v>
      </c>
      <c r="D1110">
        <v>7.8858726923422999</v>
      </c>
      <c r="E1110">
        <v>4.9732656054870601</v>
      </c>
      <c r="F1110">
        <v>0.244576513148244</v>
      </c>
      <c r="G1110">
        <v>0.84796171076332605</v>
      </c>
      <c r="H1110">
        <v>6.8858536585365799</v>
      </c>
      <c r="I1110">
        <v>2.7233560090702902</v>
      </c>
    </row>
    <row r="1111" spans="1:9" x14ac:dyDescent="0.25">
      <c r="A1111">
        <v>1109</v>
      </c>
      <c r="B1111">
        <v>31.4229017566688</v>
      </c>
      <c r="C1111">
        <v>86.920523609163098</v>
      </c>
      <c r="D1111">
        <v>10.6443472954232</v>
      </c>
      <c r="E1111">
        <v>10.590800720160701</v>
      </c>
      <c r="F1111">
        <v>0.29744621424762802</v>
      </c>
      <c r="G1111">
        <v>0.47116060872288801</v>
      </c>
      <c r="H1111">
        <v>6.5671167593327997</v>
      </c>
      <c r="I1111">
        <v>4.4165477888730296</v>
      </c>
    </row>
    <row r="1112" spans="1:9" x14ac:dyDescent="0.25">
      <c r="A1112">
        <v>1110</v>
      </c>
      <c r="B1112">
        <v>50.446851530906898</v>
      </c>
      <c r="C1112">
        <v>108.304615013857</v>
      </c>
      <c r="D1112">
        <v>13.9174713582937</v>
      </c>
      <c r="E1112">
        <v>4.9655430064870503</v>
      </c>
      <c r="F1112">
        <v>0.35574774540953202</v>
      </c>
      <c r="G1112">
        <v>0.83443256349403705</v>
      </c>
      <c r="H1112">
        <v>7.883</v>
      </c>
      <c r="I1112">
        <v>3.07462686567164</v>
      </c>
    </row>
    <row r="1113" spans="1:9" x14ac:dyDescent="0.25">
      <c r="A1113">
        <v>1111</v>
      </c>
      <c r="B1113">
        <v>30.226710816777</v>
      </c>
      <c r="C1113">
        <v>152.41106027986999</v>
      </c>
      <c r="D1113">
        <v>9.4988231140403698</v>
      </c>
      <c r="E1113">
        <v>5.5823457790016899</v>
      </c>
      <c r="F1113">
        <v>0.28380783959002198</v>
      </c>
      <c r="G1113">
        <v>0.81932403018757205</v>
      </c>
      <c r="H1113">
        <v>5.5282224094355499</v>
      </c>
      <c r="I1113">
        <v>3.0214067278287402</v>
      </c>
    </row>
    <row r="1114" spans="1:9" x14ac:dyDescent="0.25">
      <c r="A1114">
        <v>1112</v>
      </c>
      <c r="B1114">
        <v>30.351891315929599</v>
      </c>
      <c r="C1114">
        <v>154.78006961454099</v>
      </c>
      <c r="D1114">
        <v>9.8628517606565609</v>
      </c>
      <c r="E1114">
        <v>5.1926320984404599</v>
      </c>
      <c r="F1114">
        <v>0.27532562087558599</v>
      </c>
      <c r="G1114">
        <v>0.82578622632198595</v>
      </c>
      <c r="H1114">
        <v>7.0921052631578902</v>
      </c>
      <c r="I1114">
        <v>3.10712742980561</v>
      </c>
    </row>
    <row r="1115" spans="1:9" x14ac:dyDescent="0.25">
      <c r="A1115">
        <v>1113</v>
      </c>
      <c r="B1115">
        <v>32.881710213776699</v>
      </c>
      <c r="C1115">
        <v>142.829995549621</v>
      </c>
      <c r="D1115">
        <v>10.1538321467931</v>
      </c>
      <c r="E1115">
        <v>6.6102642408050496</v>
      </c>
      <c r="F1115">
        <v>0.29516340977996502</v>
      </c>
      <c r="G1115">
        <v>0.810763272726722</v>
      </c>
      <c r="H1115">
        <v>8.1098130841121492</v>
      </c>
      <c r="I1115">
        <v>4.12909025530384</v>
      </c>
    </row>
    <row r="1116" spans="1:9" x14ac:dyDescent="0.25">
      <c r="A1116">
        <v>1114</v>
      </c>
      <c r="B1116">
        <v>47.015695663740303</v>
      </c>
      <c r="C1116">
        <v>130.28718559517901</v>
      </c>
      <c r="D1116">
        <v>12.9466355660796</v>
      </c>
      <c r="E1116">
        <v>4.31476750398362</v>
      </c>
      <c r="F1116">
        <v>0.32942638211007402</v>
      </c>
      <c r="G1116">
        <v>0.88062493846890399</v>
      </c>
      <c r="H1116">
        <v>8.2553788587464894</v>
      </c>
      <c r="I1116">
        <v>3.2426005565393301</v>
      </c>
    </row>
    <row r="1117" spans="1:9" x14ac:dyDescent="0.25">
      <c r="A1117">
        <v>1115</v>
      </c>
      <c r="B1117">
        <v>46.229890208379999</v>
      </c>
      <c r="C1117">
        <v>153.417530224525</v>
      </c>
      <c r="D1117">
        <v>11.502455639421401</v>
      </c>
      <c r="E1117">
        <v>8.8068468372848496</v>
      </c>
      <c r="F1117">
        <v>0.341107038165677</v>
      </c>
      <c r="G1117">
        <v>0.83529088913397298</v>
      </c>
      <c r="H1117">
        <v>7.2200328407224896</v>
      </c>
      <c r="I1117">
        <v>4.6425833087584696</v>
      </c>
    </row>
    <row r="1118" spans="1:9" x14ac:dyDescent="0.25">
      <c r="A1118">
        <v>1116</v>
      </c>
      <c r="B1118">
        <v>46.488958990536197</v>
      </c>
      <c r="C1118">
        <v>144.81659895531001</v>
      </c>
      <c r="D1118">
        <v>11.528328960796699</v>
      </c>
      <c r="E1118">
        <v>10.2707215891714</v>
      </c>
      <c r="F1118">
        <v>0.35740537905589198</v>
      </c>
      <c r="G1118">
        <v>0.76251965910016495</v>
      </c>
      <c r="H1118">
        <v>6.9658774373258998</v>
      </c>
      <c r="I1118">
        <v>3.6401225114854499</v>
      </c>
    </row>
    <row r="1119" spans="1:9" x14ac:dyDescent="0.25">
      <c r="A1119">
        <v>1117</v>
      </c>
      <c r="B1119">
        <v>32.942362294151003</v>
      </c>
      <c r="C1119">
        <v>164.407209758222</v>
      </c>
      <c r="D1119">
        <v>10.5215646117585</v>
      </c>
      <c r="E1119">
        <v>5.6311918129321299</v>
      </c>
      <c r="F1119">
        <v>0.28251398711348702</v>
      </c>
      <c r="G1119">
        <v>0.84955640715136005</v>
      </c>
      <c r="H1119">
        <v>9.1343137254901894</v>
      </c>
      <c r="I1119">
        <v>3.0381706877925798</v>
      </c>
    </row>
    <row r="1120" spans="1:9" x14ac:dyDescent="0.25">
      <c r="A1120">
        <v>1118</v>
      </c>
      <c r="B1120">
        <v>36.925762818496302</v>
      </c>
      <c r="C1120">
        <v>154.28387343710099</v>
      </c>
      <c r="D1120">
        <v>12.0241523240284</v>
      </c>
      <c r="E1120">
        <v>5.1585938524425696</v>
      </c>
      <c r="F1120">
        <v>0.34075530421580702</v>
      </c>
      <c r="G1120">
        <v>0.83484885993967595</v>
      </c>
      <c r="H1120">
        <v>8.0005998800239908</v>
      </c>
      <c r="I1120">
        <v>2.7713983797111599</v>
      </c>
    </row>
    <row r="1121" spans="1:9" x14ac:dyDescent="0.25">
      <c r="A1121">
        <v>1119</v>
      </c>
      <c r="B1121">
        <v>36.048170449281997</v>
      </c>
      <c r="C1121">
        <v>156.82995646349599</v>
      </c>
      <c r="D1121">
        <v>13.6247938721634</v>
      </c>
      <c r="E1121">
        <v>4.5472566801927297</v>
      </c>
      <c r="F1121">
        <v>0.30097226445279301</v>
      </c>
      <c r="G1121">
        <v>0.89962939926795404</v>
      </c>
      <c r="H1121">
        <v>9.3389084507042206</v>
      </c>
      <c r="I1121">
        <v>3.3247092333254198</v>
      </c>
    </row>
    <row r="1122" spans="1:9" x14ac:dyDescent="0.25">
      <c r="A1122">
        <v>1120</v>
      </c>
      <c r="B1122">
        <v>34.951398135818899</v>
      </c>
      <c r="C1122">
        <v>77.727272727272705</v>
      </c>
      <c r="D1122">
        <v>9.7447582312710797</v>
      </c>
      <c r="E1122">
        <v>8.6577226047287699</v>
      </c>
      <c r="F1122">
        <v>0.31562401436696103</v>
      </c>
      <c r="G1122">
        <v>0.53177204118311905</v>
      </c>
      <c r="H1122">
        <v>6.9610215053763396</v>
      </c>
      <c r="I1122">
        <v>4.7523474178403697</v>
      </c>
    </row>
    <row r="1123" spans="1:9" x14ac:dyDescent="0.25">
      <c r="A1123">
        <v>1121</v>
      </c>
      <c r="B1123">
        <v>31.763756419662499</v>
      </c>
      <c r="C1123">
        <v>153.89659169951301</v>
      </c>
      <c r="D1123">
        <v>8.1056048281123303</v>
      </c>
      <c r="E1123">
        <v>16.493152871516099</v>
      </c>
      <c r="F1123">
        <v>0.29833661143582202</v>
      </c>
      <c r="G1123">
        <v>0.74383585784635298</v>
      </c>
      <c r="H1123">
        <v>6.1047337278106504</v>
      </c>
      <c r="I1123">
        <v>4.4008674101610898</v>
      </c>
    </row>
    <row r="1124" spans="1:9" x14ac:dyDescent="0.25">
      <c r="A1124">
        <v>1122</v>
      </c>
      <c r="B1124">
        <v>31.756872598285501</v>
      </c>
      <c r="C1124">
        <v>138.734021801491</v>
      </c>
      <c r="D1124">
        <v>11.251529349530699</v>
      </c>
      <c r="E1124">
        <v>4.2523762828782496</v>
      </c>
      <c r="F1124">
        <v>0.31095656168310498</v>
      </c>
      <c r="G1124">
        <v>0.87128276325735099</v>
      </c>
      <c r="H1124">
        <v>6.9795918367346896</v>
      </c>
      <c r="I1124">
        <v>3.1173315454240602</v>
      </c>
    </row>
    <row r="1125" spans="1:9" x14ac:dyDescent="0.25">
      <c r="A1125">
        <v>1123</v>
      </c>
      <c r="B1125">
        <v>29.878780241935399</v>
      </c>
      <c r="C1125">
        <v>161.966097240473</v>
      </c>
      <c r="D1125">
        <v>9.1665963176678602</v>
      </c>
      <c r="E1125">
        <v>5.3377433226976096</v>
      </c>
      <c r="F1125">
        <v>0.24563240470949199</v>
      </c>
      <c r="G1125">
        <v>0.73760524919814596</v>
      </c>
      <c r="H1125">
        <v>8.6150320806599403</v>
      </c>
      <c r="I1125">
        <v>2.77282530553558</v>
      </c>
    </row>
    <row r="1126" spans="1:9" x14ac:dyDescent="0.25">
      <c r="A1126">
        <v>1124</v>
      </c>
      <c r="B1126">
        <v>41.796437659033003</v>
      </c>
      <c r="C1126">
        <v>153.37139824082499</v>
      </c>
      <c r="D1126">
        <v>11.061232508441</v>
      </c>
      <c r="E1126">
        <v>7.7891347958850403</v>
      </c>
      <c r="F1126">
        <v>0.36993074108701801</v>
      </c>
      <c r="G1126">
        <v>0.79051427652988704</v>
      </c>
      <c r="H1126">
        <v>6.7470449172576803</v>
      </c>
      <c r="I1126">
        <v>4.8360541854810597</v>
      </c>
    </row>
    <row r="1127" spans="1:9" x14ac:dyDescent="0.25">
      <c r="A1127">
        <v>1125</v>
      </c>
      <c r="B1127">
        <v>42.565155045707101</v>
      </c>
      <c r="C1127">
        <v>140.52088209929701</v>
      </c>
      <c r="D1127">
        <v>10.0461913242526</v>
      </c>
      <c r="E1127">
        <v>5.2196451469755001</v>
      </c>
      <c r="F1127">
        <v>0.33996788620485802</v>
      </c>
      <c r="G1127">
        <v>0.82274518122682505</v>
      </c>
      <c r="H1127">
        <v>6.9110957960027504</v>
      </c>
      <c r="I1127">
        <v>3.3190366215770299</v>
      </c>
    </row>
    <row r="1128" spans="1:9" x14ac:dyDescent="0.25">
      <c r="A1128">
        <v>1126</v>
      </c>
      <c r="B1128">
        <v>36.3855910041841</v>
      </c>
      <c r="C1128">
        <v>164.56098964326799</v>
      </c>
      <c r="D1128">
        <v>9.4137661404159907</v>
      </c>
      <c r="E1128">
        <v>4.7227348336424804</v>
      </c>
      <c r="F1128">
        <v>0.33390472906776197</v>
      </c>
      <c r="G1128">
        <v>0.78286441480757796</v>
      </c>
      <c r="H1128">
        <v>7.0680713128038901</v>
      </c>
      <c r="I1128">
        <v>3.2283252557889002</v>
      </c>
    </row>
    <row r="1129" spans="1:9" x14ac:dyDescent="0.25">
      <c r="A1129">
        <v>1127</v>
      </c>
      <c r="B1129">
        <v>40.702049180327798</v>
      </c>
      <c r="C1129">
        <v>109.906312292358</v>
      </c>
      <c r="D1129">
        <v>9.2867621767054196</v>
      </c>
      <c r="E1129">
        <v>9.8820763924002097</v>
      </c>
      <c r="F1129">
        <v>0.32277953659438402</v>
      </c>
      <c r="G1129">
        <v>0.54410591873202796</v>
      </c>
      <c r="H1129">
        <v>7.4839203675344503</v>
      </c>
      <c r="I1129">
        <v>5.7338282078472904</v>
      </c>
    </row>
    <row r="1130" spans="1:9" x14ac:dyDescent="0.25">
      <c r="A1130">
        <v>1128</v>
      </c>
      <c r="B1130">
        <v>38.990584415584401</v>
      </c>
      <c r="C1130">
        <v>173.94224555734999</v>
      </c>
      <c r="D1130">
        <v>11.7148146450618</v>
      </c>
      <c r="E1130">
        <v>7.0079781056139003</v>
      </c>
      <c r="F1130">
        <v>0.299271957147284</v>
      </c>
      <c r="G1130">
        <v>0.864388250827128</v>
      </c>
      <c r="H1130">
        <v>7.5846153846153799</v>
      </c>
      <c r="I1130">
        <v>3.1333333333333302</v>
      </c>
    </row>
    <row r="1131" spans="1:9" x14ac:dyDescent="0.25">
      <c r="A1131">
        <v>1129</v>
      </c>
      <c r="B1131">
        <v>31.247304872789901</v>
      </c>
      <c r="C1131">
        <v>141.521201532155</v>
      </c>
      <c r="D1131">
        <v>7.7544082314378597</v>
      </c>
      <c r="E1131">
        <v>5.0514091004634398</v>
      </c>
      <c r="F1131">
        <v>0.27753629763980397</v>
      </c>
      <c r="G1131">
        <v>0.84299116794767404</v>
      </c>
      <c r="H1131">
        <v>9.4572823433685897</v>
      </c>
      <c r="I1131">
        <v>2.9373088685015198</v>
      </c>
    </row>
    <row r="1132" spans="1:9" x14ac:dyDescent="0.25">
      <c r="A1132">
        <v>1130</v>
      </c>
      <c r="B1132">
        <v>30.8374704491725</v>
      </c>
      <c r="C1132">
        <v>119.719764011799</v>
      </c>
      <c r="D1132">
        <v>7.1720475469791198</v>
      </c>
      <c r="E1132">
        <v>8.1943778953675199</v>
      </c>
      <c r="F1132">
        <v>0.29415149309252597</v>
      </c>
      <c r="G1132">
        <v>0.81631979625138495</v>
      </c>
      <c r="H1132">
        <v>8.9063616869192206</v>
      </c>
      <c r="I1132">
        <v>4.6454816285998</v>
      </c>
    </row>
    <row r="1133" spans="1:9" x14ac:dyDescent="0.25">
      <c r="A1133">
        <v>1131</v>
      </c>
      <c r="B1133">
        <v>54.865458422174797</v>
      </c>
      <c r="C1133">
        <v>124.261006446454</v>
      </c>
      <c r="D1133">
        <v>9.5091261131079001</v>
      </c>
      <c r="E1133">
        <v>10.781107688148399</v>
      </c>
      <c r="F1133">
        <v>0.418400547668693</v>
      </c>
      <c r="G1133">
        <v>0.85109724055034897</v>
      </c>
      <c r="H1133">
        <v>7.2224919093851101</v>
      </c>
      <c r="I1133">
        <v>4.66017279349483</v>
      </c>
    </row>
    <row r="1134" spans="1:9" x14ac:dyDescent="0.25">
      <c r="A1134">
        <v>1132</v>
      </c>
      <c r="B1134">
        <v>25.159338946055499</v>
      </c>
      <c r="C1134">
        <v>177.48307302659299</v>
      </c>
      <c r="D1134">
        <v>9.6775953535117694</v>
      </c>
      <c r="E1134">
        <v>6.3653645680374904</v>
      </c>
      <c r="F1134">
        <v>0.22870371149110999</v>
      </c>
      <c r="G1134">
        <v>0.89187117282830197</v>
      </c>
      <c r="H1134">
        <v>12.712243074173299</v>
      </c>
      <c r="I1134">
        <v>3.2784900284900198</v>
      </c>
    </row>
    <row r="1135" spans="1:9" x14ac:dyDescent="0.25">
      <c r="A1135">
        <v>1133</v>
      </c>
      <c r="B1135">
        <v>27.1932665124646</v>
      </c>
      <c r="C1135">
        <v>145.67084908903399</v>
      </c>
      <c r="D1135">
        <v>8.0783459186137492</v>
      </c>
      <c r="E1135">
        <v>6.5304346782732798</v>
      </c>
      <c r="F1135">
        <v>0.26983936643192002</v>
      </c>
      <c r="G1135">
        <v>0.792504023369765</v>
      </c>
      <c r="H1135">
        <v>8.5580524344569202</v>
      </c>
      <c r="I1135">
        <v>3.5856914041644399</v>
      </c>
    </row>
    <row r="1136" spans="1:9" x14ac:dyDescent="0.25">
      <c r="A1136">
        <v>1134</v>
      </c>
      <c r="B1136">
        <v>27.6441161223431</v>
      </c>
      <c r="C1136">
        <v>143.262955419778</v>
      </c>
      <c r="D1136">
        <v>9.2184509672790398</v>
      </c>
      <c r="E1136">
        <v>5.4897470983978298</v>
      </c>
      <c r="F1136">
        <v>0.25037581844582701</v>
      </c>
      <c r="G1136">
        <v>0.83906201571667705</v>
      </c>
      <c r="H1136">
        <v>9.4140480591497209</v>
      </c>
      <c r="I1136">
        <v>3.1378169790518098</v>
      </c>
    </row>
    <row r="1137" spans="1:9" x14ac:dyDescent="0.25">
      <c r="A1137">
        <v>1135</v>
      </c>
      <c r="B1137">
        <v>42.782335705316001</v>
      </c>
      <c r="C1137">
        <v>190.559058751153</v>
      </c>
      <c r="D1137">
        <v>8.9069848405295406</v>
      </c>
      <c r="E1137">
        <v>3.2535344422888701</v>
      </c>
      <c r="F1137">
        <v>0.34107703893889701</v>
      </c>
      <c r="G1137">
        <v>0.83286423406944698</v>
      </c>
      <c r="H1137">
        <v>8.7150793650793599</v>
      </c>
      <c r="I1137">
        <v>2.40581783500238</v>
      </c>
    </row>
    <row r="1138" spans="1:9" x14ac:dyDescent="0.25">
      <c r="A1138">
        <v>1136</v>
      </c>
      <c r="B1138">
        <v>39.142946317103601</v>
      </c>
      <c r="C1138">
        <v>65.802834257547701</v>
      </c>
      <c r="D1138">
        <v>9.0899452073878901</v>
      </c>
      <c r="E1138">
        <v>21.299552403581099</v>
      </c>
      <c r="F1138">
        <v>0.32279206457996201</v>
      </c>
      <c r="G1138">
        <v>0.35228630188076698</v>
      </c>
      <c r="H1138">
        <v>9.5602836879432598</v>
      </c>
      <c r="I1138">
        <v>11.707558859975199</v>
      </c>
    </row>
    <row r="1139" spans="1:9" x14ac:dyDescent="0.25">
      <c r="A1139">
        <v>1137</v>
      </c>
      <c r="B1139">
        <v>34.167822137221997</v>
      </c>
      <c r="C1139">
        <v>135.01527173449301</v>
      </c>
      <c r="D1139">
        <v>8.18425385666227</v>
      </c>
      <c r="E1139">
        <v>8.4498984950567397</v>
      </c>
      <c r="F1139">
        <v>0.28461420316805702</v>
      </c>
      <c r="G1139">
        <v>0.85042947302366401</v>
      </c>
      <c r="H1139">
        <v>10.106115107913601</v>
      </c>
      <c r="I1139">
        <v>5.2350241545893699</v>
      </c>
    </row>
    <row r="1140" spans="1:9" x14ac:dyDescent="0.25">
      <c r="A1140">
        <v>1138</v>
      </c>
      <c r="B1140">
        <v>30.155357610688998</v>
      </c>
      <c r="C1140">
        <v>147.05786958006101</v>
      </c>
      <c r="D1140">
        <v>10.725250832096</v>
      </c>
      <c r="E1140">
        <v>12.619994588908501</v>
      </c>
      <c r="F1140">
        <v>0.26404682369386501</v>
      </c>
      <c r="G1140">
        <v>0.82077034365211998</v>
      </c>
      <c r="H1140">
        <v>9.56280991735537</v>
      </c>
      <c r="I1140">
        <v>5.2519999999999998</v>
      </c>
    </row>
    <row r="1141" spans="1:9" x14ac:dyDescent="0.25">
      <c r="A1141">
        <v>1139</v>
      </c>
      <c r="B1141">
        <v>28.078263274336202</v>
      </c>
      <c r="C1141">
        <v>147.812681510164</v>
      </c>
      <c r="D1141">
        <v>8.8040686348792505</v>
      </c>
      <c r="E1141">
        <v>9.1504989528669007</v>
      </c>
      <c r="F1141">
        <v>0.25059856148676302</v>
      </c>
      <c r="G1141">
        <v>0.81753048448215404</v>
      </c>
      <c r="H1141">
        <v>8.9941118743866504</v>
      </c>
      <c r="I1141">
        <v>5.1032129655956702</v>
      </c>
    </row>
    <row r="1142" spans="1:9" x14ac:dyDescent="0.25">
      <c r="A1142">
        <v>1140</v>
      </c>
      <c r="B1142">
        <v>27.559449636552401</v>
      </c>
      <c r="C1142">
        <v>154.57586002873799</v>
      </c>
      <c r="D1142">
        <v>7.4855895088119198</v>
      </c>
      <c r="E1142">
        <v>4.7405998192756504</v>
      </c>
      <c r="F1142">
        <v>0.24549642248397199</v>
      </c>
      <c r="G1142">
        <v>0.88205102356223697</v>
      </c>
      <c r="H1142">
        <v>8.0823970037453101</v>
      </c>
      <c r="I1142">
        <v>3.04071526822558</v>
      </c>
    </row>
    <row r="1143" spans="1:9" x14ac:dyDescent="0.25">
      <c r="A1143">
        <v>1141</v>
      </c>
      <c r="B1143">
        <v>25.2057416267942</v>
      </c>
      <c r="C1143">
        <v>181.06353240152399</v>
      </c>
      <c r="D1143">
        <v>7.2306172331733398</v>
      </c>
      <c r="E1143">
        <v>3.5356313729492701</v>
      </c>
      <c r="F1143">
        <v>0.21936949291135599</v>
      </c>
      <c r="G1143">
        <v>0.92074331546110399</v>
      </c>
      <c r="H1143">
        <v>7.3394762366634296</v>
      </c>
      <c r="I1143">
        <v>2.8072810590631301</v>
      </c>
    </row>
    <row r="1144" spans="1:9" x14ac:dyDescent="0.25">
      <c r="A1144">
        <v>1142</v>
      </c>
      <c r="B1144">
        <v>36.264265927977803</v>
      </c>
      <c r="C1144">
        <v>123.111125916055</v>
      </c>
      <c r="D1144">
        <v>10.313425988801701</v>
      </c>
      <c r="E1144">
        <v>4.5665889483603497</v>
      </c>
      <c r="F1144">
        <v>0.31128584167401302</v>
      </c>
      <c r="G1144">
        <v>0.82509156191886401</v>
      </c>
      <c r="H1144">
        <v>7.6077294685990298</v>
      </c>
      <c r="I1144">
        <v>3.01480437081424</v>
      </c>
    </row>
    <row r="1145" spans="1:9" x14ac:dyDescent="0.25">
      <c r="A1145">
        <v>1143</v>
      </c>
      <c r="B1145">
        <v>32.072681704260603</v>
      </c>
      <c r="C1145">
        <v>138.25909559581601</v>
      </c>
      <c r="D1145">
        <v>10.949916307448399</v>
      </c>
      <c r="E1145">
        <v>6.2395978093828299</v>
      </c>
      <c r="F1145">
        <v>0.27753547052804001</v>
      </c>
      <c r="G1145">
        <v>0.79323509280767601</v>
      </c>
      <c r="H1145">
        <v>7.6545454545454499</v>
      </c>
      <c r="I1145">
        <v>4.4415164123901896</v>
      </c>
    </row>
    <row r="1146" spans="1:9" x14ac:dyDescent="0.25">
      <c r="A1146">
        <v>1144</v>
      </c>
      <c r="B1146">
        <v>33.248145650707997</v>
      </c>
      <c r="C1146">
        <v>147.406949668636</v>
      </c>
      <c r="D1146">
        <v>11.26905674959</v>
      </c>
      <c r="E1146">
        <v>6.1203969090735004</v>
      </c>
      <c r="F1146">
        <v>0.26156863547088799</v>
      </c>
      <c r="G1146">
        <v>0.788998086692833</v>
      </c>
      <c r="H1146">
        <v>9.7794928335170894</v>
      </c>
      <c r="I1146">
        <v>3.6712683347713502</v>
      </c>
    </row>
    <row r="1147" spans="1:9" x14ac:dyDescent="0.25">
      <c r="A1147">
        <v>1145</v>
      </c>
      <c r="B1147">
        <v>29.305414012738801</v>
      </c>
      <c r="C1147">
        <v>152.99288811795299</v>
      </c>
      <c r="D1147">
        <v>11.6197958486421</v>
      </c>
      <c r="E1147">
        <v>4.2011211327215996</v>
      </c>
      <c r="F1147">
        <v>0.24799376577181401</v>
      </c>
      <c r="G1147">
        <v>0.81924309119106797</v>
      </c>
      <c r="H1147">
        <v>10.6911157024793</v>
      </c>
      <c r="I1147">
        <v>3.17330415754923</v>
      </c>
    </row>
    <row r="1148" spans="1:9" x14ac:dyDescent="0.25">
      <c r="A1148">
        <v>1146</v>
      </c>
      <c r="B1148">
        <v>22.4172185430463</v>
      </c>
      <c r="C1148">
        <v>175.25526654139</v>
      </c>
      <c r="D1148">
        <v>9.44184779332776</v>
      </c>
      <c r="E1148">
        <v>3.2429852334857898</v>
      </c>
      <c r="F1148">
        <v>0.192555126219456</v>
      </c>
      <c r="G1148">
        <v>0.898744241072852</v>
      </c>
      <c r="H1148">
        <v>10.6973684210526</v>
      </c>
      <c r="I1148">
        <v>2.5457971014492702</v>
      </c>
    </row>
    <row r="1149" spans="1:9" x14ac:dyDescent="0.25">
      <c r="A1149">
        <v>1147</v>
      </c>
      <c r="B1149">
        <v>30.119550408719299</v>
      </c>
      <c r="C1149">
        <v>137.82479338842899</v>
      </c>
      <c r="D1149">
        <v>9.2412557874608403</v>
      </c>
      <c r="E1149">
        <v>4.7999335309470101</v>
      </c>
      <c r="F1149">
        <v>0.26157432189376401</v>
      </c>
      <c r="G1149">
        <v>0.77563735887322205</v>
      </c>
      <c r="H1149">
        <v>10.255918827508401</v>
      </c>
      <c r="I1149">
        <v>3.4596522514489498</v>
      </c>
    </row>
    <row r="1150" spans="1:9" x14ac:dyDescent="0.25">
      <c r="A1150">
        <v>1148</v>
      </c>
      <c r="B1150">
        <v>31.6070653858072</v>
      </c>
      <c r="C1150">
        <v>174.15820895522299</v>
      </c>
      <c r="D1150">
        <v>9.9109425339036097</v>
      </c>
      <c r="E1150">
        <v>4.3097555455099501</v>
      </c>
      <c r="F1150">
        <v>0.25996056128424</v>
      </c>
      <c r="G1150">
        <v>0.88705723233720901</v>
      </c>
      <c r="H1150">
        <v>10.7186836518046</v>
      </c>
      <c r="I1150">
        <v>2.9408602150537599</v>
      </c>
    </row>
    <row r="1151" spans="1:9" x14ac:dyDescent="0.25">
      <c r="A1151">
        <v>1149</v>
      </c>
      <c r="B1151">
        <v>43.321883944834703</v>
      </c>
      <c r="C1151">
        <v>137.75831024930699</v>
      </c>
      <c r="D1151">
        <v>12.0120282816615</v>
      </c>
      <c r="E1151">
        <v>8.6728247344861096</v>
      </c>
      <c r="F1151">
        <v>0.33139332276755001</v>
      </c>
      <c r="G1151">
        <v>0.77730607571837096</v>
      </c>
      <c r="H1151">
        <v>10.342857142857101</v>
      </c>
      <c r="I1151">
        <v>3.7963818321785898</v>
      </c>
    </row>
    <row r="1152" spans="1:9" x14ac:dyDescent="0.25">
      <c r="A1152">
        <v>1150</v>
      </c>
      <c r="B1152">
        <v>34.893596686842898</v>
      </c>
      <c r="C1152">
        <v>148.391512915129</v>
      </c>
      <c r="D1152">
        <v>10.399352202523</v>
      </c>
      <c r="E1152">
        <v>5.3279080873599698</v>
      </c>
      <c r="F1152">
        <v>0.30280122224359002</v>
      </c>
      <c r="G1152">
        <v>0.86273989402956197</v>
      </c>
      <c r="H1152">
        <v>9.6394557823129201</v>
      </c>
      <c r="I1152">
        <v>3.4967165747307498</v>
      </c>
    </row>
    <row r="1153" spans="1:9" x14ac:dyDescent="0.25">
      <c r="A1153">
        <v>1151</v>
      </c>
      <c r="B1153">
        <v>31.8508458422682</v>
      </c>
      <c r="C1153">
        <v>17.591743119265999</v>
      </c>
      <c r="D1153">
        <v>9.3638726194523301</v>
      </c>
      <c r="E1153">
        <v>17.017797562729299</v>
      </c>
      <c r="F1153">
        <v>0.31509336222694501</v>
      </c>
      <c r="G1153">
        <v>0.110073038128605</v>
      </c>
      <c r="H1153">
        <v>6.5083553210202201</v>
      </c>
      <c r="I1153">
        <v>9.0660980810234495</v>
      </c>
    </row>
    <row r="1154" spans="1:9" x14ac:dyDescent="0.25">
      <c r="A1154">
        <v>1152</v>
      </c>
      <c r="B1154">
        <v>30.414331323164198</v>
      </c>
      <c r="C1154">
        <v>160.43624609897401</v>
      </c>
      <c r="D1154">
        <v>11.0320028275362</v>
      </c>
      <c r="E1154">
        <v>3.7996348992910298</v>
      </c>
      <c r="F1154">
        <v>0.28903762120794302</v>
      </c>
      <c r="G1154">
        <v>0.85207057532991404</v>
      </c>
      <c r="H1154">
        <v>7.3854415274463001</v>
      </c>
      <c r="I1154">
        <v>2.9468085106382902</v>
      </c>
    </row>
    <row r="1155" spans="1:9" x14ac:dyDescent="0.25">
      <c r="A1155">
        <v>1153</v>
      </c>
      <c r="B1155">
        <v>32.451781326781301</v>
      </c>
      <c r="C1155">
        <v>118.016041345056</v>
      </c>
      <c r="D1155">
        <v>10.033491991697501</v>
      </c>
      <c r="E1155">
        <v>4.8644131976457397</v>
      </c>
      <c r="F1155">
        <v>0.322735001295549</v>
      </c>
      <c r="G1155">
        <v>0.91487904630043904</v>
      </c>
      <c r="H1155">
        <v>7.8925619834710696</v>
      </c>
      <c r="I1155">
        <v>3.7107001321003898</v>
      </c>
    </row>
    <row r="1156" spans="1:9" x14ac:dyDescent="0.25">
      <c r="A1156">
        <v>1154</v>
      </c>
      <c r="B1156">
        <v>41.665165165165099</v>
      </c>
      <c r="C1156">
        <v>173.461996750315</v>
      </c>
      <c r="D1156">
        <v>12.2892628255312</v>
      </c>
      <c r="E1156">
        <v>3.74706567899486</v>
      </c>
      <c r="F1156">
        <v>0.29364170955052998</v>
      </c>
      <c r="G1156">
        <v>0.88647212231752504</v>
      </c>
      <c r="H1156">
        <v>8.7879548306147992</v>
      </c>
      <c r="I1156">
        <v>2.68758678144959</v>
      </c>
    </row>
    <row r="1157" spans="1:9" x14ac:dyDescent="0.25">
      <c r="A1157">
        <v>1155</v>
      </c>
      <c r="B1157">
        <v>33.564356435643496</v>
      </c>
      <c r="C1157">
        <v>144.26647129056701</v>
      </c>
      <c r="D1157">
        <v>12.3909636524861</v>
      </c>
      <c r="E1157">
        <v>5.1690884428250099</v>
      </c>
      <c r="F1157">
        <v>0.26409474324309701</v>
      </c>
      <c r="G1157">
        <v>0.86357584572672197</v>
      </c>
      <c r="H1157">
        <v>11.5876662636033</v>
      </c>
      <c r="I1157">
        <v>3.6193006993006902</v>
      </c>
    </row>
    <row r="1158" spans="1:9" x14ac:dyDescent="0.25">
      <c r="A1158">
        <v>1156</v>
      </c>
      <c r="B1158">
        <v>31.719402985074598</v>
      </c>
      <c r="C1158">
        <v>138.401269737913</v>
      </c>
      <c r="D1158">
        <v>11.7828335168675</v>
      </c>
      <c r="E1158">
        <v>8.6314860799967601</v>
      </c>
      <c r="F1158">
        <v>0.27180873822451501</v>
      </c>
      <c r="G1158">
        <v>0.74359072771165002</v>
      </c>
      <c r="H1158">
        <v>8.9787234042553195</v>
      </c>
      <c r="I1158">
        <v>4.5866995073891603</v>
      </c>
    </row>
    <row r="1159" spans="1:9" x14ac:dyDescent="0.25">
      <c r="A1159">
        <v>1157</v>
      </c>
      <c r="B1159">
        <v>29.117723577235701</v>
      </c>
      <c r="C1159">
        <v>169.66227560377101</v>
      </c>
      <c r="D1159">
        <v>10.981082135901</v>
      </c>
      <c r="E1159">
        <v>4.1814071892040303</v>
      </c>
      <c r="F1159">
        <v>0.25730755414792</v>
      </c>
      <c r="G1159">
        <v>0.84885145438230003</v>
      </c>
      <c r="H1159">
        <v>9.34745762711864</v>
      </c>
      <c r="I1159">
        <v>2.8715938783128001</v>
      </c>
    </row>
    <row r="1160" spans="1:9" x14ac:dyDescent="0.25">
      <c r="A1160">
        <v>1158</v>
      </c>
      <c r="B1160">
        <v>44.659176029962502</v>
      </c>
      <c r="C1160">
        <v>138.40159372628301</v>
      </c>
      <c r="D1160">
        <v>13.781294906634599</v>
      </c>
      <c r="E1160">
        <v>5.7186312523650802</v>
      </c>
      <c r="F1160">
        <v>0.26775912523649698</v>
      </c>
      <c r="G1160">
        <v>0.835290946301534</v>
      </c>
      <c r="H1160">
        <v>11.9215491559086</v>
      </c>
      <c r="I1160">
        <v>3.59375</v>
      </c>
    </row>
    <row r="1161" spans="1:9" x14ac:dyDescent="0.25">
      <c r="A1161">
        <v>1159</v>
      </c>
      <c r="B1161">
        <v>44.843762950683796</v>
      </c>
      <c r="C1161">
        <v>168.03315508021299</v>
      </c>
      <c r="D1161">
        <v>13.814780986990201</v>
      </c>
      <c r="E1161">
        <v>8.4542419859853499</v>
      </c>
      <c r="F1161">
        <v>0.26612882362878498</v>
      </c>
      <c r="G1161">
        <v>0.77819199311630605</v>
      </c>
      <c r="H1161">
        <v>10.9116883116883</v>
      </c>
      <c r="I1161">
        <v>3.5819708351745398</v>
      </c>
    </row>
    <row r="1162" spans="1:9" x14ac:dyDescent="0.25">
      <c r="A1162">
        <v>1160</v>
      </c>
      <c r="B1162">
        <v>47.729905629677802</v>
      </c>
      <c r="C1162">
        <v>155.25336029499201</v>
      </c>
      <c r="D1162">
        <v>13.1900099213695</v>
      </c>
      <c r="E1162">
        <v>9.2891182514503292</v>
      </c>
      <c r="F1162">
        <v>0.30264437372653502</v>
      </c>
      <c r="G1162">
        <v>0.845164280692148</v>
      </c>
      <c r="H1162">
        <v>11.314814814814801</v>
      </c>
      <c r="I1162">
        <v>4.8158658497258902</v>
      </c>
    </row>
    <row r="1163" spans="1:9" x14ac:dyDescent="0.25">
      <c r="A1163">
        <v>1161</v>
      </c>
      <c r="B1163">
        <v>42.654481391763902</v>
      </c>
      <c r="C1163">
        <v>158.00900784969701</v>
      </c>
      <c r="D1163">
        <v>11.5908868442111</v>
      </c>
      <c r="E1163">
        <v>3.2059998916396699</v>
      </c>
      <c r="F1163">
        <v>0.301560426728197</v>
      </c>
      <c r="G1163">
        <v>0.84978033015866705</v>
      </c>
      <c r="H1163">
        <v>9.2003105590062102</v>
      </c>
      <c r="I1163">
        <v>2.5531763026409702</v>
      </c>
    </row>
    <row r="1164" spans="1:9" x14ac:dyDescent="0.25">
      <c r="A1164">
        <v>1162</v>
      </c>
      <c r="B1164">
        <v>48.768321013727501</v>
      </c>
      <c r="C1164">
        <v>158.19391113549</v>
      </c>
      <c r="D1164">
        <v>10.782460145827701</v>
      </c>
      <c r="E1164">
        <v>5.0924018455925602</v>
      </c>
      <c r="F1164">
        <v>0.32051463466264701</v>
      </c>
      <c r="G1164">
        <v>0.84538148348772402</v>
      </c>
      <c r="H1164">
        <v>11.2562929061784</v>
      </c>
      <c r="I1164">
        <v>3.42385008517887</v>
      </c>
    </row>
    <row r="1165" spans="1:9" x14ac:dyDescent="0.25">
      <c r="A1165">
        <v>1163</v>
      </c>
      <c r="B1165">
        <v>50.576815642458101</v>
      </c>
      <c r="C1165">
        <v>156.51690242148101</v>
      </c>
      <c r="D1165">
        <v>11.5337396387976</v>
      </c>
      <c r="E1165">
        <v>8.6020007858635008</v>
      </c>
      <c r="F1165">
        <v>0.31493621130507599</v>
      </c>
      <c r="G1165">
        <v>0.82260553492694899</v>
      </c>
      <c r="H1165">
        <v>9.8515625</v>
      </c>
      <c r="I1165">
        <v>5.8266288951841299</v>
      </c>
    </row>
    <row r="1166" spans="1:9" x14ac:dyDescent="0.25">
      <c r="A1166">
        <v>1164</v>
      </c>
      <c r="B1166">
        <v>50.336482231219001</v>
      </c>
      <c r="C1166">
        <v>150.96794363716401</v>
      </c>
      <c r="D1166">
        <v>18.121179580100101</v>
      </c>
      <c r="E1166">
        <v>4.12683427758025</v>
      </c>
      <c r="F1166">
        <v>0.28903301027036499</v>
      </c>
      <c r="G1166">
        <v>0.91772716182841096</v>
      </c>
      <c r="H1166">
        <v>14.015970515970499</v>
      </c>
      <c r="I1166">
        <v>2.6266735324407802</v>
      </c>
    </row>
    <row r="1167" spans="1:9" x14ac:dyDescent="0.25">
      <c r="A1167">
        <v>1165</v>
      </c>
      <c r="B1167">
        <v>36.0336943441636</v>
      </c>
      <c r="C1167">
        <v>146.11881188118801</v>
      </c>
      <c r="D1167">
        <v>18.813576029769401</v>
      </c>
      <c r="E1167">
        <v>8.97982759686316</v>
      </c>
      <c r="F1167">
        <v>0.200603917982764</v>
      </c>
      <c r="G1167">
        <v>0.77434375260201105</v>
      </c>
      <c r="H1167">
        <v>14.129807692307599</v>
      </c>
      <c r="I1167">
        <v>5.4723101265822702</v>
      </c>
    </row>
    <row r="1168" spans="1:9" x14ac:dyDescent="0.25">
      <c r="A1168">
        <v>1166</v>
      </c>
      <c r="B1168">
        <v>35.885377942998701</v>
      </c>
      <c r="C1168">
        <v>167.39332247556999</v>
      </c>
      <c r="D1168">
        <v>17.933836070281799</v>
      </c>
      <c r="E1168">
        <v>7.7026387831925396</v>
      </c>
      <c r="F1168">
        <v>0.21858137182578599</v>
      </c>
      <c r="G1168">
        <v>0.76918176925178305</v>
      </c>
      <c r="H1168">
        <v>14.197898423817801</v>
      </c>
      <c r="I1168">
        <v>3.1206004140786701</v>
      </c>
    </row>
    <row r="1169" spans="1:9" x14ac:dyDescent="0.25">
      <c r="A1169">
        <v>1167</v>
      </c>
      <c r="B1169">
        <v>33.673275178429797</v>
      </c>
      <c r="C1169">
        <v>139.76109718330599</v>
      </c>
      <c r="D1169">
        <v>14.1491618570242</v>
      </c>
      <c r="E1169">
        <v>6.05230858665632</v>
      </c>
      <c r="F1169">
        <v>0.211127949456974</v>
      </c>
      <c r="G1169">
        <v>0.80555113344365803</v>
      </c>
      <c r="H1169">
        <v>13.9749058971141</v>
      </c>
      <c r="I1169">
        <v>3.9715621347876899</v>
      </c>
    </row>
    <row r="1170" spans="1:9" x14ac:dyDescent="0.25">
      <c r="A1170">
        <v>1168</v>
      </c>
      <c r="B1170">
        <v>36.911213300318302</v>
      </c>
      <c r="C1170">
        <v>117.013432144511</v>
      </c>
      <c r="D1170">
        <v>11.5431335313083</v>
      </c>
      <c r="E1170">
        <v>9.6466390793403107</v>
      </c>
      <c r="F1170">
        <v>0.229896252874565</v>
      </c>
      <c r="G1170">
        <v>0.67479654491304097</v>
      </c>
      <c r="H1170">
        <v>14.844339622641501</v>
      </c>
      <c r="I1170">
        <v>5.0859491778774197</v>
      </c>
    </row>
    <row r="1171" spans="1:9" x14ac:dyDescent="0.25">
      <c r="A1171">
        <v>1169</v>
      </c>
      <c r="B1171">
        <v>27.284695556774501</v>
      </c>
      <c r="C1171">
        <v>118.950438300741</v>
      </c>
      <c r="D1171">
        <v>11.6529566344249</v>
      </c>
      <c r="E1171">
        <v>16.871571801322698</v>
      </c>
      <c r="F1171">
        <v>0.171018009228594</v>
      </c>
      <c r="G1171">
        <v>0.61807199796943002</v>
      </c>
      <c r="H1171">
        <v>15.426470588235199</v>
      </c>
      <c r="I1171">
        <v>8.5080213903743296</v>
      </c>
    </row>
    <row r="1172" spans="1:9" x14ac:dyDescent="0.25">
      <c r="A1172">
        <v>1170</v>
      </c>
      <c r="B1172">
        <v>18.8046875</v>
      </c>
      <c r="C1172">
        <v>38.077994428969298</v>
      </c>
      <c r="D1172">
        <v>13.6221290043451</v>
      </c>
      <c r="E1172">
        <v>28.4675435648243</v>
      </c>
      <c r="F1172">
        <v>0.114092774848133</v>
      </c>
      <c r="G1172">
        <v>0.17611417660706699</v>
      </c>
      <c r="H1172">
        <v>21.2953667953667</v>
      </c>
      <c r="I1172">
        <v>11.3791748526522</v>
      </c>
    </row>
    <row r="1173" spans="1:9" x14ac:dyDescent="0.25">
      <c r="A1173">
        <v>1171</v>
      </c>
      <c r="B1173">
        <v>29.035765379112998</v>
      </c>
      <c r="C1173">
        <v>178.241739516965</v>
      </c>
      <c r="D1173">
        <v>13.222215574876</v>
      </c>
      <c r="E1173">
        <v>7.1832922335494098</v>
      </c>
      <c r="F1173">
        <v>0.17338976857517299</v>
      </c>
      <c r="G1173">
        <v>0.86459752049018501</v>
      </c>
      <c r="H1173">
        <v>20.5979971387696</v>
      </c>
      <c r="I1173">
        <v>4.4245326037391699</v>
      </c>
    </row>
    <row r="1174" spans="1:9" x14ac:dyDescent="0.25">
      <c r="A1174">
        <v>1172</v>
      </c>
      <c r="B1174">
        <v>65.524316109422401</v>
      </c>
      <c r="C1174">
        <v>142.157513729405</v>
      </c>
      <c r="D1174">
        <v>24.105248835179701</v>
      </c>
      <c r="E1174">
        <v>12.1409927534385</v>
      </c>
      <c r="F1174">
        <v>0.361979923315978</v>
      </c>
      <c r="G1174">
        <v>0.67722817809195401</v>
      </c>
      <c r="H1174">
        <v>16.561748633879699</v>
      </c>
      <c r="I1174">
        <v>5.1567498400511802</v>
      </c>
    </row>
    <row r="1175" spans="1:9" x14ac:dyDescent="0.25">
      <c r="A1175">
        <v>1173</v>
      </c>
      <c r="B1175">
        <v>49.087008343265701</v>
      </c>
      <c r="C1175">
        <v>158.54652837798901</v>
      </c>
      <c r="D1175">
        <v>12.6397184627067</v>
      </c>
      <c r="E1175">
        <v>6.0004984710983402</v>
      </c>
      <c r="F1175">
        <v>0.27762210542861898</v>
      </c>
      <c r="G1175">
        <v>0.81535258824566004</v>
      </c>
      <c r="H1175">
        <v>12.1525851197982</v>
      </c>
      <c r="I1175">
        <v>3.2274233637116798</v>
      </c>
    </row>
    <row r="1176" spans="1:9" x14ac:dyDescent="0.25">
      <c r="A1176">
        <v>1174</v>
      </c>
      <c r="B1176">
        <v>55.922457937088502</v>
      </c>
      <c r="C1176">
        <v>87.5788197251414</v>
      </c>
      <c r="D1176">
        <v>15.565434040030899</v>
      </c>
      <c r="E1176">
        <v>13.733819447954</v>
      </c>
      <c r="F1176">
        <v>0.30670913625125901</v>
      </c>
      <c r="G1176">
        <v>0.52548128052845799</v>
      </c>
      <c r="H1176">
        <v>8.7881773399014698</v>
      </c>
      <c r="I1176">
        <v>9.5738025415444703</v>
      </c>
    </row>
    <row r="1177" spans="1:9" x14ac:dyDescent="0.25">
      <c r="A1177">
        <v>1175</v>
      </c>
      <c r="B1177">
        <v>59.014460861364299</v>
      </c>
      <c r="C1177">
        <v>175.30217934361201</v>
      </c>
      <c r="D1177">
        <v>16.4064588589364</v>
      </c>
      <c r="E1177">
        <v>6.5478727654852804</v>
      </c>
      <c r="F1177">
        <v>0.33468222380617002</v>
      </c>
      <c r="G1177">
        <v>0.91820681259176495</v>
      </c>
      <c r="H1177">
        <v>8.9655172413793096</v>
      </c>
      <c r="I1177">
        <v>3.1705343511450299</v>
      </c>
    </row>
    <row r="1178" spans="1:9" x14ac:dyDescent="0.25">
      <c r="A1178">
        <v>1176</v>
      </c>
      <c r="B1178">
        <v>48.609418282548397</v>
      </c>
      <c r="C1178">
        <v>96.432008554624801</v>
      </c>
      <c r="D1178">
        <v>13.291271732804701</v>
      </c>
      <c r="E1178">
        <v>6.6042352981124202</v>
      </c>
      <c r="F1178">
        <v>0.30152685183434702</v>
      </c>
      <c r="G1178">
        <v>0.75770783770091699</v>
      </c>
      <c r="H1178">
        <v>10.1124497991967</v>
      </c>
      <c r="I1178">
        <v>4.3040439340988499</v>
      </c>
    </row>
    <row r="1179" spans="1:9" x14ac:dyDescent="0.25">
      <c r="A1179">
        <v>1177</v>
      </c>
      <c r="B1179">
        <v>33.390505359877402</v>
      </c>
      <c r="C1179">
        <v>119.05246078961601</v>
      </c>
      <c r="D1179">
        <v>10.885704719204</v>
      </c>
      <c r="E1179">
        <v>5.6712485477507499</v>
      </c>
      <c r="F1179">
        <v>0.231533900313693</v>
      </c>
      <c r="G1179">
        <v>0.66350067457303896</v>
      </c>
      <c r="H1179">
        <v>10.174235403151</v>
      </c>
      <c r="I1179">
        <v>3.0679012345679002</v>
      </c>
    </row>
    <row r="1180" spans="1:9" x14ac:dyDescent="0.25">
      <c r="A1180">
        <v>1178</v>
      </c>
      <c r="B1180">
        <v>38.439534883720903</v>
      </c>
      <c r="C1180">
        <v>92.711062590975203</v>
      </c>
      <c r="D1180">
        <v>9.8459686319814903</v>
      </c>
      <c r="E1180">
        <v>23.129393935388499</v>
      </c>
      <c r="F1180">
        <v>0.25754084935244598</v>
      </c>
      <c r="G1180">
        <v>0.54669079384408503</v>
      </c>
      <c r="H1180">
        <v>11.254392666157299</v>
      </c>
      <c r="I1180">
        <v>12.495993589743501</v>
      </c>
    </row>
    <row r="1181" spans="1:9" x14ac:dyDescent="0.25">
      <c r="A1181">
        <v>1179</v>
      </c>
      <c r="B1181">
        <v>45.083981754762497</v>
      </c>
      <c r="C1181">
        <v>69.984810126582204</v>
      </c>
      <c r="D1181">
        <v>16.054605201277401</v>
      </c>
      <c r="E1181">
        <v>5.58688573423919</v>
      </c>
      <c r="F1181">
        <v>0.28304871228602002</v>
      </c>
      <c r="G1181">
        <v>0.51506428021526895</v>
      </c>
      <c r="H1181">
        <v>10.2213740458015</v>
      </c>
      <c r="I1181">
        <v>3.7730600292825698</v>
      </c>
    </row>
    <row r="1182" spans="1:9" x14ac:dyDescent="0.25">
      <c r="A1182">
        <v>1180</v>
      </c>
      <c r="B1182">
        <v>38.022153846153799</v>
      </c>
      <c r="C1182">
        <v>155.305730631242</v>
      </c>
      <c r="D1182">
        <v>11.361900453584299</v>
      </c>
      <c r="E1182">
        <v>6.3641870530352698</v>
      </c>
      <c r="F1182">
        <v>0.23997380403895399</v>
      </c>
      <c r="G1182">
        <v>0.86710136071868305</v>
      </c>
      <c r="H1182">
        <v>11.170488534396799</v>
      </c>
      <c r="I1182">
        <v>3.42160560344827</v>
      </c>
    </row>
    <row r="1183" spans="1:9" x14ac:dyDescent="0.25">
      <c r="A1183">
        <v>1181</v>
      </c>
      <c r="B1183">
        <v>59.175591882750801</v>
      </c>
      <c r="C1183">
        <v>132.111554621848</v>
      </c>
      <c r="D1183">
        <v>16.399213362838001</v>
      </c>
      <c r="E1183">
        <v>15.071609509389299</v>
      </c>
      <c r="F1183">
        <v>0.34150188640256601</v>
      </c>
      <c r="G1183">
        <v>0.72783493990970605</v>
      </c>
      <c r="H1183">
        <v>8.9717314487632507</v>
      </c>
      <c r="I1183">
        <v>7.6139989706639204</v>
      </c>
    </row>
    <row r="1184" spans="1:9" x14ac:dyDescent="0.25">
      <c r="A1184">
        <v>1182</v>
      </c>
      <c r="B1184">
        <v>55.897909252669002</v>
      </c>
      <c r="C1184">
        <v>141.926922826864</v>
      </c>
      <c r="D1184">
        <v>13.5451298413738</v>
      </c>
      <c r="E1184">
        <v>12.480367068778399</v>
      </c>
      <c r="F1184">
        <v>0.36600159341574801</v>
      </c>
      <c r="G1184">
        <v>0.79832256706961702</v>
      </c>
      <c r="H1184">
        <v>8.4481707317073091</v>
      </c>
      <c r="I1184">
        <v>7.0038082437275904</v>
      </c>
    </row>
    <row r="1185" spans="1:9" x14ac:dyDescent="0.25">
      <c r="A1185">
        <v>1183</v>
      </c>
      <c r="B1185">
        <v>36.679930293348797</v>
      </c>
      <c r="C1185">
        <v>127.550878864887</v>
      </c>
      <c r="D1185">
        <v>11.2039470655762</v>
      </c>
      <c r="E1185">
        <v>3.7011358190083401</v>
      </c>
      <c r="F1185">
        <v>0.26038081602174701</v>
      </c>
      <c r="G1185">
        <v>0.92732438686180296</v>
      </c>
      <c r="H1185">
        <v>10.018867924528299</v>
      </c>
      <c r="I1185">
        <v>3.1019629225736001</v>
      </c>
    </row>
    <row r="1186" spans="1:9" x14ac:dyDescent="0.25">
      <c r="A1186">
        <v>1184</v>
      </c>
      <c r="B1186">
        <v>46.239402985074598</v>
      </c>
      <c r="C1186">
        <v>149.43000824402301</v>
      </c>
      <c r="D1186">
        <v>12.822844881602901</v>
      </c>
      <c r="E1186">
        <v>5.5755825230014802</v>
      </c>
      <c r="F1186">
        <v>0.33173358849371198</v>
      </c>
      <c r="G1186">
        <v>0.79509309479438295</v>
      </c>
      <c r="H1186">
        <v>9.2067961165048509</v>
      </c>
      <c r="I1186">
        <v>3.2916871618297998</v>
      </c>
    </row>
    <row r="1187" spans="1:9" x14ac:dyDescent="0.25">
      <c r="A1187">
        <v>1185</v>
      </c>
      <c r="B1187">
        <v>70.555638816035895</v>
      </c>
      <c r="C1187">
        <v>153.27484115181801</v>
      </c>
      <c r="D1187">
        <v>14.7414730991431</v>
      </c>
      <c r="E1187">
        <v>6.9022600604126696</v>
      </c>
      <c r="F1187">
        <v>0.39049214674156901</v>
      </c>
      <c r="G1187">
        <v>0.82594511013408101</v>
      </c>
      <c r="H1187">
        <v>9.4044389642416704</v>
      </c>
      <c r="I1187">
        <v>3.0007656967840699</v>
      </c>
    </row>
    <row r="1188" spans="1:9" x14ac:dyDescent="0.25">
      <c r="A1188">
        <v>1186</v>
      </c>
      <c r="B1188">
        <v>59.782373726875903</v>
      </c>
      <c r="C1188">
        <v>162.856935270805</v>
      </c>
      <c r="D1188">
        <v>11.827783999627499</v>
      </c>
      <c r="E1188">
        <v>5.0196074559031496</v>
      </c>
      <c r="F1188">
        <v>0.34561185863031002</v>
      </c>
      <c r="G1188">
        <v>0.82868613134145197</v>
      </c>
      <c r="H1188">
        <v>8.2177068214803999</v>
      </c>
      <c r="I1188">
        <v>3.0962109955423398</v>
      </c>
    </row>
    <row r="1189" spans="1:9" x14ac:dyDescent="0.25">
      <c r="A1189">
        <v>1187</v>
      </c>
      <c r="B1189">
        <v>58.940350877192898</v>
      </c>
      <c r="C1189">
        <v>164.676020109902</v>
      </c>
      <c r="D1189">
        <v>16.000865276120201</v>
      </c>
      <c r="E1189">
        <v>5.1254273229981502</v>
      </c>
      <c r="F1189">
        <v>0.39971626828907098</v>
      </c>
      <c r="G1189">
        <v>0.85081849762661599</v>
      </c>
      <c r="H1189">
        <v>9.7551601423487497</v>
      </c>
      <c r="I1189">
        <v>3.15988556897647</v>
      </c>
    </row>
    <row r="1190" spans="1:9" x14ac:dyDescent="0.25">
      <c r="A1190">
        <v>1188</v>
      </c>
      <c r="B1190">
        <v>46.078132444020902</v>
      </c>
      <c r="C1190">
        <v>169.64930727362599</v>
      </c>
      <c r="D1190">
        <v>13.070585739575799</v>
      </c>
      <c r="E1190">
        <v>5.7701366907305003</v>
      </c>
      <c r="F1190">
        <v>0.32110563770143702</v>
      </c>
      <c r="G1190">
        <v>0.83053775140895103</v>
      </c>
      <c r="H1190">
        <v>10.0159395973154</v>
      </c>
      <c r="I1190">
        <v>2.80388563049853</v>
      </c>
    </row>
    <row r="1191" spans="1:9" x14ac:dyDescent="0.25">
      <c r="A1191">
        <v>1189</v>
      </c>
      <c r="B1191">
        <v>62.566764336542398</v>
      </c>
      <c r="C1191">
        <v>140.68084622383901</v>
      </c>
      <c r="D1191">
        <v>13.5752635295629</v>
      </c>
      <c r="E1191">
        <v>7.0396972411526297</v>
      </c>
      <c r="F1191">
        <v>0.36277352717594402</v>
      </c>
      <c r="G1191">
        <v>0.80857698451790705</v>
      </c>
      <c r="H1191">
        <v>7.9984276729559696</v>
      </c>
      <c r="I1191">
        <v>4.0790013679890498</v>
      </c>
    </row>
    <row r="1192" spans="1:9" x14ac:dyDescent="0.25">
      <c r="A1192">
        <v>1190</v>
      </c>
      <c r="B1192">
        <v>12.8948339483394</v>
      </c>
      <c r="C1192">
        <v>154.18863984407599</v>
      </c>
      <c r="D1192">
        <v>17.200819435735198</v>
      </c>
      <c r="E1192">
        <v>4.5407510214710198</v>
      </c>
      <c r="F1192">
        <v>8.2042444069496998E-2</v>
      </c>
      <c r="G1192">
        <v>0.80234560385268305</v>
      </c>
      <c r="H1192">
        <v>17.331868131868099</v>
      </c>
      <c r="I1192">
        <v>2.9128014842300498</v>
      </c>
    </row>
    <row r="1193" spans="1:9" x14ac:dyDescent="0.25">
      <c r="A1193">
        <v>1191</v>
      </c>
      <c r="B1193">
        <v>30.538409703504001</v>
      </c>
      <c r="C1193">
        <v>127.866844416562</v>
      </c>
      <c r="D1193">
        <v>19.6322062800708</v>
      </c>
      <c r="E1193">
        <v>10.256735845338101</v>
      </c>
      <c r="F1193">
        <v>0.19546406020526999</v>
      </c>
      <c r="G1193">
        <v>0.76710081893169801</v>
      </c>
      <c r="H1193">
        <v>14.484999999999999</v>
      </c>
      <c r="I1193">
        <v>5.00658914728682</v>
      </c>
    </row>
    <row r="1194" spans="1:9" x14ac:dyDescent="0.25">
      <c r="A1194">
        <v>1192</v>
      </c>
      <c r="B1194">
        <v>34.2173633440514</v>
      </c>
      <c r="C1194">
        <v>134.808108108108</v>
      </c>
      <c r="D1194">
        <v>21.110687872764899</v>
      </c>
      <c r="E1194">
        <v>10.317174851468099</v>
      </c>
      <c r="F1194">
        <v>0.22608282805669599</v>
      </c>
      <c r="G1194">
        <v>0.73005036005827095</v>
      </c>
      <c r="H1194">
        <v>13.533646322378701</v>
      </c>
      <c r="I1194">
        <v>4.7049362174154101</v>
      </c>
    </row>
    <row r="1195" spans="1:9" x14ac:dyDescent="0.25">
      <c r="A1195">
        <v>1193</v>
      </c>
      <c r="B1195">
        <v>37.319811320754702</v>
      </c>
      <c r="C1195">
        <v>166.18587938234401</v>
      </c>
      <c r="D1195">
        <v>18.661680420764199</v>
      </c>
      <c r="E1195">
        <v>8.0903317125030405</v>
      </c>
      <c r="F1195">
        <v>0.260595789649679</v>
      </c>
      <c r="G1195">
        <v>0.84985136754431201</v>
      </c>
      <c r="H1195">
        <v>12.5549295774647</v>
      </c>
      <c r="I1195">
        <v>4.3863315447613598</v>
      </c>
    </row>
    <row r="1196" spans="1:9" x14ac:dyDescent="0.25">
      <c r="A1196">
        <v>1194</v>
      </c>
      <c r="B1196">
        <v>42.681103448275799</v>
      </c>
      <c r="C1196">
        <v>127.520503007107</v>
      </c>
      <c r="D1196">
        <v>13.1450239881119</v>
      </c>
      <c r="E1196">
        <v>6.6826447628712202</v>
      </c>
      <c r="F1196">
        <v>0.31607212880938201</v>
      </c>
      <c r="G1196">
        <v>0.69946377309469099</v>
      </c>
      <c r="H1196">
        <v>9.5852749301025106</v>
      </c>
      <c r="I1196">
        <v>4.1470215462610902</v>
      </c>
    </row>
    <row r="1197" spans="1:9" x14ac:dyDescent="0.25">
      <c r="A1197">
        <v>1195</v>
      </c>
      <c r="B1197">
        <v>40.583524904214499</v>
      </c>
      <c r="C1197">
        <v>111.54655581947701</v>
      </c>
      <c r="D1197">
        <v>13.8559432794655</v>
      </c>
      <c r="E1197">
        <v>9.4560959360201409</v>
      </c>
      <c r="F1197">
        <v>0.27110199345009101</v>
      </c>
      <c r="G1197">
        <v>0.66378556225586505</v>
      </c>
      <c r="H1197">
        <v>8.0815508021390308</v>
      </c>
      <c r="I1197">
        <v>5.3220588235294102</v>
      </c>
    </row>
    <row r="1198" spans="1:9" x14ac:dyDescent="0.25">
      <c r="A1198">
        <v>1196</v>
      </c>
      <c r="B1198">
        <v>47.883918128654898</v>
      </c>
      <c r="C1198">
        <v>134.95683087861801</v>
      </c>
      <c r="D1198">
        <v>13.384621690237299</v>
      </c>
      <c r="E1198">
        <v>12.9462256207935</v>
      </c>
      <c r="F1198">
        <v>0.34220430529469398</v>
      </c>
      <c r="G1198">
        <v>0.78980322449221596</v>
      </c>
      <c r="H1198">
        <v>7.52437810945273</v>
      </c>
      <c r="I1198">
        <v>7.8793761935073201</v>
      </c>
    </row>
    <row r="1199" spans="1:9" x14ac:dyDescent="0.25">
      <c r="A1199">
        <v>1197</v>
      </c>
      <c r="B1199">
        <v>53.186379928315397</v>
      </c>
      <c r="C1199">
        <v>158.30028256774301</v>
      </c>
      <c r="D1199">
        <v>10.6421602893846</v>
      </c>
      <c r="E1199">
        <v>4.8980254342386704</v>
      </c>
      <c r="F1199">
        <v>0.37213119951875401</v>
      </c>
      <c r="G1199">
        <v>0.93008389516921397</v>
      </c>
      <c r="H1199">
        <v>6.6329113924050596</v>
      </c>
      <c r="I1199">
        <v>3.0100039489272001</v>
      </c>
    </row>
    <row r="1200" spans="1:9" x14ac:dyDescent="0.25">
      <c r="A1200">
        <v>1198</v>
      </c>
      <c r="B1200">
        <v>51.9777832633917</v>
      </c>
      <c r="C1200">
        <v>155.55384930384901</v>
      </c>
      <c r="D1200">
        <v>10.818349582419099</v>
      </c>
      <c r="E1200">
        <v>7.1355211200770601</v>
      </c>
      <c r="F1200">
        <v>0.33294298767473801</v>
      </c>
      <c r="G1200">
        <v>0.86954214804555297</v>
      </c>
      <c r="H1200">
        <v>11.3853448275862</v>
      </c>
      <c r="I1200">
        <v>4.6366294524189202</v>
      </c>
    </row>
    <row r="1201" spans="1:9" x14ac:dyDescent="0.25">
      <c r="A1201">
        <v>1199</v>
      </c>
      <c r="B1201">
        <v>35.610363391655397</v>
      </c>
      <c r="C1201">
        <v>171.22361758152701</v>
      </c>
      <c r="D1201">
        <v>18.636639496350401</v>
      </c>
      <c r="E1201">
        <v>6.7320630056717699</v>
      </c>
      <c r="F1201">
        <v>0.20348537630941199</v>
      </c>
      <c r="G1201">
        <v>0.86363282817366505</v>
      </c>
      <c r="H1201">
        <v>16.6424050632911</v>
      </c>
      <c r="I1201">
        <v>3.2811073059360698</v>
      </c>
    </row>
    <row r="1202" spans="1:9" x14ac:dyDescent="0.25">
      <c r="A1202">
        <v>1200</v>
      </c>
      <c r="B1202">
        <v>26.028871391076098</v>
      </c>
      <c r="C1202">
        <v>150.07175684144499</v>
      </c>
      <c r="D1202">
        <v>18.0067666072446</v>
      </c>
      <c r="E1202">
        <v>4.6715040641905201</v>
      </c>
      <c r="F1202">
        <v>0.154794625233204</v>
      </c>
      <c r="G1202">
        <v>0.84269073083850399</v>
      </c>
      <c r="H1202">
        <v>16.598901098901099</v>
      </c>
      <c r="I1202">
        <v>3.2594442709959401</v>
      </c>
    </row>
    <row r="1203" spans="1:9" x14ac:dyDescent="0.25">
      <c r="A1203">
        <v>1201</v>
      </c>
      <c r="B1203">
        <v>50.144724258845997</v>
      </c>
      <c r="C1203">
        <v>165.396322524537</v>
      </c>
      <c r="D1203">
        <v>11.5678280232985</v>
      </c>
      <c r="E1203">
        <v>7.7299259476496696</v>
      </c>
      <c r="F1203">
        <v>0.29538145826656698</v>
      </c>
      <c r="G1203">
        <v>0.84098975782420904</v>
      </c>
      <c r="H1203">
        <v>12.625737898465101</v>
      </c>
      <c r="I1203">
        <v>2.7611589663273199</v>
      </c>
    </row>
    <row r="1204" spans="1:9" x14ac:dyDescent="0.25">
      <c r="A1204">
        <v>1202</v>
      </c>
      <c r="B1204">
        <v>73.213983050847403</v>
      </c>
      <c r="C1204">
        <v>139.883632684037</v>
      </c>
      <c r="D1204">
        <v>11.2275431624654</v>
      </c>
      <c r="E1204">
        <v>5.3161805026623199</v>
      </c>
      <c r="F1204">
        <v>0.384803244507811</v>
      </c>
      <c r="G1204">
        <v>0.84598390163385195</v>
      </c>
      <c r="H1204">
        <v>6.9564867042707403</v>
      </c>
      <c r="I1204">
        <v>3.3243330118932799</v>
      </c>
    </row>
    <row r="1205" spans="1:9" x14ac:dyDescent="0.25">
      <c r="A1205">
        <v>1203</v>
      </c>
      <c r="B1205">
        <v>62.299831081081003</v>
      </c>
      <c r="C1205">
        <v>158.00088094638801</v>
      </c>
      <c r="D1205">
        <v>15.497421209406101</v>
      </c>
      <c r="E1205">
        <v>4.2275795294403196</v>
      </c>
      <c r="F1205">
        <v>0.37695275159852298</v>
      </c>
      <c r="G1205">
        <v>0.84171345161279798</v>
      </c>
      <c r="H1205">
        <v>9.7734604105571794</v>
      </c>
      <c r="I1205">
        <v>2.7735849056603699</v>
      </c>
    </row>
    <row r="1206" spans="1:9" x14ac:dyDescent="0.25">
      <c r="A1206">
        <v>1204</v>
      </c>
      <c r="B1206">
        <v>50.571929824561401</v>
      </c>
      <c r="C1206">
        <v>128.26508745885201</v>
      </c>
      <c r="D1206">
        <v>14.274681428054301</v>
      </c>
      <c r="E1206">
        <v>5.6632368454201796</v>
      </c>
      <c r="F1206">
        <v>0.31417839579815499</v>
      </c>
      <c r="G1206">
        <v>0.89384853272746001</v>
      </c>
      <c r="H1206">
        <v>13.9294225481209</v>
      </c>
      <c r="I1206">
        <v>4.0719738276990096</v>
      </c>
    </row>
    <row r="1207" spans="1:9" x14ac:dyDescent="0.25">
      <c r="A1207">
        <v>1205</v>
      </c>
      <c r="B1207">
        <v>47.445625141306799</v>
      </c>
      <c r="C1207">
        <v>31.005004170141699</v>
      </c>
      <c r="D1207">
        <v>11.7621185915237</v>
      </c>
      <c r="E1207">
        <v>18.175718268824799</v>
      </c>
      <c r="F1207">
        <v>0.285193041389116</v>
      </c>
      <c r="G1207">
        <v>0.16622611376774099</v>
      </c>
      <c r="H1207">
        <v>10.6232481450948</v>
      </c>
      <c r="I1207">
        <v>7.04201680672268</v>
      </c>
    </row>
    <row r="1208" spans="1:9" x14ac:dyDescent="0.25">
      <c r="A1208">
        <v>1206</v>
      </c>
      <c r="B1208">
        <v>43.530660377358402</v>
      </c>
      <c r="C1208">
        <v>124.32163242009101</v>
      </c>
      <c r="D1208">
        <v>11.2126756637797</v>
      </c>
      <c r="E1208">
        <v>9.2755831282912897</v>
      </c>
      <c r="F1208">
        <v>0.270164481501039</v>
      </c>
      <c r="G1208">
        <v>0.66180892172264505</v>
      </c>
      <c r="H1208">
        <v>8.5158974358974309</v>
      </c>
      <c r="I1208">
        <v>5.9306358381502804</v>
      </c>
    </row>
    <row r="1209" spans="1:9" x14ac:dyDescent="0.25">
      <c r="A1209">
        <v>1207</v>
      </c>
      <c r="B1209">
        <v>52.923036233800502</v>
      </c>
      <c r="C1209">
        <v>130.01550511508901</v>
      </c>
      <c r="D1209">
        <v>13.157150141275</v>
      </c>
      <c r="E1209">
        <v>2.7363241408729801</v>
      </c>
      <c r="F1209">
        <v>0.33885019758806401</v>
      </c>
      <c r="G1209">
        <v>0.79699427734085704</v>
      </c>
      <c r="H1209">
        <v>9.60303300624442</v>
      </c>
      <c r="I1209">
        <v>2.5483262611975399</v>
      </c>
    </row>
    <row r="1210" spans="1:9" x14ac:dyDescent="0.25">
      <c r="A1210">
        <v>1208</v>
      </c>
      <c r="B1210">
        <v>52.520876826722301</v>
      </c>
      <c r="C1210">
        <v>141.50592066311401</v>
      </c>
      <c r="D1210">
        <v>12.209383832897201</v>
      </c>
      <c r="E1210">
        <v>8.6412282404233398</v>
      </c>
      <c r="F1210">
        <v>0.33807268676788998</v>
      </c>
      <c r="G1210">
        <v>0.6694051797467</v>
      </c>
      <c r="H1210">
        <v>7.2322888283378699</v>
      </c>
      <c r="I1210">
        <v>4.7216981132075402</v>
      </c>
    </row>
    <row r="1211" spans="1:9" x14ac:dyDescent="0.25">
      <c r="A1211">
        <v>1209</v>
      </c>
      <c r="B1211">
        <v>50.544063779357899</v>
      </c>
      <c r="C1211">
        <v>159.299550529215</v>
      </c>
      <c r="D1211">
        <v>13.2788290185694</v>
      </c>
      <c r="E1211">
        <v>5.98090796067887</v>
      </c>
      <c r="F1211">
        <v>0.31179992762974201</v>
      </c>
      <c r="G1211">
        <v>0.79368859806293601</v>
      </c>
      <c r="H1211">
        <v>10.322815533980499</v>
      </c>
      <c r="I1211">
        <v>3.1921246213760202</v>
      </c>
    </row>
    <row r="1212" spans="1:9" x14ac:dyDescent="0.25">
      <c r="A1212">
        <v>1210</v>
      </c>
      <c r="B1212">
        <v>42.4536909674461</v>
      </c>
      <c r="C1212">
        <v>154.89244465832499</v>
      </c>
      <c r="D1212">
        <v>10.78700455852</v>
      </c>
      <c r="E1212">
        <v>5.8813385962803499</v>
      </c>
      <c r="F1212">
        <v>0.27072311161599499</v>
      </c>
      <c r="G1212">
        <v>0.72488947046280106</v>
      </c>
      <c r="H1212">
        <v>11.5483870967741</v>
      </c>
      <c r="I1212">
        <v>3.5145502645502602</v>
      </c>
    </row>
    <row r="1213" spans="1:9" x14ac:dyDescent="0.25">
      <c r="A1213">
        <v>1211</v>
      </c>
      <c r="B1213">
        <v>43.4680911680911</v>
      </c>
      <c r="C1213">
        <v>171.900495049504</v>
      </c>
      <c r="D1213">
        <v>14.7854232031398</v>
      </c>
      <c r="E1213">
        <v>7.5394253398356099</v>
      </c>
      <c r="F1213">
        <v>0.27740602930678099</v>
      </c>
      <c r="G1213">
        <v>0.84384855960995397</v>
      </c>
      <c r="H1213">
        <v>10.956087824351201</v>
      </c>
      <c r="I1213">
        <v>4.2965074839629303</v>
      </c>
    </row>
    <row r="1214" spans="1:9" x14ac:dyDescent="0.25">
      <c r="A1214">
        <v>1212</v>
      </c>
      <c r="B1214">
        <v>33.635838150288997</v>
      </c>
      <c r="C1214">
        <v>131.686685632002</v>
      </c>
      <c r="D1214">
        <v>12.2380955643641</v>
      </c>
      <c r="E1214">
        <v>4.1364045559363101</v>
      </c>
      <c r="F1214">
        <v>0.20751321145128501</v>
      </c>
      <c r="G1214">
        <v>0.94177204137876003</v>
      </c>
      <c r="H1214">
        <v>14.1436541143654</v>
      </c>
      <c r="I1214">
        <v>3.1995133819951298</v>
      </c>
    </row>
    <row r="1215" spans="1:9" x14ac:dyDescent="0.25">
      <c r="A1215">
        <v>1213</v>
      </c>
      <c r="B1215">
        <v>46.109400470929103</v>
      </c>
      <c r="C1215">
        <v>164.376553894571</v>
      </c>
      <c r="D1215">
        <v>12.7738936177351</v>
      </c>
      <c r="E1215">
        <v>7.0585910058418397</v>
      </c>
      <c r="F1215">
        <v>0.30334760082682499</v>
      </c>
      <c r="G1215">
        <v>0.82423010335605695</v>
      </c>
      <c r="H1215">
        <v>7.8264872521246396</v>
      </c>
      <c r="I1215">
        <v>3.0384456386936698</v>
      </c>
    </row>
    <row r="1216" spans="1:9" x14ac:dyDescent="0.25">
      <c r="A1216">
        <v>1214</v>
      </c>
      <c r="B1216">
        <v>49.828755760368601</v>
      </c>
      <c r="C1216">
        <v>166.47516129032201</v>
      </c>
      <c r="D1216">
        <v>13.744862667651301</v>
      </c>
      <c r="E1216">
        <v>4.5402294008658801</v>
      </c>
      <c r="F1216">
        <v>0.31617617809420101</v>
      </c>
      <c r="G1216">
        <v>0.78286776494278298</v>
      </c>
      <c r="H1216">
        <v>8.5452631578947305</v>
      </c>
      <c r="I1216">
        <v>3.2310160427807402</v>
      </c>
    </row>
    <row r="1217" spans="1:9" x14ac:dyDescent="0.25">
      <c r="A1217">
        <v>1215</v>
      </c>
      <c r="B1217">
        <v>52.610647972716897</v>
      </c>
      <c r="C1217">
        <v>149.17892364046199</v>
      </c>
      <c r="D1217">
        <v>14.102665391545701</v>
      </c>
      <c r="E1217">
        <v>4.6655167515823699</v>
      </c>
      <c r="F1217">
        <v>0.32177118981893998</v>
      </c>
      <c r="G1217">
        <v>0.70657922756963998</v>
      </c>
      <c r="H1217">
        <v>10.8667611622962</v>
      </c>
      <c r="I1217">
        <v>2.42173913043478</v>
      </c>
    </row>
    <row r="1218" spans="1:9" x14ac:dyDescent="0.25">
      <c r="A1218">
        <v>1216</v>
      </c>
      <c r="B1218">
        <v>39.454073199527699</v>
      </c>
      <c r="C1218">
        <v>163.54310915104699</v>
      </c>
      <c r="D1218">
        <v>8.41437015291209</v>
      </c>
      <c r="E1218">
        <v>9.1123625303496691</v>
      </c>
      <c r="F1218">
        <v>0.24605261673759199</v>
      </c>
      <c r="G1218">
        <v>0.76412617269996896</v>
      </c>
      <c r="H1218">
        <v>11.9578577699736</v>
      </c>
      <c r="I1218">
        <v>4.3856893542757396</v>
      </c>
    </row>
    <row r="1219" spans="1:9" x14ac:dyDescent="0.25">
      <c r="A1219">
        <v>1217</v>
      </c>
      <c r="B1219">
        <v>36.317647058823503</v>
      </c>
      <c r="C1219">
        <v>159.031013342949</v>
      </c>
      <c r="D1219">
        <v>9.8081220564104399</v>
      </c>
      <c r="E1219">
        <v>6.7609274681444802</v>
      </c>
      <c r="F1219">
        <v>0.22594079641796799</v>
      </c>
      <c r="G1219">
        <v>0.83272793741858997</v>
      </c>
      <c r="H1219">
        <v>13.671321160042901</v>
      </c>
      <c r="I1219">
        <v>3.7508440243079</v>
      </c>
    </row>
    <row r="1220" spans="1:9" x14ac:dyDescent="0.25">
      <c r="A1220">
        <v>1218</v>
      </c>
      <c r="B1220">
        <v>38.656911301215601</v>
      </c>
      <c r="C1220">
        <v>188.09731757943399</v>
      </c>
      <c r="D1220">
        <v>9.0216596593548903</v>
      </c>
      <c r="E1220">
        <v>2.8074068427825498</v>
      </c>
      <c r="F1220">
        <v>0.23994619660334701</v>
      </c>
      <c r="G1220">
        <v>0.91593607406200805</v>
      </c>
      <c r="H1220">
        <v>13.168704156479199</v>
      </c>
      <c r="I1220">
        <v>2.25506937033084</v>
      </c>
    </row>
    <row r="1221" spans="1:9" x14ac:dyDescent="0.25">
      <c r="A1221">
        <v>1219</v>
      </c>
      <c r="B1221">
        <v>75.956804214222998</v>
      </c>
      <c r="C1221">
        <v>144.12283564500001</v>
      </c>
      <c r="D1221">
        <v>12.002183886788201</v>
      </c>
      <c r="E1221">
        <v>6.5680370702154001</v>
      </c>
      <c r="F1221">
        <v>0.41590329613751797</v>
      </c>
      <c r="G1221">
        <v>0.86467053044044595</v>
      </c>
      <c r="H1221">
        <v>8.49545136459062</v>
      </c>
      <c r="I1221">
        <v>2.9814961670631699</v>
      </c>
    </row>
    <row r="1222" spans="1:9" x14ac:dyDescent="0.25">
      <c r="A1222">
        <v>1220</v>
      </c>
      <c r="B1222">
        <v>49.584854014598498</v>
      </c>
      <c r="C1222">
        <v>85.001871880199602</v>
      </c>
      <c r="D1222">
        <v>14.4919348929223</v>
      </c>
      <c r="E1222">
        <v>17.947385156040799</v>
      </c>
      <c r="F1222">
        <v>0.311065706729306</v>
      </c>
      <c r="G1222">
        <v>0.49455762284557703</v>
      </c>
      <c r="H1222">
        <v>13.873949579831899</v>
      </c>
      <c r="I1222">
        <v>11.7176554681915</v>
      </c>
    </row>
    <row r="1223" spans="1:9" x14ac:dyDescent="0.25">
      <c r="A1223">
        <v>1221</v>
      </c>
      <c r="B1223">
        <v>45.056174334140401</v>
      </c>
      <c r="C1223">
        <v>128.93166607960501</v>
      </c>
      <c r="D1223">
        <v>12.0435490725616</v>
      </c>
      <c r="E1223">
        <v>11.6159212391144</v>
      </c>
      <c r="F1223">
        <v>0.286750051566593</v>
      </c>
      <c r="G1223">
        <v>0.59964817665203196</v>
      </c>
      <c r="H1223">
        <v>11.5464006938421</v>
      </c>
      <c r="I1223">
        <v>4.4095744680850997</v>
      </c>
    </row>
    <row r="1224" spans="1:9" x14ac:dyDescent="0.25">
      <c r="A1224">
        <v>1222</v>
      </c>
      <c r="B1224">
        <v>76.113793103448202</v>
      </c>
      <c r="C1224">
        <v>181.35665388827999</v>
      </c>
      <c r="D1224">
        <v>9.7347265519082793</v>
      </c>
      <c r="E1224">
        <v>6.6648763500076997</v>
      </c>
      <c r="F1224">
        <v>0.42502968164802701</v>
      </c>
      <c r="G1224">
        <v>0.85081101975203999</v>
      </c>
      <c r="H1224">
        <v>7.2531900604432504</v>
      </c>
      <c r="I1224">
        <v>3.3678294573643401</v>
      </c>
    </row>
    <row r="1225" spans="1:9" x14ac:dyDescent="0.25">
      <c r="A1225">
        <v>1223</v>
      </c>
      <c r="B1225">
        <v>35.009816339455298</v>
      </c>
      <c r="C1225">
        <v>165.67772319846</v>
      </c>
      <c r="D1225">
        <v>9.4602036768970006</v>
      </c>
      <c r="E1225">
        <v>6.0776424969121399</v>
      </c>
      <c r="F1225">
        <v>0.234630491955647</v>
      </c>
      <c r="G1225">
        <v>0.89437350366770896</v>
      </c>
      <c r="H1225">
        <v>13.4616228070175</v>
      </c>
      <c r="I1225">
        <v>2.8377944325481801</v>
      </c>
    </row>
    <row r="1226" spans="1:9" x14ac:dyDescent="0.25">
      <c r="A1226">
        <v>1224</v>
      </c>
      <c r="B1226">
        <v>32.835336811068203</v>
      </c>
      <c r="C1226">
        <v>153.14964370546301</v>
      </c>
      <c r="D1226">
        <v>10.472534997780899</v>
      </c>
      <c r="E1226">
        <v>10.0952877313155</v>
      </c>
      <c r="F1226">
        <v>0.24178096491310699</v>
      </c>
      <c r="G1226">
        <v>0.73456850882911295</v>
      </c>
      <c r="H1226">
        <v>11.096247960848199</v>
      </c>
      <c r="I1226">
        <v>3.6065773447015799</v>
      </c>
    </row>
    <row r="1227" spans="1:9" x14ac:dyDescent="0.25">
      <c r="A1227">
        <v>1225</v>
      </c>
      <c r="B1227">
        <v>30.246964490263402</v>
      </c>
      <c r="C1227">
        <v>165.76205617382001</v>
      </c>
      <c r="D1227">
        <v>10.807255379649799</v>
      </c>
      <c r="E1227">
        <v>7.2873262639521297</v>
      </c>
      <c r="F1227">
        <v>0.22512771015485</v>
      </c>
      <c r="G1227">
        <v>0.78912420483684098</v>
      </c>
      <c r="H1227">
        <v>10.655887230514001</v>
      </c>
      <c r="I1227">
        <v>3.4985337243401702</v>
      </c>
    </row>
    <row r="1228" spans="1:9" x14ac:dyDescent="0.25">
      <c r="A1228">
        <v>1226</v>
      </c>
      <c r="B1228">
        <v>12.445652173913</v>
      </c>
      <c r="C1228">
        <v>21.933211344922199</v>
      </c>
      <c r="D1228">
        <v>9.79576325328647</v>
      </c>
      <c r="E1228">
        <v>17.7451754732692</v>
      </c>
      <c r="F1228">
        <v>9.0180267283170301E-2</v>
      </c>
      <c r="G1228">
        <v>0.109821937422919</v>
      </c>
      <c r="H1228">
        <v>12.612980769230701</v>
      </c>
      <c r="I1228">
        <v>9.0615384615384595</v>
      </c>
    </row>
    <row r="1229" spans="1:9" x14ac:dyDescent="0.25">
      <c r="A1229">
        <v>1227</v>
      </c>
      <c r="B1229">
        <v>26.814389359129301</v>
      </c>
      <c r="C1229">
        <v>126.167021843367</v>
      </c>
      <c r="D1229">
        <v>16.463380251952501</v>
      </c>
      <c r="E1229">
        <v>16.0619837701576</v>
      </c>
      <c r="F1229">
        <v>0.186750638120697</v>
      </c>
      <c r="G1229">
        <v>0.63615767825223002</v>
      </c>
      <c r="H1229">
        <v>14.2455284552845</v>
      </c>
      <c r="I1229">
        <v>9.2911709455228504</v>
      </c>
    </row>
    <row r="1230" spans="1:9" x14ac:dyDescent="0.25">
      <c r="A1230">
        <v>1228</v>
      </c>
      <c r="B1230">
        <v>37.918448637316502</v>
      </c>
      <c r="C1230">
        <v>143.73121984837999</v>
      </c>
      <c r="D1230">
        <v>11.445643419022201</v>
      </c>
      <c r="E1230">
        <v>9.96402502134851</v>
      </c>
      <c r="F1230">
        <v>0.27207347472396598</v>
      </c>
      <c r="G1230">
        <v>0.77623557907362595</v>
      </c>
      <c r="H1230">
        <v>10.5</v>
      </c>
      <c r="I1230">
        <v>4.7894295302013399</v>
      </c>
    </row>
    <row r="1231" spans="1:9" x14ac:dyDescent="0.25">
      <c r="A1231">
        <v>1229</v>
      </c>
      <c r="B1231">
        <v>66.612410352354203</v>
      </c>
      <c r="C1231">
        <v>154.74150715640599</v>
      </c>
      <c r="D1231">
        <v>16.986317467785501</v>
      </c>
      <c r="E1231">
        <v>5.2096146075358698</v>
      </c>
      <c r="F1231">
        <v>0.358434272000136</v>
      </c>
      <c r="G1231">
        <v>0.80239225299293804</v>
      </c>
      <c r="H1231">
        <v>11.581837381203799</v>
      </c>
      <c r="I1231">
        <v>3.2231857599269702</v>
      </c>
    </row>
    <row r="1232" spans="1:9" x14ac:dyDescent="0.25">
      <c r="A1232">
        <v>1230</v>
      </c>
      <c r="B1232">
        <v>39.022432527164298</v>
      </c>
      <c r="C1232">
        <v>143.47265277035399</v>
      </c>
      <c r="D1232">
        <v>12.7951856408836</v>
      </c>
      <c r="E1232">
        <v>6.4721548135986398</v>
      </c>
      <c r="F1232">
        <v>0.23876307451755799</v>
      </c>
      <c r="G1232">
        <v>0.88583209773836602</v>
      </c>
      <c r="H1232">
        <v>13.839201877934199</v>
      </c>
      <c r="I1232">
        <v>3.1451096329145098</v>
      </c>
    </row>
    <row r="1233" spans="1:9" x14ac:dyDescent="0.25">
      <c r="A1233">
        <v>1231</v>
      </c>
      <c r="B1233">
        <v>57.501185536455203</v>
      </c>
      <c r="C1233">
        <v>147.430357589397</v>
      </c>
      <c r="D1233">
        <v>17.160031910658599</v>
      </c>
      <c r="E1233">
        <v>6.8765534284054803</v>
      </c>
      <c r="F1233">
        <v>0.32971746019664999</v>
      </c>
      <c r="G1233">
        <v>0.83442407539028396</v>
      </c>
      <c r="H1233">
        <v>12.3838582677165</v>
      </c>
      <c r="I1233">
        <v>3.7861328125</v>
      </c>
    </row>
    <row r="1234" spans="1:9" x14ac:dyDescent="0.25">
      <c r="A1234">
        <v>1232</v>
      </c>
      <c r="B1234">
        <v>36.782697547683902</v>
      </c>
      <c r="C1234">
        <v>147.03803606606999</v>
      </c>
      <c r="D1234">
        <v>11.2921832719555</v>
      </c>
      <c r="E1234">
        <v>3.8755853918737202</v>
      </c>
      <c r="F1234">
        <v>0.23146013018482101</v>
      </c>
      <c r="G1234">
        <v>0.88728825104588904</v>
      </c>
      <c r="H1234">
        <v>11.765217391304301</v>
      </c>
      <c r="I1234">
        <v>2.5949554896142399</v>
      </c>
    </row>
    <row r="1235" spans="1:9" x14ac:dyDescent="0.25">
      <c r="A1235">
        <v>1233</v>
      </c>
      <c r="B1235">
        <v>33.863942307692298</v>
      </c>
      <c r="C1235">
        <v>171.13967264224399</v>
      </c>
      <c r="D1235">
        <v>16.714033821619299</v>
      </c>
      <c r="E1235">
        <v>5.3391816472046996</v>
      </c>
      <c r="F1235">
        <v>0.20897184422538201</v>
      </c>
      <c r="G1235">
        <v>0.81289452631052195</v>
      </c>
      <c r="H1235">
        <v>16.526850507982498</v>
      </c>
      <c r="I1235">
        <v>3.1288167938931299</v>
      </c>
    </row>
    <row r="1236" spans="1:9" x14ac:dyDescent="0.25">
      <c r="A1236">
        <v>1234</v>
      </c>
      <c r="B1236">
        <v>22.4451038575667</v>
      </c>
      <c r="C1236">
        <v>68.347257383966195</v>
      </c>
      <c r="D1236">
        <v>9.2454354397398895</v>
      </c>
      <c r="E1236">
        <v>10.942846322180699</v>
      </c>
      <c r="F1236">
        <v>0.139718054103082</v>
      </c>
      <c r="G1236">
        <v>0.47341296783416698</v>
      </c>
      <c r="H1236">
        <v>18.653153153153099</v>
      </c>
      <c r="I1236">
        <v>4.2488408037094203</v>
      </c>
    </row>
    <row r="1237" spans="1:9" x14ac:dyDescent="0.25">
      <c r="A1237">
        <v>1235</v>
      </c>
      <c r="B1237">
        <v>27.2328767123287</v>
      </c>
      <c r="C1237">
        <v>143.706786505145</v>
      </c>
      <c r="D1237">
        <v>12.474395663506201</v>
      </c>
      <c r="E1237">
        <v>4.9502198980290801</v>
      </c>
      <c r="F1237">
        <v>0.17001042804424599</v>
      </c>
      <c r="G1237">
        <v>0.83959274981922805</v>
      </c>
      <c r="H1237">
        <v>16.980742778541899</v>
      </c>
      <c r="I1237">
        <v>3.0538490709139099</v>
      </c>
    </row>
    <row r="1238" spans="1:9" x14ac:dyDescent="0.25">
      <c r="A1238">
        <v>1236</v>
      </c>
      <c r="B1238">
        <v>39.042570722329003</v>
      </c>
      <c r="C1238">
        <v>117.223594919088</v>
      </c>
      <c r="D1238">
        <v>11.6669691554299</v>
      </c>
      <c r="E1238">
        <v>8.7479626224713005</v>
      </c>
      <c r="F1238">
        <v>0.22691065975862201</v>
      </c>
      <c r="G1238">
        <v>0.75446918899201298</v>
      </c>
      <c r="H1238">
        <v>12.9225159525979</v>
      </c>
      <c r="I1238">
        <v>4.9441786283891496</v>
      </c>
    </row>
    <row r="1239" spans="1:9" x14ac:dyDescent="0.25">
      <c r="A1239">
        <v>1237</v>
      </c>
      <c r="B1239">
        <v>47.629778134188697</v>
      </c>
      <c r="C1239">
        <v>107.660095693779</v>
      </c>
      <c r="D1239">
        <v>15.244962740255099</v>
      </c>
      <c r="E1239">
        <v>5.4027005279881699</v>
      </c>
      <c r="F1239">
        <v>0.26652357295984203</v>
      </c>
      <c r="G1239">
        <v>0.79929013742238197</v>
      </c>
      <c r="H1239">
        <v>12.400549954170399</v>
      </c>
      <c r="I1239">
        <v>3.8524355300859598</v>
      </c>
    </row>
    <row r="1240" spans="1:9" x14ac:dyDescent="0.25">
      <c r="A1240">
        <v>1238</v>
      </c>
      <c r="B1240">
        <v>45.8063132087036</v>
      </c>
      <c r="C1240">
        <v>169.217129629629</v>
      </c>
      <c r="D1240">
        <v>14.7044010567145</v>
      </c>
      <c r="E1240">
        <v>8.9964955750681401</v>
      </c>
      <c r="F1240">
        <v>0.28996081365207299</v>
      </c>
      <c r="G1240">
        <v>0.80815352902924797</v>
      </c>
      <c r="H1240">
        <v>11.3115100316789</v>
      </c>
      <c r="I1240">
        <v>5.2582758620689596</v>
      </c>
    </row>
    <row r="1241" spans="1:9" x14ac:dyDescent="0.25">
      <c r="A1241">
        <v>1239</v>
      </c>
      <c r="B1241">
        <v>50.478471628172201</v>
      </c>
      <c r="C1241">
        <v>184.870816295623</v>
      </c>
      <c r="D1241">
        <v>13.9139644484796</v>
      </c>
      <c r="E1241">
        <v>4.6058393097472701</v>
      </c>
      <c r="F1241">
        <v>0.32835591035401301</v>
      </c>
      <c r="G1241">
        <v>0.81729149659626599</v>
      </c>
      <c r="H1241">
        <v>11.0748768472906</v>
      </c>
      <c r="I1241">
        <v>2.8019581664441402</v>
      </c>
    </row>
    <row r="1242" spans="1:9" x14ac:dyDescent="0.25">
      <c r="A1242">
        <v>1240</v>
      </c>
      <c r="B1242">
        <v>42.059354838709602</v>
      </c>
      <c r="C1242">
        <v>166.34263663286299</v>
      </c>
      <c r="D1242">
        <v>12.5635333013352</v>
      </c>
      <c r="E1242">
        <v>4.0435542969512497</v>
      </c>
      <c r="F1242">
        <v>0.24368320317009401</v>
      </c>
      <c r="G1242">
        <v>0.87832388824541296</v>
      </c>
      <c r="H1242">
        <v>14.273447820343399</v>
      </c>
      <c r="I1242">
        <v>2.5054786620530498</v>
      </c>
    </row>
    <row r="1243" spans="1:9" x14ac:dyDescent="0.25">
      <c r="A1243">
        <v>1241</v>
      </c>
      <c r="B1243">
        <v>80.476298997265204</v>
      </c>
      <c r="C1243">
        <v>146.94889267461599</v>
      </c>
      <c r="D1243">
        <v>16.8559357043764</v>
      </c>
      <c r="E1243">
        <v>8.9099174792488203</v>
      </c>
      <c r="F1243">
        <v>0.44008162749083102</v>
      </c>
      <c r="G1243">
        <v>0.83589167049412705</v>
      </c>
      <c r="H1243">
        <v>9.9141414141414099</v>
      </c>
      <c r="I1243">
        <v>4.4828777882500699</v>
      </c>
    </row>
    <row r="1244" spans="1:9" x14ac:dyDescent="0.25">
      <c r="A1244">
        <v>1242</v>
      </c>
      <c r="B1244">
        <v>50.331185874492903</v>
      </c>
      <c r="C1244">
        <v>152.003097002543</v>
      </c>
      <c r="D1244">
        <v>15.0166951005948</v>
      </c>
      <c r="E1244">
        <v>9.8034367586593998</v>
      </c>
      <c r="F1244">
        <v>0.300140548126901</v>
      </c>
      <c r="G1244">
        <v>0.79142457674625999</v>
      </c>
      <c r="H1244">
        <v>8.8454391891891895</v>
      </c>
      <c r="I1244">
        <v>5.0910498606379599</v>
      </c>
    </row>
    <row r="1245" spans="1:9" x14ac:dyDescent="0.25">
      <c r="A1245">
        <v>1243</v>
      </c>
      <c r="B1245">
        <v>39.8684684684684</v>
      </c>
      <c r="C1245">
        <v>151.93031196647499</v>
      </c>
      <c r="D1245">
        <v>13.9441709403615</v>
      </c>
      <c r="E1245">
        <v>9.2052287758266598</v>
      </c>
      <c r="F1245">
        <v>0.23855046734089</v>
      </c>
      <c r="G1245">
        <v>0.79187927441169803</v>
      </c>
      <c r="H1245">
        <v>13.180806675938801</v>
      </c>
      <c r="I1245">
        <v>7.0862995298858298</v>
      </c>
    </row>
    <row r="1246" spans="1:9" x14ac:dyDescent="0.25">
      <c r="A1246">
        <v>1244</v>
      </c>
      <c r="B1246">
        <v>41.515666289165701</v>
      </c>
      <c r="C1246">
        <v>170.77806679846</v>
      </c>
      <c r="D1246">
        <v>13.728649042299001</v>
      </c>
      <c r="E1246">
        <v>3.8876287893456398</v>
      </c>
      <c r="F1246">
        <v>0.24969641110291299</v>
      </c>
      <c r="G1246">
        <v>0.86553054317091305</v>
      </c>
      <c r="H1246">
        <v>13.6639150943396</v>
      </c>
      <c r="I1246">
        <v>2.4856963219113402</v>
      </c>
    </row>
    <row r="1247" spans="1:9" x14ac:dyDescent="0.25">
      <c r="A1247">
        <v>1245</v>
      </c>
      <c r="B1247">
        <v>44.7886284722222</v>
      </c>
      <c r="C1247">
        <v>152.433405816798</v>
      </c>
      <c r="D1247">
        <v>15.2254215971431</v>
      </c>
      <c r="E1247">
        <v>4.4690350337348201</v>
      </c>
      <c r="F1247">
        <v>0.27808569078999701</v>
      </c>
      <c r="G1247">
        <v>0.85319676032339997</v>
      </c>
      <c r="H1247">
        <v>14.033962264150899</v>
      </c>
      <c r="I1247">
        <v>3.1707406056183798</v>
      </c>
    </row>
    <row r="1248" spans="1:9" x14ac:dyDescent="0.25">
      <c r="A1248">
        <v>1246</v>
      </c>
      <c r="B1248">
        <v>13.593360995850601</v>
      </c>
      <c r="C1248">
        <v>98.006088650754904</v>
      </c>
      <c r="D1248">
        <v>19.9555792317196</v>
      </c>
      <c r="E1248">
        <v>7.1193877643276604</v>
      </c>
      <c r="F1248">
        <v>8.2533584649426506E-2</v>
      </c>
      <c r="G1248">
        <v>0.72289361267821095</v>
      </c>
      <c r="H1248">
        <v>18.082262210796902</v>
      </c>
      <c r="I1248">
        <v>4.4806254248810298</v>
      </c>
    </row>
    <row r="1249" spans="1:9" x14ac:dyDescent="0.25">
      <c r="A1249">
        <v>1247</v>
      </c>
      <c r="B1249">
        <v>44.375219683655502</v>
      </c>
      <c r="C1249">
        <v>185.544548350632</v>
      </c>
      <c r="D1249">
        <v>17.110459556315099</v>
      </c>
      <c r="E1249">
        <v>5.1882908695929899</v>
      </c>
      <c r="F1249">
        <v>0.28688447440818099</v>
      </c>
      <c r="G1249">
        <v>0.87981905381852499</v>
      </c>
      <c r="H1249">
        <v>10.3969986357435</v>
      </c>
      <c r="I1249">
        <v>2.5345043914679999</v>
      </c>
    </row>
    <row r="1250" spans="1:9" x14ac:dyDescent="0.25">
      <c r="A1250">
        <v>1248</v>
      </c>
      <c r="B1250">
        <v>59.9158505622052</v>
      </c>
      <c r="C1250">
        <v>178.83247121641901</v>
      </c>
      <c r="D1250">
        <v>12.761706940352299</v>
      </c>
      <c r="E1250">
        <v>3.7301437487037599</v>
      </c>
      <c r="F1250">
        <v>0.30456810785251598</v>
      </c>
      <c r="G1250">
        <v>0.83196284470361803</v>
      </c>
      <c r="H1250">
        <v>7.0920554854980997</v>
      </c>
      <c r="I1250">
        <v>2.6842907981697999</v>
      </c>
    </row>
    <row r="1251" spans="1:9" x14ac:dyDescent="0.25">
      <c r="A1251">
        <v>1249</v>
      </c>
      <c r="B1251">
        <v>45.034090909090899</v>
      </c>
      <c r="C1251">
        <v>145.92463337664699</v>
      </c>
      <c r="D1251">
        <v>12.955765794603799</v>
      </c>
      <c r="E1251">
        <v>6.5699292324816696</v>
      </c>
      <c r="F1251">
        <v>0.252013000989948</v>
      </c>
      <c r="G1251">
        <v>0.79252725926040701</v>
      </c>
      <c r="H1251">
        <v>10.7282229965156</v>
      </c>
      <c r="I1251">
        <v>3.51784907365567</v>
      </c>
    </row>
    <row r="1252" spans="1:9" x14ac:dyDescent="0.25">
      <c r="A1252">
        <v>1250</v>
      </c>
      <c r="B1252">
        <v>48.272927689594297</v>
      </c>
      <c r="C1252">
        <v>140.91676448618</v>
      </c>
      <c r="D1252">
        <v>15.2045124713701</v>
      </c>
      <c r="E1252">
        <v>7.54501082860157</v>
      </c>
      <c r="F1252">
        <v>0.27199442889907299</v>
      </c>
      <c r="G1252">
        <v>0.81777906835695202</v>
      </c>
      <c r="H1252">
        <v>9.6723016905071493</v>
      </c>
      <c r="I1252">
        <v>4.2549895740244201</v>
      </c>
    </row>
    <row r="1253" spans="1:9" x14ac:dyDescent="0.25">
      <c r="A1253">
        <v>1251</v>
      </c>
      <c r="B1253">
        <v>36.573263088574201</v>
      </c>
      <c r="C1253">
        <v>97.027358105349094</v>
      </c>
      <c r="D1253">
        <v>10.9042882870699</v>
      </c>
      <c r="E1253">
        <v>6.4879390004514397</v>
      </c>
      <c r="F1253">
        <v>0.23311983914407899</v>
      </c>
      <c r="G1253">
        <v>0.77678808835219804</v>
      </c>
      <c r="H1253">
        <v>11.980582524271799</v>
      </c>
      <c r="I1253">
        <v>4.6704412338930101</v>
      </c>
    </row>
    <row r="1254" spans="1:9" x14ac:dyDescent="0.25">
      <c r="A1254">
        <v>1252</v>
      </c>
      <c r="B1254">
        <v>35.066691644810703</v>
      </c>
      <c r="C1254">
        <v>168.63608353303599</v>
      </c>
      <c r="D1254">
        <v>11.642816491095999</v>
      </c>
      <c r="E1254">
        <v>3.8070151722446099</v>
      </c>
      <c r="F1254">
        <v>0.224429816078803</v>
      </c>
      <c r="G1254">
        <v>0.81970093086263296</v>
      </c>
      <c r="H1254">
        <v>12.319148936170199</v>
      </c>
      <c r="I1254">
        <v>2.59697732997481</v>
      </c>
    </row>
    <row r="1255" spans="1:9" x14ac:dyDescent="0.25">
      <c r="A1255">
        <v>1253</v>
      </c>
      <c r="B1255">
        <v>42.508543833580902</v>
      </c>
      <c r="C1255">
        <v>148.519031141868</v>
      </c>
      <c r="D1255">
        <v>15.915492161414599</v>
      </c>
      <c r="E1255">
        <v>5.3921488077309503</v>
      </c>
      <c r="F1255">
        <v>0.276186994103296</v>
      </c>
      <c r="G1255">
        <v>0.83447510982179296</v>
      </c>
      <c r="H1255">
        <v>14.5151515151515</v>
      </c>
      <c r="I1255">
        <v>3.33267261314833</v>
      </c>
    </row>
    <row r="1256" spans="1:9" x14ac:dyDescent="0.25">
      <c r="A1256">
        <v>1254</v>
      </c>
      <c r="B1256">
        <v>34.347807933194098</v>
      </c>
      <c r="C1256">
        <v>151.052851182197</v>
      </c>
      <c r="D1256">
        <v>13.488998934489301</v>
      </c>
      <c r="E1256">
        <v>6.16998283479961</v>
      </c>
      <c r="F1256">
        <v>0.224778390664477</v>
      </c>
      <c r="G1256">
        <v>0.81590756885881599</v>
      </c>
      <c r="H1256">
        <v>12.592639593908601</v>
      </c>
      <c r="I1256">
        <v>3.9443961772371798</v>
      </c>
    </row>
    <row r="1257" spans="1:9" x14ac:dyDescent="0.25">
      <c r="A1257">
        <v>1255</v>
      </c>
      <c r="B1257">
        <v>33.941284403669698</v>
      </c>
      <c r="C1257">
        <v>166.25589357331501</v>
      </c>
      <c r="D1257">
        <v>12.581090052475901</v>
      </c>
      <c r="E1257">
        <v>7.2484298150652</v>
      </c>
      <c r="F1257">
        <v>0.21663902700204499</v>
      </c>
      <c r="G1257">
        <v>0.84999970134811798</v>
      </c>
      <c r="H1257">
        <v>13.613728129205899</v>
      </c>
      <c r="I1257">
        <v>4.3922908693274998</v>
      </c>
    </row>
    <row r="1258" spans="1:9" x14ac:dyDescent="0.25">
      <c r="A1258">
        <v>1256</v>
      </c>
      <c r="B1258">
        <v>40.147972972972902</v>
      </c>
      <c r="C1258">
        <v>162.691744797621</v>
      </c>
      <c r="D1258">
        <v>12.4344232395483</v>
      </c>
      <c r="E1258">
        <v>6.5492816957741002</v>
      </c>
      <c r="F1258">
        <v>0.26065067128927499</v>
      </c>
      <c r="G1258">
        <v>0.84271235097344199</v>
      </c>
      <c r="H1258">
        <v>12.883650952858501</v>
      </c>
      <c r="I1258">
        <v>4.6211936662606501</v>
      </c>
    </row>
    <row r="1259" spans="1:9" x14ac:dyDescent="0.25">
      <c r="A1259">
        <v>1257</v>
      </c>
      <c r="B1259">
        <v>45.898367346938699</v>
      </c>
      <c r="C1259">
        <v>153.30215154349801</v>
      </c>
      <c r="D1259">
        <v>13.189620703190901</v>
      </c>
      <c r="E1259">
        <v>3.9458748487722199</v>
      </c>
      <c r="F1259">
        <v>0.29917997322296003</v>
      </c>
      <c r="G1259">
        <v>0.84417803682202597</v>
      </c>
      <c r="H1259">
        <v>11.236297198538299</v>
      </c>
      <c r="I1259">
        <v>2.8404605263157801</v>
      </c>
    </row>
    <row r="1260" spans="1:9" x14ac:dyDescent="0.25">
      <c r="A1260">
        <v>1258</v>
      </c>
      <c r="B1260">
        <v>42.694548170276299</v>
      </c>
      <c r="C1260">
        <v>136.299424920127</v>
      </c>
      <c r="D1260">
        <v>17.577092667212</v>
      </c>
      <c r="E1260">
        <v>7.5373599389568096</v>
      </c>
      <c r="F1260">
        <v>0.24500122585575701</v>
      </c>
      <c r="G1260">
        <v>0.83587483069872703</v>
      </c>
      <c r="H1260">
        <v>18.618126272912399</v>
      </c>
      <c r="I1260">
        <v>3.08291636883488</v>
      </c>
    </row>
    <row r="1261" spans="1:9" x14ac:dyDescent="0.25">
      <c r="A1261">
        <v>1259</v>
      </c>
      <c r="B1261">
        <v>36.317401259301597</v>
      </c>
      <c r="C1261">
        <v>104.877522123893</v>
      </c>
      <c r="D1261">
        <v>12.6987039292618</v>
      </c>
      <c r="E1261">
        <v>8.9315320889195498</v>
      </c>
      <c r="F1261">
        <v>0.23171666140314701</v>
      </c>
      <c r="G1261">
        <v>0.58872618929714204</v>
      </c>
      <c r="H1261">
        <v>13.714966634890301</v>
      </c>
      <c r="I1261">
        <v>5.0409090909090901</v>
      </c>
    </row>
    <row r="1262" spans="1:9" x14ac:dyDescent="0.25">
      <c r="A1262">
        <v>1260</v>
      </c>
      <c r="B1262">
        <v>26.483033932135701</v>
      </c>
      <c r="C1262">
        <v>89.313925898886595</v>
      </c>
      <c r="D1262">
        <v>18.633199609961501</v>
      </c>
      <c r="E1262">
        <v>9.1999434889111598</v>
      </c>
      <c r="F1262">
        <v>0.14330273158838699</v>
      </c>
      <c r="G1262">
        <v>0.77841961366426005</v>
      </c>
      <c r="H1262">
        <v>12.4421296296296</v>
      </c>
      <c r="I1262">
        <v>4.58918705603788</v>
      </c>
    </row>
    <row r="1263" spans="1:9" x14ac:dyDescent="0.25">
      <c r="A1263">
        <v>1261</v>
      </c>
      <c r="B1263">
        <v>37.606963087248303</v>
      </c>
      <c r="C1263">
        <v>136.56355666875299</v>
      </c>
      <c r="D1263">
        <v>14.5105340793913</v>
      </c>
      <c r="E1263">
        <v>5.7710720612373096</v>
      </c>
      <c r="F1263">
        <v>0.21693549516892699</v>
      </c>
      <c r="G1263">
        <v>0.73941738686574499</v>
      </c>
      <c r="H1263">
        <v>18.156976744186</v>
      </c>
      <c r="I1263">
        <v>3.8064516129032202</v>
      </c>
    </row>
    <row r="1264" spans="1:9" x14ac:dyDescent="0.25">
      <c r="A1264">
        <v>1262</v>
      </c>
      <c r="B1264">
        <v>36.130483271375397</v>
      </c>
      <c r="C1264">
        <v>164.98042376784801</v>
      </c>
      <c r="D1264">
        <v>13.016182373464</v>
      </c>
      <c r="E1264">
        <v>5.3463816447263399</v>
      </c>
      <c r="F1264">
        <v>0.21661780784402099</v>
      </c>
      <c r="G1264">
        <v>0.87282222544606103</v>
      </c>
      <c r="H1264">
        <v>14.2045728038507</v>
      </c>
      <c r="I1264">
        <v>2.9758090879372299</v>
      </c>
    </row>
    <row r="1265" spans="1:9" x14ac:dyDescent="0.25">
      <c r="A1265">
        <v>1263</v>
      </c>
      <c r="B1265">
        <v>43.733812949640203</v>
      </c>
      <c r="C1265">
        <v>172.75460893854699</v>
      </c>
      <c r="D1265">
        <v>11.5976188539553</v>
      </c>
      <c r="E1265">
        <v>5.5299711249490402</v>
      </c>
      <c r="F1265">
        <v>0.262346629651801</v>
      </c>
      <c r="G1265">
        <v>0.85127982070600094</v>
      </c>
      <c r="H1265">
        <v>13.063583815028901</v>
      </c>
      <c r="I1265">
        <v>3.4330241187384001</v>
      </c>
    </row>
    <row r="1266" spans="1:9" x14ac:dyDescent="0.25">
      <c r="A1266">
        <v>1264</v>
      </c>
      <c r="B1266">
        <v>36.089978448275801</v>
      </c>
      <c r="C1266">
        <v>127.659653695773</v>
      </c>
      <c r="D1266">
        <v>13.2874586256693</v>
      </c>
      <c r="E1266">
        <v>8.5141572833218095</v>
      </c>
      <c r="F1266">
        <v>0.207183771766941</v>
      </c>
      <c r="G1266">
        <v>0.77172921484199797</v>
      </c>
      <c r="H1266">
        <v>13.4600938967136</v>
      </c>
      <c r="I1266">
        <v>4.3107833163784299</v>
      </c>
    </row>
    <row r="1267" spans="1:9" x14ac:dyDescent="0.25">
      <c r="A1267">
        <v>1265</v>
      </c>
      <c r="B1267">
        <v>37.415248226950297</v>
      </c>
      <c r="C1267">
        <v>142.57170263788899</v>
      </c>
      <c r="D1267">
        <v>9.7669840362379201</v>
      </c>
      <c r="E1267">
        <v>10.656977359165101</v>
      </c>
      <c r="F1267">
        <v>0.41740183834707201</v>
      </c>
      <c r="G1267">
        <v>0.74095510395126296</v>
      </c>
      <c r="H1267">
        <v>6.4346473029045601</v>
      </c>
      <c r="I1267">
        <v>5.2159887798036397</v>
      </c>
    </row>
    <row r="1268" spans="1:9" x14ac:dyDescent="0.25">
      <c r="A1268">
        <v>1266</v>
      </c>
      <c r="B1268">
        <v>41.834303453628202</v>
      </c>
      <c r="C1268">
        <v>163.73982254697199</v>
      </c>
      <c r="D1268">
        <v>12.092936750671999</v>
      </c>
      <c r="E1268">
        <v>6.1720854032160899</v>
      </c>
      <c r="F1268">
        <v>0.26710587360397597</v>
      </c>
      <c r="G1268">
        <v>0.89108495858933701</v>
      </c>
      <c r="H1268">
        <v>12.019767441860401</v>
      </c>
      <c r="I1268">
        <v>3.82570462232243</v>
      </c>
    </row>
    <row r="1269" spans="1:9" x14ac:dyDescent="0.25">
      <c r="A1269">
        <v>1267</v>
      </c>
      <c r="B1269">
        <v>43.339516824848999</v>
      </c>
      <c r="C1269">
        <v>137.93796342066199</v>
      </c>
      <c r="D1269">
        <v>15.5225589708519</v>
      </c>
      <c r="E1269">
        <v>8.7227385462453206</v>
      </c>
      <c r="F1269">
        <v>0.25650929053032401</v>
      </c>
      <c r="G1269">
        <v>0.73123507805472399</v>
      </c>
      <c r="H1269">
        <v>13.0049937578027</v>
      </c>
      <c r="I1269">
        <v>5.0380374862183004</v>
      </c>
    </row>
    <row r="1270" spans="1:9" x14ac:dyDescent="0.25">
      <c r="A1270">
        <v>1268</v>
      </c>
      <c r="B1270">
        <v>43.788714991762703</v>
      </c>
      <c r="C1270">
        <v>107.483445344929</v>
      </c>
      <c r="D1270">
        <v>14.5407938458959</v>
      </c>
      <c r="E1270">
        <v>7.24994051296171</v>
      </c>
      <c r="F1270">
        <v>0.25420214047414702</v>
      </c>
      <c r="G1270">
        <v>0.86853875814554005</v>
      </c>
      <c r="H1270">
        <v>12.006165228113399</v>
      </c>
      <c r="I1270">
        <v>4.7307755912022396</v>
      </c>
    </row>
    <row r="1271" spans="1:9" x14ac:dyDescent="0.25">
      <c r="A1271">
        <v>1269</v>
      </c>
      <c r="B1271">
        <v>48.139794685990303</v>
      </c>
      <c r="C1271">
        <v>122.67878787878701</v>
      </c>
      <c r="D1271">
        <v>11.0794232659706</v>
      </c>
      <c r="E1271">
        <v>3.4330634277759402</v>
      </c>
      <c r="F1271">
        <v>0.48460346396077902</v>
      </c>
      <c r="G1271">
        <v>0.89833884958421395</v>
      </c>
      <c r="H1271">
        <v>7.2996197718631102</v>
      </c>
      <c r="I1271">
        <v>2.8286611889801798</v>
      </c>
    </row>
    <row r="1272" spans="1:9" x14ac:dyDescent="0.25">
      <c r="A1272">
        <v>1270</v>
      </c>
      <c r="B1272">
        <v>66.5038269550748</v>
      </c>
      <c r="C1272">
        <v>149.98400564506599</v>
      </c>
      <c r="D1272">
        <v>18.791734439701401</v>
      </c>
      <c r="E1272">
        <v>6.62132988339898</v>
      </c>
      <c r="F1272">
        <v>0.36996018375478501</v>
      </c>
      <c r="G1272">
        <v>0.86320271618776101</v>
      </c>
      <c r="H1272">
        <v>11.5363288718929</v>
      </c>
      <c r="I1272">
        <v>4.6883656509695202</v>
      </c>
    </row>
    <row r="1273" spans="1:9" x14ac:dyDescent="0.25">
      <c r="A1273">
        <v>1271</v>
      </c>
      <c r="B1273">
        <v>48.263655030800798</v>
      </c>
      <c r="C1273">
        <v>131.356241895555</v>
      </c>
      <c r="D1273">
        <v>12.737311374970499</v>
      </c>
      <c r="E1273">
        <v>8.6896170818704803</v>
      </c>
      <c r="F1273">
        <v>0.257156780285974</v>
      </c>
      <c r="G1273">
        <v>0.79552001419716301</v>
      </c>
      <c r="H1273">
        <v>11.869281045751601</v>
      </c>
      <c r="I1273">
        <v>4.1572822822822797</v>
      </c>
    </row>
    <row r="1274" spans="1:9" x14ac:dyDescent="0.25">
      <c r="A1274">
        <v>1272</v>
      </c>
      <c r="B1274">
        <v>47.421838698971101</v>
      </c>
      <c r="C1274">
        <v>162.677668748141</v>
      </c>
      <c r="D1274">
        <v>13.4592004371946</v>
      </c>
      <c r="E1274">
        <v>7.4153462180835001</v>
      </c>
      <c r="F1274">
        <v>0.29680632285417002</v>
      </c>
      <c r="G1274">
        <v>0.81759691549350799</v>
      </c>
      <c r="H1274">
        <v>9.9002079002078993</v>
      </c>
      <c r="I1274">
        <v>3.2204628501827002</v>
      </c>
    </row>
    <row r="1275" spans="1:9" x14ac:dyDescent="0.25">
      <c r="A1275">
        <v>1273</v>
      </c>
      <c r="B1275">
        <v>45.8037135278514</v>
      </c>
      <c r="C1275">
        <v>136.68994757940101</v>
      </c>
      <c r="D1275">
        <v>15.7203121943095</v>
      </c>
      <c r="E1275">
        <v>5.7937120063569001</v>
      </c>
      <c r="F1275">
        <v>0.31885172644535198</v>
      </c>
      <c r="G1275">
        <v>0.790299968428264</v>
      </c>
      <c r="H1275">
        <v>9.1164556962025305</v>
      </c>
      <c r="I1275">
        <v>3.58226550486929</v>
      </c>
    </row>
    <row r="1276" spans="1:9" x14ac:dyDescent="0.25">
      <c r="A1276">
        <v>1274</v>
      </c>
      <c r="B1276">
        <v>38.099625066952299</v>
      </c>
      <c r="C1276">
        <v>163.390433673469</v>
      </c>
      <c r="D1276">
        <v>16.788423255198101</v>
      </c>
      <c r="E1276">
        <v>10.2523411533519</v>
      </c>
      <c r="F1276">
        <v>0.26487919356797002</v>
      </c>
      <c r="G1276">
        <v>0.80922597543915897</v>
      </c>
      <c r="H1276">
        <v>9.7104851330203399</v>
      </c>
      <c r="I1276">
        <v>4.9765179469976504</v>
      </c>
    </row>
    <row r="1277" spans="1:9" x14ac:dyDescent="0.25">
      <c r="A1277">
        <v>1275</v>
      </c>
      <c r="B1277">
        <v>77.269804822043596</v>
      </c>
      <c r="C1277">
        <v>154.90738400433199</v>
      </c>
      <c r="D1277">
        <v>13.379343365996601</v>
      </c>
      <c r="E1277">
        <v>13.501335137232299</v>
      </c>
      <c r="F1277">
        <v>0.46377546981946499</v>
      </c>
      <c r="G1277">
        <v>0.75686553669337397</v>
      </c>
      <c r="H1277">
        <v>6.2982456140350802</v>
      </c>
      <c r="I1277">
        <v>7.8608441287087301</v>
      </c>
    </row>
    <row r="1278" spans="1:9" x14ac:dyDescent="0.25">
      <c r="A1278">
        <v>1276</v>
      </c>
      <c r="B1278">
        <v>52.946691176470502</v>
      </c>
      <c r="C1278">
        <v>113.408941651932</v>
      </c>
      <c r="D1278">
        <v>11.023649577114</v>
      </c>
      <c r="E1278">
        <v>4.9004617115314097</v>
      </c>
      <c r="F1278">
        <v>0.37254596072056301</v>
      </c>
      <c r="G1278">
        <v>0.71687435635835295</v>
      </c>
      <c r="H1278">
        <v>7.5991150442477799</v>
      </c>
      <c r="I1278">
        <v>3.7846153846153801</v>
      </c>
    </row>
    <row r="1279" spans="1:9" x14ac:dyDescent="0.25">
      <c r="A1279">
        <v>1277</v>
      </c>
      <c r="B1279">
        <v>38.375219170075901</v>
      </c>
      <c r="C1279">
        <v>146.35188900033401</v>
      </c>
      <c r="D1279">
        <v>17.573374129472999</v>
      </c>
      <c r="E1279">
        <v>6.1849415209100203</v>
      </c>
      <c r="F1279">
        <v>0.25678611253823103</v>
      </c>
      <c r="G1279">
        <v>0.79018645632147499</v>
      </c>
      <c r="H1279">
        <v>10.3208395802098</v>
      </c>
      <c r="I1279">
        <v>3.8805719091673598</v>
      </c>
    </row>
    <row r="1280" spans="1:9" x14ac:dyDescent="0.25">
      <c r="A1280">
        <v>1278</v>
      </c>
      <c r="B1280">
        <v>41.842456608811702</v>
      </c>
      <c r="C1280">
        <v>172.40120967741899</v>
      </c>
      <c r="D1280">
        <v>14.3707623707718</v>
      </c>
      <c r="E1280">
        <v>6.8489512509541601</v>
      </c>
      <c r="F1280">
        <v>0.29718760622420098</v>
      </c>
      <c r="G1280">
        <v>0.83597615302029904</v>
      </c>
      <c r="H1280">
        <v>8.7697368421052602</v>
      </c>
      <c r="I1280">
        <v>3.9759425493716298</v>
      </c>
    </row>
    <row r="1281" spans="1:9" x14ac:dyDescent="0.25">
      <c r="A1281">
        <v>1279</v>
      </c>
      <c r="B1281">
        <v>47.403557725845801</v>
      </c>
      <c r="C1281">
        <v>115.383281573498</v>
      </c>
      <c r="D1281">
        <v>13.540461237063701</v>
      </c>
      <c r="E1281">
        <v>6.59281326059235</v>
      </c>
      <c r="F1281">
        <v>0.349511949181187</v>
      </c>
      <c r="G1281">
        <v>0.63655422155590102</v>
      </c>
      <c r="H1281">
        <v>8.2210884353741491</v>
      </c>
      <c r="I1281">
        <v>3.4535087719298199</v>
      </c>
    </row>
    <row r="1282" spans="1:9" x14ac:dyDescent="0.25">
      <c r="A1282">
        <v>1280</v>
      </c>
      <c r="B1282">
        <v>43.080249318270297</v>
      </c>
      <c r="C1282">
        <v>139.32719420805199</v>
      </c>
      <c r="D1282">
        <v>14.425750897735901</v>
      </c>
      <c r="E1282">
        <v>7.4438994139977597</v>
      </c>
      <c r="F1282">
        <v>0.31621077437450701</v>
      </c>
      <c r="G1282">
        <v>0.79542388503208195</v>
      </c>
      <c r="H1282">
        <v>8.93187347931873</v>
      </c>
      <c r="I1282">
        <v>3.9461099214846498</v>
      </c>
    </row>
    <row r="1283" spans="1:9" x14ac:dyDescent="0.25">
      <c r="A1283">
        <v>1281</v>
      </c>
      <c r="B1283">
        <v>33.548655569782298</v>
      </c>
      <c r="C1283">
        <v>152.34588756577099</v>
      </c>
      <c r="D1283">
        <v>18.362137398600598</v>
      </c>
      <c r="E1283">
        <v>7.3873968012358802</v>
      </c>
      <c r="F1283">
        <v>0.20271897999056099</v>
      </c>
      <c r="G1283">
        <v>0.82238902740922204</v>
      </c>
      <c r="H1283">
        <v>11.5983050847457</v>
      </c>
      <c r="I1283">
        <v>4.8203096867122701</v>
      </c>
    </row>
    <row r="1284" spans="1:9" x14ac:dyDescent="0.25">
      <c r="A1284">
        <v>1282</v>
      </c>
      <c r="B1284">
        <v>50.367635506677097</v>
      </c>
      <c r="C1284">
        <v>146.71309285237101</v>
      </c>
      <c r="D1284">
        <v>15.633170333159599</v>
      </c>
      <c r="E1284">
        <v>3.6894936943955599</v>
      </c>
      <c r="F1284">
        <v>0.31090976599936798</v>
      </c>
      <c r="G1284">
        <v>0.89411380084929704</v>
      </c>
      <c r="H1284">
        <v>9.3524999999999991</v>
      </c>
      <c r="I1284">
        <v>2.7161464733349701</v>
      </c>
    </row>
    <row r="1285" spans="1:9" x14ac:dyDescent="0.25">
      <c r="A1285">
        <v>1283</v>
      </c>
      <c r="B1285">
        <v>33.128083491461098</v>
      </c>
      <c r="C1285">
        <v>115.999349434821</v>
      </c>
      <c r="D1285">
        <v>13.1494317839926</v>
      </c>
      <c r="E1285">
        <v>4.0635976299908503</v>
      </c>
      <c r="F1285">
        <v>0.26217148671324803</v>
      </c>
      <c r="G1285">
        <v>0.86106186914382699</v>
      </c>
      <c r="H1285">
        <v>9.2319236016370994</v>
      </c>
      <c r="I1285">
        <v>2.7891402714932099</v>
      </c>
    </row>
    <row r="1286" spans="1:9" x14ac:dyDescent="0.25">
      <c r="A1286">
        <v>1284</v>
      </c>
      <c r="B1286">
        <v>37.648672181105702</v>
      </c>
      <c r="C1286">
        <v>150.249605470804</v>
      </c>
      <c r="D1286">
        <v>11.805622890096499</v>
      </c>
      <c r="E1286">
        <v>5.2663457252000798</v>
      </c>
      <c r="F1286">
        <v>0.28597990190884298</v>
      </c>
      <c r="G1286">
        <v>0.84674952236902901</v>
      </c>
      <c r="H1286">
        <v>8.0682128240109101</v>
      </c>
      <c r="I1286">
        <v>2.9941680960548802</v>
      </c>
    </row>
    <row r="1287" spans="1:9" x14ac:dyDescent="0.25">
      <c r="A1287">
        <v>1285</v>
      </c>
      <c r="B1287">
        <v>49.591412129260704</v>
      </c>
      <c r="C1287">
        <v>119.662734358542</v>
      </c>
      <c r="D1287">
        <v>13.618104572906701</v>
      </c>
      <c r="E1287">
        <v>6.3485523014933101</v>
      </c>
      <c r="F1287">
        <v>0.33277348481084301</v>
      </c>
      <c r="G1287">
        <v>0.72739437692559294</v>
      </c>
      <c r="H1287">
        <v>7.6390041493775902</v>
      </c>
      <c r="I1287">
        <v>3.8634385201305701</v>
      </c>
    </row>
    <row r="1288" spans="1:9" x14ac:dyDescent="0.25">
      <c r="A1288">
        <v>1286</v>
      </c>
      <c r="B1288">
        <v>27.571788413098201</v>
      </c>
      <c r="C1288">
        <v>136.535298446089</v>
      </c>
      <c r="D1288">
        <v>10.3729926798613</v>
      </c>
      <c r="E1288">
        <v>5.1809417341201502</v>
      </c>
      <c r="F1288">
        <v>0.20487287615779401</v>
      </c>
      <c r="G1288">
        <v>0.873845039034847</v>
      </c>
      <c r="H1288">
        <v>9.1155963302752294</v>
      </c>
      <c r="I1288">
        <v>2.7813068651778301</v>
      </c>
    </row>
    <row r="1289" spans="1:9" x14ac:dyDescent="0.25">
      <c r="A1289">
        <v>1287</v>
      </c>
      <c r="B1289">
        <v>51.063745019920297</v>
      </c>
      <c r="C1289">
        <v>156.32482341069601</v>
      </c>
      <c r="D1289">
        <v>15.388480632447701</v>
      </c>
      <c r="E1289">
        <v>5.6208875028117102</v>
      </c>
      <c r="F1289">
        <v>0.37319067708689602</v>
      </c>
      <c r="G1289">
        <v>0.83059280905604005</v>
      </c>
      <c r="H1289">
        <v>8.5641344956413405</v>
      </c>
      <c r="I1289">
        <v>3.2853789403085099</v>
      </c>
    </row>
    <row r="1290" spans="1:9" x14ac:dyDescent="0.25">
      <c r="A1290">
        <v>1288</v>
      </c>
      <c r="B1290">
        <v>45.789520035226701</v>
      </c>
      <c r="C1290">
        <v>176.42054720057899</v>
      </c>
      <c r="D1290">
        <v>14.791594085353299</v>
      </c>
      <c r="E1290">
        <v>4.06998051118783</v>
      </c>
      <c r="F1290">
        <v>0.33774745409076501</v>
      </c>
      <c r="G1290">
        <v>0.88735611357255895</v>
      </c>
      <c r="H1290">
        <v>9.6536248561564992</v>
      </c>
      <c r="I1290">
        <v>2.4428244711263498</v>
      </c>
    </row>
    <row r="1291" spans="1:9" x14ac:dyDescent="0.25">
      <c r="A1291">
        <v>1289</v>
      </c>
      <c r="B1291">
        <v>50.177969959035003</v>
      </c>
      <c r="C1291">
        <v>174.67052380167999</v>
      </c>
      <c r="D1291">
        <v>13.180479139474899</v>
      </c>
      <c r="E1291">
        <v>6.1786133144253599</v>
      </c>
      <c r="F1291">
        <v>0.342019009049504</v>
      </c>
      <c r="G1291">
        <v>0.92478858896664495</v>
      </c>
      <c r="H1291">
        <v>8.125</v>
      </c>
      <c r="I1291">
        <v>3.1203050798676002</v>
      </c>
    </row>
    <row r="1292" spans="1:9" x14ac:dyDescent="0.25">
      <c r="A1292">
        <v>1290</v>
      </c>
      <c r="B1292">
        <v>42.025316455696199</v>
      </c>
      <c r="C1292">
        <v>167.723964427802</v>
      </c>
      <c r="D1292">
        <v>15.1120072915598</v>
      </c>
      <c r="E1292">
        <v>4.78329027941985</v>
      </c>
      <c r="F1292">
        <v>0.291725945037486</v>
      </c>
      <c r="G1292">
        <v>0.85410590978782497</v>
      </c>
      <c r="H1292">
        <v>10.132611637347701</v>
      </c>
      <c r="I1292">
        <v>3.2021492884112601</v>
      </c>
    </row>
    <row r="1293" spans="1:9" x14ac:dyDescent="0.25">
      <c r="A1293">
        <v>1291</v>
      </c>
      <c r="B1293">
        <v>44.173951828724299</v>
      </c>
      <c r="C1293">
        <v>96.948800146546901</v>
      </c>
      <c r="D1293">
        <v>20.447045449828199</v>
      </c>
      <c r="E1293">
        <v>4.9073510948613599</v>
      </c>
      <c r="F1293">
        <v>0.248399304138538</v>
      </c>
      <c r="G1293">
        <v>0.86453482588100905</v>
      </c>
      <c r="H1293">
        <v>17.130895091433999</v>
      </c>
      <c r="I1293">
        <v>3.2094137542277301</v>
      </c>
    </row>
    <row r="1294" spans="1:9" x14ac:dyDescent="0.25">
      <c r="A1294">
        <v>1292</v>
      </c>
      <c r="B1294">
        <v>48.2930232558139</v>
      </c>
      <c r="C1294">
        <v>142.375294117647</v>
      </c>
      <c r="D1294">
        <v>16.962726877445199</v>
      </c>
      <c r="E1294">
        <v>21.0600464317945</v>
      </c>
      <c r="F1294">
        <v>0.27897564347905801</v>
      </c>
      <c r="G1294">
        <v>0.67832405308796495</v>
      </c>
      <c r="H1294">
        <v>18.567732115677298</v>
      </c>
      <c r="I1294">
        <v>6.6159317211948698</v>
      </c>
    </row>
    <row r="1295" spans="1:9" x14ac:dyDescent="0.25">
      <c r="A1295">
        <v>1293</v>
      </c>
      <c r="B1295">
        <v>40.015532055518797</v>
      </c>
      <c r="C1295">
        <v>127.007703418391</v>
      </c>
      <c r="D1295">
        <v>15.6222056233059</v>
      </c>
      <c r="E1295">
        <v>11.635828843621301</v>
      </c>
      <c r="F1295">
        <v>0.22921316247866499</v>
      </c>
      <c r="G1295">
        <v>0.76795462304869699</v>
      </c>
      <c r="H1295">
        <v>18.1041214750542</v>
      </c>
      <c r="I1295">
        <v>5.5351123595505598</v>
      </c>
    </row>
    <row r="1296" spans="1:9" x14ac:dyDescent="0.25">
      <c r="A1296">
        <v>1294</v>
      </c>
      <c r="B1296">
        <v>45.689888224590497</v>
      </c>
      <c r="C1296">
        <v>168.475621695711</v>
      </c>
      <c r="D1296">
        <v>20.9553024069331</v>
      </c>
      <c r="E1296">
        <v>4.9013639101984401</v>
      </c>
      <c r="F1296">
        <v>0.27415591841687498</v>
      </c>
      <c r="G1296">
        <v>0.88153229721947501</v>
      </c>
      <c r="H1296">
        <v>15.594827586206801</v>
      </c>
      <c r="I1296">
        <v>2.8296213808463202</v>
      </c>
    </row>
    <row r="1297" spans="1:9" x14ac:dyDescent="0.25">
      <c r="A1297">
        <v>1295</v>
      </c>
      <c r="B1297">
        <v>39.083750695603698</v>
      </c>
      <c r="C1297">
        <v>152.11041292639101</v>
      </c>
      <c r="D1297">
        <v>19.420771942717199</v>
      </c>
      <c r="E1297">
        <v>4.0683123905151799</v>
      </c>
      <c r="F1297">
        <v>0.23373438175312</v>
      </c>
      <c r="G1297">
        <v>0.86774959476930202</v>
      </c>
      <c r="H1297">
        <v>19.513189448441199</v>
      </c>
      <c r="I1297">
        <v>2.7536375661375598</v>
      </c>
    </row>
    <row r="1298" spans="1:9" x14ac:dyDescent="0.25">
      <c r="A1298">
        <v>1296</v>
      </c>
      <c r="B1298">
        <v>58.314422592032201</v>
      </c>
      <c r="C1298">
        <v>149.750322303394</v>
      </c>
      <c r="D1298">
        <v>25.0222737805266</v>
      </c>
      <c r="E1298">
        <v>8.1136617591789602</v>
      </c>
      <c r="F1298">
        <v>0.34588563574622999</v>
      </c>
      <c r="G1298">
        <v>0.869849680559035</v>
      </c>
      <c r="H1298">
        <v>11.789041095890401</v>
      </c>
      <c r="I1298">
        <v>3.8183850931676999</v>
      </c>
    </row>
    <row r="1299" spans="1:9" x14ac:dyDescent="0.25">
      <c r="A1299">
        <v>1297</v>
      </c>
      <c r="B1299">
        <v>38.730582524271803</v>
      </c>
      <c r="C1299">
        <v>91.644662197008699</v>
      </c>
      <c r="D1299">
        <v>16.762178093920301</v>
      </c>
      <c r="E1299">
        <v>5.0122717711031104</v>
      </c>
      <c r="F1299">
        <v>0.21560211970249199</v>
      </c>
      <c r="G1299">
        <v>0.79238458956424696</v>
      </c>
      <c r="H1299">
        <v>18.7777777777777</v>
      </c>
      <c r="I1299">
        <v>3.8515283842794701</v>
      </c>
    </row>
    <row r="1300" spans="1:9" x14ac:dyDescent="0.25">
      <c r="A1300">
        <v>1298</v>
      </c>
      <c r="B1300">
        <v>39.605211081794103</v>
      </c>
      <c r="C1300">
        <v>167.20964030519499</v>
      </c>
      <c r="D1300">
        <v>13.569926728159</v>
      </c>
      <c r="E1300">
        <v>8.0414962661617793</v>
      </c>
      <c r="F1300">
        <v>0.22181336375674601</v>
      </c>
      <c r="G1300">
        <v>0.84091804869770403</v>
      </c>
      <c r="H1300">
        <v>14.6753393665158</v>
      </c>
      <c r="I1300">
        <v>3.4372513562386899</v>
      </c>
    </row>
    <row r="1301" spans="1:9" x14ac:dyDescent="0.25">
      <c r="A1301">
        <v>1299</v>
      </c>
      <c r="B1301">
        <v>37.813115996967397</v>
      </c>
      <c r="C1301">
        <v>106.52909796314199</v>
      </c>
      <c r="D1301">
        <v>15.930884783037101</v>
      </c>
      <c r="E1301">
        <v>8.3030818018839199</v>
      </c>
      <c r="F1301">
        <v>0.21389606140268699</v>
      </c>
      <c r="G1301">
        <v>0.47475679089550299</v>
      </c>
      <c r="H1301">
        <v>15.162128712871199</v>
      </c>
      <c r="I1301">
        <v>5.0601792573623499</v>
      </c>
    </row>
    <row r="1302" spans="1:9" x14ac:dyDescent="0.25">
      <c r="A1302">
        <v>1300</v>
      </c>
      <c r="B1302">
        <v>38.445761967501099</v>
      </c>
      <c r="C1302">
        <v>145.31289678940601</v>
      </c>
      <c r="D1302">
        <v>16.045396773407202</v>
      </c>
      <c r="E1302">
        <v>5.7986259714768904</v>
      </c>
      <c r="F1302">
        <v>0.217622006822314</v>
      </c>
      <c r="G1302">
        <v>0.78492377779872102</v>
      </c>
      <c r="H1302">
        <v>14.7167785234899</v>
      </c>
      <c r="I1302">
        <v>3.4672239331280199</v>
      </c>
    </row>
    <row r="1303" spans="1:9" x14ac:dyDescent="0.25">
      <c r="A1303">
        <v>1301</v>
      </c>
      <c r="B1303">
        <v>17.873972602739698</v>
      </c>
      <c r="C1303">
        <v>149.21080652469399</v>
      </c>
      <c r="D1303">
        <v>18.777293647910199</v>
      </c>
      <c r="E1303">
        <v>7.8970009749417596</v>
      </c>
      <c r="F1303">
        <v>9.6793035468535002E-2</v>
      </c>
      <c r="G1303">
        <v>0.85566963153843401</v>
      </c>
      <c r="H1303">
        <v>11.761290322580599</v>
      </c>
      <c r="I1303">
        <v>3.60045019696117</v>
      </c>
    </row>
    <row r="1304" spans="1:9" x14ac:dyDescent="0.25">
      <c r="A1304">
        <v>1302</v>
      </c>
      <c r="B1304">
        <v>44.164522417153997</v>
      </c>
      <c r="C1304">
        <v>163.791866487627</v>
      </c>
      <c r="D1304">
        <v>14.708174391452401</v>
      </c>
      <c r="E1304">
        <v>6.9081726948793198</v>
      </c>
      <c r="F1304">
        <v>0.25618933356135298</v>
      </c>
      <c r="G1304">
        <v>0.85980652470955998</v>
      </c>
      <c r="H1304">
        <v>13.109433962264101</v>
      </c>
      <c r="I1304">
        <v>3.0733622089875401</v>
      </c>
    </row>
    <row r="1305" spans="1:9" x14ac:dyDescent="0.25">
      <c r="A1305">
        <v>1303</v>
      </c>
      <c r="B1305">
        <v>47.903724525649999</v>
      </c>
      <c r="C1305">
        <v>125.90697331564201</v>
      </c>
      <c r="D1305">
        <v>14.587581694424699</v>
      </c>
      <c r="E1305">
        <v>8.5233907477708595</v>
      </c>
      <c r="F1305">
        <v>0.243331895850665</v>
      </c>
      <c r="G1305">
        <v>0.816482892563832</v>
      </c>
      <c r="H1305">
        <v>14.8770301624129</v>
      </c>
      <c r="I1305">
        <v>3.85246581019477</v>
      </c>
    </row>
    <row r="1306" spans="1:9" x14ac:dyDescent="0.25">
      <c r="A1306">
        <v>1304</v>
      </c>
      <c r="B1306">
        <v>21.541978021978</v>
      </c>
      <c r="C1306">
        <v>131.070153061224</v>
      </c>
      <c r="D1306">
        <v>13.749449523622101</v>
      </c>
      <c r="E1306">
        <v>18.573264232487201</v>
      </c>
      <c r="F1306">
        <v>0.12049647966422999</v>
      </c>
      <c r="G1306">
        <v>0.69100959047305499</v>
      </c>
      <c r="H1306">
        <v>20.424657534246499</v>
      </c>
      <c r="I1306">
        <v>8.3021010789324201</v>
      </c>
    </row>
    <row r="1307" spans="1:9" x14ac:dyDescent="0.25">
      <c r="A1307">
        <v>1305</v>
      </c>
      <c r="B1307">
        <v>14.9345603271983</v>
      </c>
      <c r="C1307">
        <v>135.07046730952601</v>
      </c>
      <c r="D1307">
        <v>42.212948305341698</v>
      </c>
      <c r="E1307">
        <v>7.2539645008349103</v>
      </c>
      <c r="F1307">
        <v>8.5390674381365397E-2</v>
      </c>
      <c r="G1307">
        <v>0.82960463998527001</v>
      </c>
      <c r="H1307">
        <v>26.5823389021479</v>
      </c>
      <c r="I1307">
        <v>4.96486349848331</v>
      </c>
    </row>
    <row r="1308" spans="1:9" x14ac:dyDescent="0.25">
      <c r="A1308">
        <v>1306</v>
      </c>
      <c r="B1308">
        <v>39.0926410160627</v>
      </c>
      <c r="C1308">
        <v>133.84751773049601</v>
      </c>
      <c r="D1308">
        <v>18.7956693747809</v>
      </c>
      <c r="E1308">
        <v>10.1810432822025</v>
      </c>
      <c r="F1308">
        <v>0.24559696161236</v>
      </c>
      <c r="G1308">
        <v>0.84240319532139596</v>
      </c>
      <c r="H1308">
        <v>21.629812438302</v>
      </c>
      <c r="I1308">
        <v>5.6121599111604601</v>
      </c>
    </row>
    <row r="1309" spans="1:9" x14ac:dyDescent="0.25">
      <c r="A1309">
        <v>1307</v>
      </c>
      <c r="B1309">
        <v>19.834991708126001</v>
      </c>
      <c r="C1309">
        <v>133.99142388699701</v>
      </c>
      <c r="D1309">
        <v>16.338485307141699</v>
      </c>
      <c r="E1309">
        <v>10.153550274014201</v>
      </c>
      <c r="F1309">
        <v>9.6631739209336695E-2</v>
      </c>
      <c r="G1309">
        <v>0.81682099159678101</v>
      </c>
      <c r="H1309">
        <v>20.632530120481899</v>
      </c>
      <c r="I1309">
        <v>4.1470043236565699</v>
      </c>
    </row>
    <row r="1310" spans="1:9" x14ac:dyDescent="0.25">
      <c r="A1310">
        <v>1308</v>
      </c>
      <c r="B1310">
        <v>53.864451476793199</v>
      </c>
      <c r="C1310">
        <v>166.95164410058001</v>
      </c>
      <c r="D1310">
        <v>14.747498889101101</v>
      </c>
      <c r="E1310">
        <v>7.2154645396683899</v>
      </c>
      <c r="F1310">
        <v>0.25939937184739698</v>
      </c>
      <c r="G1310">
        <v>0.83245579662247204</v>
      </c>
      <c r="H1310">
        <v>12.9723926380368</v>
      </c>
      <c r="I1310">
        <v>4.2094890510948897</v>
      </c>
    </row>
    <row r="1311" spans="1:9" x14ac:dyDescent="0.25">
      <c r="A1311">
        <v>1309</v>
      </c>
      <c r="B1311">
        <v>29.5420340975896</v>
      </c>
      <c r="C1311">
        <v>161.786225107272</v>
      </c>
      <c r="D1311">
        <v>14.203981248552299</v>
      </c>
      <c r="E1311">
        <v>8.1864673264941406</v>
      </c>
      <c r="F1311">
        <v>0.17207239440625899</v>
      </c>
      <c r="G1311">
        <v>0.85609027085734302</v>
      </c>
      <c r="H1311">
        <v>18.714871794871701</v>
      </c>
      <c r="I1311">
        <v>4.7334323922734001</v>
      </c>
    </row>
    <row r="1312" spans="1:9" x14ac:dyDescent="0.25">
      <c r="A1312">
        <v>1310</v>
      </c>
      <c r="B1312">
        <v>25.672153174336501</v>
      </c>
      <c r="C1312">
        <v>154.95205226180201</v>
      </c>
      <c r="D1312">
        <v>14.0377534369801</v>
      </c>
      <c r="E1312">
        <v>6.6174179517566198</v>
      </c>
      <c r="F1312">
        <v>0.156882555845101</v>
      </c>
      <c r="G1312">
        <v>0.86027886558372402</v>
      </c>
      <c r="H1312">
        <v>19.5158371040724</v>
      </c>
      <c r="I1312">
        <v>3.0208877284595301</v>
      </c>
    </row>
    <row r="1313" spans="1:9" x14ac:dyDescent="0.25">
      <c r="A1313">
        <v>1311</v>
      </c>
      <c r="B1313">
        <v>26.090147920736801</v>
      </c>
      <c r="C1313">
        <v>143.37635315619201</v>
      </c>
      <c r="D1313">
        <v>11.280155726534</v>
      </c>
      <c r="E1313">
        <v>13.263800725060999</v>
      </c>
      <c r="F1313">
        <v>0.16193300616772399</v>
      </c>
      <c r="G1313">
        <v>0.80890209017999104</v>
      </c>
      <c r="H1313">
        <v>16.6763527054108</v>
      </c>
      <c r="I1313">
        <v>4.1468238874096599</v>
      </c>
    </row>
    <row r="1314" spans="1:9" x14ac:dyDescent="0.25">
      <c r="A1314">
        <v>1312</v>
      </c>
      <c r="B1314">
        <v>34.961927906034802</v>
      </c>
      <c r="C1314">
        <v>125.727594462371</v>
      </c>
      <c r="D1314">
        <v>16.6090854333283</v>
      </c>
      <c r="E1314">
        <v>4.17289929381222</v>
      </c>
      <c r="F1314">
        <v>0.20477512434422601</v>
      </c>
      <c r="G1314">
        <v>0.85091798119326301</v>
      </c>
      <c r="H1314">
        <v>17.0696774193548</v>
      </c>
      <c r="I1314">
        <v>3.24701986754966</v>
      </c>
    </row>
    <row r="1315" spans="1:9" x14ac:dyDescent="0.25">
      <c r="A1315">
        <v>1313</v>
      </c>
      <c r="B1315">
        <v>49.800091282519297</v>
      </c>
      <c r="C1315">
        <v>155.71605356840101</v>
      </c>
      <c r="D1315">
        <v>13.8200564391126</v>
      </c>
      <c r="E1315">
        <v>8.9082668980843795</v>
      </c>
      <c r="F1315">
        <v>0.24553441336342899</v>
      </c>
      <c r="G1315">
        <v>0.79430473936488599</v>
      </c>
      <c r="H1315">
        <v>17.468531468531399</v>
      </c>
      <c r="I1315">
        <v>5.0847014925373104</v>
      </c>
    </row>
    <row r="1316" spans="1:9" x14ac:dyDescent="0.25">
      <c r="A1316">
        <v>1314</v>
      </c>
      <c r="B1316">
        <v>17.367056856187201</v>
      </c>
      <c r="C1316">
        <v>136.42844777841799</v>
      </c>
      <c r="D1316">
        <v>29.663276446598399</v>
      </c>
      <c r="E1316">
        <v>7.1442516076733504</v>
      </c>
      <c r="F1316">
        <v>8.8472363824913497E-2</v>
      </c>
      <c r="G1316">
        <v>0.79958270390452701</v>
      </c>
      <c r="H1316">
        <v>22.7222222222222</v>
      </c>
      <c r="I1316">
        <v>4.9932486100079396</v>
      </c>
    </row>
    <row r="1317" spans="1:9" x14ac:dyDescent="0.25">
      <c r="A1317">
        <v>1315</v>
      </c>
      <c r="B1317">
        <v>45.545578231292502</v>
      </c>
      <c r="C1317">
        <v>110.04544808975901</v>
      </c>
      <c r="D1317">
        <v>15.407956462532001</v>
      </c>
      <c r="E1317">
        <v>6.0500140851312203</v>
      </c>
      <c r="F1317">
        <v>0.25878203690956803</v>
      </c>
      <c r="G1317">
        <v>0.79736731683044304</v>
      </c>
      <c r="H1317">
        <v>11.246963562753001</v>
      </c>
      <c r="I1317">
        <v>3.5083429228998799</v>
      </c>
    </row>
    <row r="1318" spans="1:9" x14ac:dyDescent="0.25">
      <c r="A1318">
        <v>1316</v>
      </c>
      <c r="B1318">
        <v>42.765754019991299</v>
      </c>
      <c r="C1318">
        <v>116.162320441988</v>
      </c>
      <c r="D1318">
        <v>15.1817336041505</v>
      </c>
      <c r="E1318">
        <v>4.54537293470334</v>
      </c>
      <c r="F1318">
        <v>0.24701282894251</v>
      </c>
      <c r="G1318">
        <v>0.83213612202722997</v>
      </c>
      <c r="H1318">
        <v>12.7340025094102</v>
      </c>
      <c r="I1318">
        <v>3.27962085308056</v>
      </c>
    </row>
    <row r="1319" spans="1:9" x14ac:dyDescent="0.25">
      <c r="A1319">
        <v>1317</v>
      </c>
      <c r="B1319">
        <v>28.4180232558139</v>
      </c>
      <c r="C1319">
        <v>154.79022543452001</v>
      </c>
      <c r="D1319">
        <v>16.637209129629799</v>
      </c>
      <c r="E1319">
        <v>10.4718912652607</v>
      </c>
      <c r="F1319">
        <v>0.17465174012168</v>
      </c>
      <c r="G1319">
        <v>0.77949056418279405</v>
      </c>
      <c r="H1319">
        <v>14.230263157894701</v>
      </c>
      <c r="I1319">
        <v>3.5351976856316298</v>
      </c>
    </row>
    <row r="1320" spans="1:9" x14ac:dyDescent="0.25">
      <c r="A1320">
        <v>1318</v>
      </c>
      <c r="B1320">
        <v>29.739877300613401</v>
      </c>
      <c r="C1320">
        <v>101.048360505587</v>
      </c>
      <c r="D1320">
        <v>12.201695799724201</v>
      </c>
      <c r="E1320">
        <v>7.3289272206544496</v>
      </c>
      <c r="F1320">
        <v>0.188783759461054</v>
      </c>
      <c r="G1320">
        <v>0.78455069642435504</v>
      </c>
      <c r="H1320">
        <v>13.8880866425992</v>
      </c>
      <c r="I1320">
        <v>4.4971149578339897</v>
      </c>
    </row>
    <row r="1321" spans="1:9" x14ac:dyDescent="0.25">
      <c r="A1321">
        <v>1319</v>
      </c>
      <c r="B1321">
        <v>57.948841408365901</v>
      </c>
      <c r="C1321">
        <v>143.30605983124499</v>
      </c>
      <c r="D1321">
        <v>12.5462450505623</v>
      </c>
      <c r="E1321">
        <v>6.6852179399195002</v>
      </c>
      <c r="F1321">
        <v>0.40298444794497701</v>
      </c>
      <c r="G1321">
        <v>0.664692201834302</v>
      </c>
      <c r="H1321">
        <v>7.3615537848605497</v>
      </c>
      <c r="I1321">
        <v>3.1934084995663401</v>
      </c>
    </row>
    <row r="1322" spans="1:9" x14ac:dyDescent="0.25">
      <c r="A1322">
        <v>1320</v>
      </c>
      <c r="B1322">
        <v>53.3530612244897</v>
      </c>
      <c r="C1322">
        <v>125.032157213041</v>
      </c>
      <c r="D1322">
        <v>17.440271482627601</v>
      </c>
      <c r="E1322">
        <v>11.1250008291443</v>
      </c>
      <c r="F1322">
        <v>0.35848997868104898</v>
      </c>
      <c r="G1322">
        <v>0.73033015701675297</v>
      </c>
      <c r="H1322">
        <v>8.2684210526315791</v>
      </c>
      <c r="I1322">
        <v>4.79261213720316</v>
      </c>
    </row>
    <row r="1323" spans="1:9" x14ac:dyDescent="0.25">
      <c r="A1323">
        <v>1321</v>
      </c>
      <c r="B1323">
        <v>41.122832369942103</v>
      </c>
      <c r="C1323">
        <v>154.22554395895901</v>
      </c>
      <c r="D1323">
        <v>11.4664404345798</v>
      </c>
      <c r="E1323">
        <v>6.1791358450925804</v>
      </c>
      <c r="F1323">
        <v>0.28203253170918402</v>
      </c>
      <c r="G1323">
        <v>0.75586670515497301</v>
      </c>
      <c r="H1323">
        <v>7.7701863354037197</v>
      </c>
      <c r="I1323">
        <v>3.1692047377326502</v>
      </c>
    </row>
    <row r="1324" spans="1:9" x14ac:dyDescent="0.25">
      <c r="A1324">
        <v>1322</v>
      </c>
      <c r="B1324">
        <v>24.1278901734104</v>
      </c>
      <c r="C1324">
        <v>124.90045897877199</v>
      </c>
      <c r="D1324">
        <v>17.503194039266901</v>
      </c>
      <c r="E1324">
        <v>7.2417634147758303</v>
      </c>
      <c r="F1324">
        <v>0.13169924575258099</v>
      </c>
      <c r="G1324">
        <v>0.65629815684895398</v>
      </c>
      <c r="H1324">
        <v>23.847670250896002</v>
      </c>
      <c r="I1324">
        <v>3.3535528596187101</v>
      </c>
    </row>
    <row r="1325" spans="1:9" x14ac:dyDescent="0.25">
      <c r="A1325">
        <v>1323</v>
      </c>
      <c r="B1325">
        <v>39.9371702637889</v>
      </c>
      <c r="C1325">
        <v>21.553639846743199</v>
      </c>
      <c r="D1325">
        <v>15.937667084499401</v>
      </c>
      <c r="E1325">
        <v>29.159677911855201</v>
      </c>
      <c r="F1325">
        <v>0.227152307445874</v>
      </c>
      <c r="G1325">
        <v>0.10160863075721201</v>
      </c>
      <c r="H1325">
        <v>21.248618784530301</v>
      </c>
      <c r="I1325">
        <v>14.070850202429099</v>
      </c>
    </row>
    <row r="1326" spans="1:9" x14ac:dyDescent="0.25">
      <c r="A1326">
        <v>1324</v>
      </c>
      <c r="B1326">
        <v>43.009043927648499</v>
      </c>
      <c r="C1326">
        <v>126.63156167979</v>
      </c>
      <c r="D1326">
        <v>15.741011019358799</v>
      </c>
      <c r="E1326">
        <v>10.645193231310699</v>
      </c>
      <c r="F1326">
        <v>0.25151950099375803</v>
      </c>
      <c r="G1326">
        <v>0.77824753053117401</v>
      </c>
      <c r="H1326">
        <v>19.318181818181799</v>
      </c>
      <c r="I1326">
        <v>4.7401045556385304</v>
      </c>
    </row>
    <row r="1327" spans="1:9" x14ac:dyDescent="0.25">
      <c r="A1327">
        <v>1325</v>
      </c>
      <c r="B1327">
        <v>49.1335106382978</v>
      </c>
      <c r="C1327">
        <v>159.90640703517499</v>
      </c>
      <c r="D1327">
        <v>16.216423297483001</v>
      </c>
      <c r="E1327">
        <v>5.9228461657596503</v>
      </c>
      <c r="F1327">
        <v>0.234434410206667</v>
      </c>
      <c r="G1327">
        <v>0.75401722090134304</v>
      </c>
      <c r="H1327">
        <v>15.5972006220839</v>
      </c>
      <c r="I1327">
        <v>2.7640449438202199</v>
      </c>
    </row>
    <row r="1328" spans="1:9" x14ac:dyDescent="0.25">
      <c r="A1328">
        <v>1326</v>
      </c>
      <c r="B1328">
        <v>32.673568281938302</v>
      </c>
      <c r="C1328">
        <v>137.21491745283001</v>
      </c>
      <c r="D1328">
        <v>11.983172921667499</v>
      </c>
      <c r="E1328">
        <v>4.8369858415355296</v>
      </c>
      <c r="F1328">
        <v>0.188852798945426</v>
      </c>
      <c r="G1328">
        <v>0.84688392185733796</v>
      </c>
      <c r="H1328">
        <v>21.753405994550398</v>
      </c>
      <c r="I1328">
        <v>3.3152985074626802</v>
      </c>
    </row>
    <row r="1329" spans="1:9" x14ac:dyDescent="0.25">
      <c r="A1329">
        <v>1327</v>
      </c>
      <c r="B1329">
        <v>32.543114543114498</v>
      </c>
      <c r="C1329">
        <v>140.916011787819</v>
      </c>
      <c r="D1329">
        <v>11.2312731480016</v>
      </c>
      <c r="E1329">
        <v>7.4409386568760096</v>
      </c>
      <c r="F1329">
        <v>0.191131734381007</v>
      </c>
      <c r="G1329">
        <v>0.79660773942401997</v>
      </c>
      <c r="H1329">
        <v>20.774496644295301</v>
      </c>
      <c r="I1329">
        <v>3.7793050782741502</v>
      </c>
    </row>
    <row r="1330" spans="1:9" x14ac:dyDescent="0.25">
      <c r="A1330">
        <v>1328</v>
      </c>
      <c r="B1330">
        <v>32.856676003734798</v>
      </c>
      <c r="C1330">
        <v>95.296922608165701</v>
      </c>
      <c r="D1330">
        <v>13.2273564810104</v>
      </c>
      <c r="E1330">
        <v>4.8559754928438403</v>
      </c>
      <c r="F1330">
        <v>0.19306915161461299</v>
      </c>
      <c r="G1330">
        <v>0.80040030569490905</v>
      </c>
      <c r="H1330">
        <v>20.7799717912552</v>
      </c>
      <c r="I1330">
        <v>3.1417804992934499</v>
      </c>
    </row>
    <row r="1331" spans="1:9" x14ac:dyDescent="0.25">
      <c r="A1331">
        <v>1329</v>
      </c>
      <c r="B1331">
        <v>45.464608834486398</v>
      </c>
      <c r="C1331">
        <v>195.746788111217</v>
      </c>
      <c r="D1331">
        <v>17.176364759071301</v>
      </c>
      <c r="E1331">
        <v>4.2196172235661198</v>
      </c>
      <c r="F1331">
        <v>0.22368918559157799</v>
      </c>
      <c r="G1331">
        <v>0.90820130260796805</v>
      </c>
      <c r="H1331">
        <v>18.233823529411701</v>
      </c>
      <c r="I1331">
        <v>3.01965119135347</v>
      </c>
    </row>
    <row r="1332" spans="1:9" x14ac:dyDescent="0.25">
      <c r="A1332">
        <v>1330</v>
      </c>
      <c r="B1332">
        <v>50.258566978193102</v>
      </c>
      <c r="C1332">
        <v>144.87163905768699</v>
      </c>
      <c r="D1332">
        <v>17.930580262389</v>
      </c>
      <c r="E1332">
        <v>5.1434450925865498</v>
      </c>
      <c r="F1332">
        <v>0.26540312444890102</v>
      </c>
      <c r="G1332">
        <v>0.88033017098405397</v>
      </c>
      <c r="H1332">
        <v>16.9733163913595</v>
      </c>
      <c r="I1332">
        <v>2.95963208993357</v>
      </c>
    </row>
    <row r="1333" spans="1:9" x14ac:dyDescent="0.25">
      <c r="A1333">
        <v>1331</v>
      </c>
      <c r="B1333">
        <v>31.541240627130101</v>
      </c>
      <c r="C1333">
        <v>163.92737910858699</v>
      </c>
      <c r="D1333">
        <v>18.288927862593098</v>
      </c>
      <c r="E1333">
        <v>12.234260730792901</v>
      </c>
      <c r="F1333">
        <v>0.16768803268514601</v>
      </c>
      <c r="G1333">
        <v>0.79865584731850703</v>
      </c>
      <c r="H1333">
        <v>17.9020979020979</v>
      </c>
      <c r="I1333">
        <v>5.2957393483709199</v>
      </c>
    </row>
    <row r="1334" spans="1:9" x14ac:dyDescent="0.25">
      <c r="A1334">
        <v>1332</v>
      </c>
      <c r="B1334">
        <v>30.762997974341602</v>
      </c>
      <c r="C1334">
        <v>144.750473664266</v>
      </c>
      <c r="D1334">
        <v>17.571754882817199</v>
      </c>
      <c r="E1334">
        <v>5.7804766133265799</v>
      </c>
      <c r="F1334">
        <v>0.165258229920422</v>
      </c>
      <c r="G1334">
        <v>0.773183024894744</v>
      </c>
      <c r="H1334">
        <v>22.312893081761001</v>
      </c>
      <c r="I1334">
        <v>3.0270118176702301</v>
      </c>
    </row>
    <row r="1335" spans="1:9" x14ac:dyDescent="0.25">
      <c r="A1335">
        <v>1333</v>
      </c>
      <c r="B1335">
        <v>38.068728522336698</v>
      </c>
      <c r="C1335">
        <v>144.03326868566299</v>
      </c>
      <c r="D1335">
        <v>16.0370233780171</v>
      </c>
      <c r="E1335">
        <v>11.9103902272856</v>
      </c>
      <c r="F1335">
        <v>0.210444708212642</v>
      </c>
      <c r="G1335">
        <v>0.79322505064644</v>
      </c>
      <c r="H1335">
        <v>16.549815498154899</v>
      </c>
      <c r="I1335">
        <v>4.9347659247889402</v>
      </c>
    </row>
    <row r="1336" spans="1:9" x14ac:dyDescent="0.25">
      <c r="A1336">
        <v>1334</v>
      </c>
      <c r="B1336">
        <v>28.2915951972555</v>
      </c>
      <c r="C1336">
        <v>144.47933748770001</v>
      </c>
      <c r="D1336">
        <v>15.8385938049754</v>
      </c>
      <c r="E1336">
        <v>7.9887526381580596</v>
      </c>
      <c r="F1336">
        <v>0.17708229509634901</v>
      </c>
      <c r="G1336">
        <v>0.78352086383050901</v>
      </c>
      <c r="H1336">
        <v>19.565822784810099</v>
      </c>
      <c r="I1336">
        <v>5.7357346647646201</v>
      </c>
    </row>
    <row r="1337" spans="1:9" x14ac:dyDescent="0.25">
      <c r="A1337">
        <v>1335</v>
      </c>
      <c r="B1337">
        <v>27.486151603498499</v>
      </c>
      <c r="C1337">
        <v>166.80552659019801</v>
      </c>
      <c r="D1337">
        <v>16.0542753704114</v>
      </c>
      <c r="E1337">
        <v>7.3019511990861696</v>
      </c>
      <c r="F1337">
        <v>0.17529776650479001</v>
      </c>
      <c r="G1337">
        <v>0.85482552860612604</v>
      </c>
      <c r="H1337">
        <v>18.1279461279461</v>
      </c>
      <c r="I1337">
        <v>3.3797612279704299</v>
      </c>
    </row>
    <row r="1338" spans="1:9" x14ac:dyDescent="0.25">
      <c r="A1338">
        <v>1336</v>
      </c>
      <c r="B1338">
        <v>21.1992945326278</v>
      </c>
      <c r="C1338">
        <v>141.08335984727901</v>
      </c>
      <c r="D1338">
        <v>13.0386455441261</v>
      </c>
      <c r="E1338">
        <v>6.2569478039332802</v>
      </c>
      <c r="F1338">
        <v>0.135036350511511</v>
      </c>
      <c r="G1338">
        <v>0.79877490479324997</v>
      </c>
      <c r="H1338">
        <v>18.1897506925207</v>
      </c>
      <c r="I1338">
        <v>4.0872287145242003</v>
      </c>
    </row>
    <row r="1339" spans="1:9" x14ac:dyDescent="0.25">
      <c r="A1339">
        <v>1337</v>
      </c>
      <c r="B1339">
        <v>63.406643757159202</v>
      </c>
      <c r="C1339">
        <v>134.195427327163</v>
      </c>
      <c r="D1339">
        <v>15.4841621427953</v>
      </c>
      <c r="E1339">
        <v>6.0396935441748703</v>
      </c>
      <c r="F1339">
        <v>0.31047199812484699</v>
      </c>
      <c r="G1339">
        <v>0.87848490752619501</v>
      </c>
      <c r="H1339">
        <v>12.350588235294101</v>
      </c>
      <c r="I1339">
        <v>3.2316252587991698</v>
      </c>
    </row>
    <row r="1340" spans="1:9" x14ac:dyDescent="0.25">
      <c r="A1340">
        <v>1338</v>
      </c>
      <c r="B1340">
        <v>31.605207226354899</v>
      </c>
      <c r="C1340">
        <v>147.76983111566</v>
      </c>
      <c r="D1340">
        <v>21.809037570715901</v>
      </c>
      <c r="E1340">
        <v>4.2203125115363997</v>
      </c>
      <c r="F1340">
        <v>0.19661168504010099</v>
      </c>
      <c r="G1340">
        <v>0.83909179440957304</v>
      </c>
      <c r="H1340">
        <v>18.019230769230699</v>
      </c>
      <c r="I1340">
        <v>2.8606701940035202</v>
      </c>
    </row>
    <row r="1341" spans="1:9" x14ac:dyDescent="0.25">
      <c r="A1341">
        <v>1339</v>
      </c>
      <c r="B1341">
        <v>31.2520170859041</v>
      </c>
      <c r="C1341">
        <v>139.530357602263</v>
      </c>
      <c r="D1341">
        <v>19.76465820272</v>
      </c>
      <c r="E1341">
        <v>10.4415319815882</v>
      </c>
      <c r="F1341">
        <v>0.19233890613521201</v>
      </c>
      <c r="G1341">
        <v>0.79617401546147604</v>
      </c>
      <c r="H1341">
        <v>17.5702479338842</v>
      </c>
      <c r="I1341">
        <v>5.1854619565217304</v>
      </c>
    </row>
    <row r="1342" spans="1:9" x14ac:dyDescent="0.25">
      <c r="A1342">
        <v>1340</v>
      </c>
      <c r="B1342">
        <v>30.8938656280428</v>
      </c>
      <c r="C1342">
        <v>108.12001148435201</v>
      </c>
      <c r="D1342">
        <v>15.8280883703945</v>
      </c>
      <c r="E1342">
        <v>8.7249298352748301</v>
      </c>
      <c r="F1342">
        <v>0.190454712908291</v>
      </c>
      <c r="G1342">
        <v>0.64134819280119104</v>
      </c>
      <c r="H1342">
        <v>14.6992805755395</v>
      </c>
      <c r="I1342">
        <v>4.3249185667752403</v>
      </c>
    </row>
    <row r="1343" spans="1:9" x14ac:dyDescent="0.25">
      <c r="A1343">
        <v>1341</v>
      </c>
      <c r="B1343">
        <v>64.677841373671299</v>
      </c>
      <c r="C1343">
        <v>166.050026055237</v>
      </c>
      <c r="D1343">
        <v>16.314176200796801</v>
      </c>
      <c r="E1343">
        <v>4.4118083766343004</v>
      </c>
      <c r="F1343">
        <v>0.30685614054827098</v>
      </c>
      <c r="G1343">
        <v>0.85353759898381298</v>
      </c>
      <c r="H1343">
        <v>11.7614678899082</v>
      </c>
      <c r="I1343">
        <v>2.9540268456375798</v>
      </c>
    </row>
    <row r="1344" spans="1:9" x14ac:dyDescent="0.25">
      <c r="A1344">
        <v>1342</v>
      </c>
      <c r="B1344">
        <v>54.443609022556302</v>
      </c>
      <c r="C1344">
        <v>151.79065920081399</v>
      </c>
      <c r="D1344">
        <v>10.7509315557931</v>
      </c>
      <c r="E1344">
        <v>3.6709877835680702</v>
      </c>
      <c r="F1344">
        <v>0.313556841408553</v>
      </c>
      <c r="G1344">
        <v>0.83621082535600999</v>
      </c>
      <c r="H1344">
        <v>7.3820143884891998</v>
      </c>
      <c r="I1344">
        <v>2.7870795107033599</v>
      </c>
    </row>
    <row r="1345" spans="1:9" x14ac:dyDescent="0.25">
      <c r="A1345">
        <v>1343</v>
      </c>
      <c r="B1345">
        <v>56.037854098771597</v>
      </c>
      <c r="C1345">
        <v>138.39436905003001</v>
      </c>
      <c r="D1345">
        <v>13.3514710587324</v>
      </c>
      <c r="E1345">
        <v>6.0011464415329199</v>
      </c>
      <c r="F1345">
        <v>0.31864628911695703</v>
      </c>
      <c r="G1345">
        <v>0.70803428501550403</v>
      </c>
      <c r="H1345">
        <v>9.2642019837691603</v>
      </c>
      <c r="I1345">
        <v>2.8079877112135101</v>
      </c>
    </row>
    <row r="1346" spans="1:9" x14ac:dyDescent="0.25">
      <c r="A1346">
        <v>1344</v>
      </c>
      <c r="B1346">
        <v>44.3210714285714</v>
      </c>
      <c r="C1346">
        <v>171.47582340574601</v>
      </c>
      <c r="D1346">
        <v>11.6779974520375</v>
      </c>
      <c r="E1346">
        <v>3.9043779564969898</v>
      </c>
      <c r="F1346">
        <v>0.24927816506839101</v>
      </c>
      <c r="G1346">
        <v>0.85940826384743496</v>
      </c>
      <c r="H1346">
        <v>12.859690844233</v>
      </c>
      <c r="I1346">
        <v>2.8158682634730501</v>
      </c>
    </row>
    <row r="1347" spans="1:9" x14ac:dyDescent="0.25">
      <c r="A1347">
        <v>1345</v>
      </c>
      <c r="B1347">
        <v>39.780697975010703</v>
      </c>
      <c r="C1347">
        <v>155.430483166643</v>
      </c>
      <c r="D1347">
        <v>15.607209777301399</v>
      </c>
      <c r="E1347">
        <v>5.3101850767324104</v>
      </c>
      <c r="F1347">
        <v>0.225855404512077</v>
      </c>
      <c r="G1347">
        <v>0.82801981900935395</v>
      </c>
      <c r="H1347">
        <v>13.7324324324324</v>
      </c>
      <c r="I1347">
        <v>3.10583941605839</v>
      </c>
    </row>
    <row r="1348" spans="1:9" x14ac:dyDescent="0.25">
      <c r="A1348">
        <v>1346</v>
      </c>
      <c r="B1348">
        <v>44.113405238828904</v>
      </c>
      <c r="C1348">
        <v>103.685173089484</v>
      </c>
      <c r="D1348">
        <v>14.153872874593301</v>
      </c>
      <c r="E1348">
        <v>21.4575722721661</v>
      </c>
      <c r="F1348">
        <v>0.26384077374884402</v>
      </c>
      <c r="G1348">
        <v>0.57654030965049197</v>
      </c>
      <c r="H1348">
        <v>12.553552492046601</v>
      </c>
      <c r="I1348">
        <v>13.616279069767399</v>
      </c>
    </row>
    <row r="1349" spans="1:9" x14ac:dyDescent="0.25">
      <c r="A1349">
        <v>1347</v>
      </c>
      <c r="B1349">
        <v>44.294322867110601</v>
      </c>
      <c r="C1349">
        <v>82.780359668619894</v>
      </c>
      <c r="D1349">
        <v>14.8066890493351</v>
      </c>
      <c r="E1349">
        <v>6.4442365170099798</v>
      </c>
      <c r="F1349">
        <v>0.25773180138930801</v>
      </c>
      <c r="G1349">
        <v>0.73594075492163602</v>
      </c>
      <c r="H1349">
        <v>13.3471910112359</v>
      </c>
      <c r="I1349">
        <v>4.6827027027027004</v>
      </c>
    </row>
    <row r="1350" spans="1:9" x14ac:dyDescent="0.25">
      <c r="A1350">
        <v>1348</v>
      </c>
      <c r="B1350">
        <v>53.7592747559274</v>
      </c>
      <c r="C1350">
        <v>144.527783270713</v>
      </c>
      <c r="D1350">
        <v>13.0930062696946</v>
      </c>
      <c r="E1350">
        <v>7.0562662628353996</v>
      </c>
      <c r="F1350">
        <v>0.31096572559540703</v>
      </c>
      <c r="G1350">
        <v>0.80383821329052696</v>
      </c>
      <c r="H1350">
        <v>11.3720430107526</v>
      </c>
      <c r="I1350">
        <v>3.4400612792033698</v>
      </c>
    </row>
    <row r="1351" spans="1:9" x14ac:dyDescent="0.25">
      <c r="A1351">
        <v>1349</v>
      </c>
      <c r="B1351">
        <v>34.082698961937702</v>
      </c>
      <c r="C1351">
        <v>130.950440897421</v>
      </c>
      <c r="D1351">
        <v>11.1395341318674</v>
      </c>
      <c r="E1351">
        <v>6.0126858094809803</v>
      </c>
      <c r="F1351">
        <v>0.215747574878147</v>
      </c>
      <c r="G1351">
        <v>0.83529510921737804</v>
      </c>
      <c r="H1351">
        <v>15.298349056603699</v>
      </c>
      <c r="I1351">
        <v>3.4825728770595599</v>
      </c>
    </row>
    <row r="1352" spans="1:9" x14ac:dyDescent="0.25">
      <c r="A1352">
        <v>1350</v>
      </c>
      <c r="B1352">
        <v>16.498320268756999</v>
      </c>
      <c r="C1352">
        <v>163.21414619101401</v>
      </c>
      <c r="D1352">
        <v>36.308274328861103</v>
      </c>
      <c r="E1352">
        <v>5.1876389890838697</v>
      </c>
      <c r="F1352">
        <v>0.10046772860997701</v>
      </c>
      <c r="G1352">
        <v>0.87537829415384105</v>
      </c>
      <c r="H1352">
        <v>23.910669975186099</v>
      </c>
      <c r="I1352">
        <v>2.94183168316831</v>
      </c>
    </row>
    <row r="1353" spans="1:9" x14ac:dyDescent="0.25">
      <c r="A1353">
        <v>1351</v>
      </c>
      <c r="B1353">
        <v>53.286687631027199</v>
      </c>
      <c r="C1353">
        <v>118.65349100923299</v>
      </c>
      <c r="D1353">
        <v>14.4026993509787</v>
      </c>
      <c r="E1353">
        <v>4.4120114178032201</v>
      </c>
      <c r="F1353">
        <v>0.30218104065983498</v>
      </c>
      <c r="G1353">
        <v>0.80739822679093998</v>
      </c>
      <c r="H1353">
        <v>13.171830985915401</v>
      </c>
      <c r="I1353">
        <v>2.8948717948717899</v>
      </c>
    </row>
    <row r="1354" spans="1:9" x14ac:dyDescent="0.25">
      <c r="A1354">
        <v>1352</v>
      </c>
      <c r="B1354">
        <v>49.842059589239199</v>
      </c>
      <c r="C1354">
        <v>176.466348448687</v>
      </c>
      <c r="D1354">
        <v>11.0203369888051</v>
      </c>
      <c r="E1354">
        <v>8.6601457018447494</v>
      </c>
      <c r="F1354">
        <v>0.272775881100911</v>
      </c>
      <c r="G1354">
        <v>0.83465773611202199</v>
      </c>
      <c r="H1354">
        <v>14.8166838311019</v>
      </c>
      <c r="I1354">
        <v>3.5769557823129201</v>
      </c>
    </row>
    <row r="1355" spans="1:9" x14ac:dyDescent="0.25">
      <c r="A1355">
        <v>1353</v>
      </c>
      <c r="B1355">
        <v>59.684808612440101</v>
      </c>
      <c r="C1355">
        <v>156.138440694666</v>
      </c>
      <c r="D1355">
        <v>15.980061944150901</v>
      </c>
      <c r="E1355">
        <v>6.8194270984931</v>
      </c>
      <c r="F1355">
        <v>0.31242661099809499</v>
      </c>
      <c r="G1355">
        <v>0.83350074957711795</v>
      </c>
      <c r="H1355">
        <v>13.1625</v>
      </c>
      <c r="I1355">
        <v>2.7468602825745601</v>
      </c>
    </row>
    <row r="1356" spans="1:9" x14ac:dyDescent="0.25">
      <c r="A1356">
        <v>1354</v>
      </c>
      <c r="B1356">
        <v>58.221995233231098</v>
      </c>
      <c r="C1356">
        <v>20.682456140350801</v>
      </c>
      <c r="D1356">
        <v>14.4361989404019</v>
      </c>
      <c r="E1356">
        <v>20.150826540102699</v>
      </c>
      <c r="F1356">
        <v>0.32944250284194898</v>
      </c>
      <c r="G1356">
        <v>0.104538562034437</v>
      </c>
      <c r="H1356">
        <v>11.329171396140699</v>
      </c>
      <c r="I1356">
        <v>5.56878306878306</v>
      </c>
    </row>
    <row r="1357" spans="1:9" x14ac:dyDescent="0.25">
      <c r="A1357">
        <v>1355</v>
      </c>
      <c r="B1357">
        <v>58.6909769335142</v>
      </c>
      <c r="C1357">
        <v>146.681632653061</v>
      </c>
      <c r="D1357">
        <v>15.034111680091099</v>
      </c>
      <c r="E1357">
        <v>7.5076925518576898</v>
      </c>
      <c r="F1357">
        <v>0.30181140998272599</v>
      </c>
      <c r="G1357">
        <v>0.71437408453104401</v>
      </c>
      <c r="H1357">
        <v>14.238789237668099</v>
      </c>
      <c r="I1357">
        <v>3.2405247813411</v>
      </c>
    </row>
    <row r="1358" spans="1:9" x14ac:dyDescent="0.25">
      <c r="A1358">
        <v>1356</v>
      </c>
      <c r="B1358">
        <v>46.357315731573102</v>
      </c>
      <c r="C1358">
        <v>189.261121673003</v>
      </c>
      <c r="D1358">
        <v>10.6589464558828</v>
      </c>
      <c r="E1358">
        <v>3.5747256825484302</v>
      </c>
      <c r="F1358">
        <v>0.266061997845908</v>
      </c>
      <c r="G1358">
        <v>0.93000919560647599</v>
      </c>
      <c r="H1358">
        <v>17.190239867659201</v>
      </c>
      <c r="I1358">
        <v>2.54005986969536</v>
      </c>
    </row>
    <row r="1359" spans="1:9" x14ac:dyDescent="0.25">
      <c r="A1359">
        <v>1357</v>
      </c>
      <c r="B1359">
        <v>42.098429951690797</v>
      </c>
      <c r="C1359">
        <v>154.16379412813501</v>
      </c>
      <c r="D1359">
        <v>11.9067517887541</v>
      </c>
      <c r="E1359">
        <v>10.3083157352643</v>
      </c>
      <c r="F1359">
        <v>0.24783895351917601</v>
      </c>
      <c r="G1359">
        <v>0.83059118398477805</v>
      </c>
      <c r="H1359">
        <v>19.4165029469548</v>
      </c>
      <c r="I1359">
        <v>4.1313422094278502</v>
      </c>
    </row>
    <row r="1360" spans="1:9" x14ac:dyDescent="0.25">
      <c r="A1360">
        <v>1358</v>
      </c>
      <c r="B1360">
        <v>40.790918000653299</v>
      </c>
      <c r="C1360">
        <v>146.88253215978301</v>
      </c>
      <c r="D1360">
        <v>12.707057224296999</v>
      </c>
      <c r="E1360">
        <v>5.1437595827511897</v>
      </c>
      <c r="F1360">
        <v>0.23726063462168101</v>
      </c>
      <c r="G1360">
        <v>0.80613237923622805</v>
      </c>
      <c r="H1360">
        <v>18.2817047817047</v>
      </c>
      <c r="I1360">
        <v>3.6998845709888402</v>
      </c>
    </row>
    <row r="1361" spans="1:9" x14ac:dyDescent="0.25">
      <c r="A1361">
        <v>1359</v>
      </c>
      <c r="B1361">
        <v>53.869704236610701</v>
      </c>
      <c r="C1361">
        <v>167.09729478694899</v>
      </c>
      <c r="D1361">
        <v>13.318858950493</v>
      </c>
      <c r="E1361">
        <v>7.3322312942120798</v>
      </c>
      <c r="F1361">
        <v>0.27508650570357401</v>
      </c>
      <c r="G1361">
        <v>0.82539904647606999</v>
      </c>
      <c r="H1361">
        <v>17.7217496962332</v>
      </c>
      <c r="I1361">
        <v>4.2581711347778102</v>
      </c>
    </row>
    <row r="1362" spans="1:9" x14ac:dyDescent="0.25">
      <c r="A1362">
        <v>1360</v>
      </c>
      <c r="B1362">
        <v>62.423749616446699</v>
      </c>
      <c r="C1362">
        <v>144.8317617866</v>
      </c>
      <c r="D1362">
        <v>13.6898164642094</v>
      </c>
      <c r="E1362">
        <v>3.9549986923920901</v>
      </c>
      <c r="F1362">
        <v>0.32837207949427999</v>
      </c>
      <c r="G1362">
        <v>0.85616329100816402</v>
      </c>
      <c r="H1362">
        <v>16.422890397672099</v>
      </c>
      <c r="I1362">
        <v>2.7642770352369301</v>
      </c>
    </row>
    <row r="1363" spans="1:9" x14ac:dyDescent="0.25">
      <c r="A1363">
        <v>1361</v>
      </c>
      <c r="B1363">
        <v>51.553611111111103</v>
      </c>
      <c r="C1363">
        <v>179.292589978828</v>
      </c>
      <c r="D1363">
        <v>10.0622225289556</v>
      </c>
      <c r="E1363">
        <v>7.1275404209231601</v>
      </c>
      <c r="F1363">
        <v>0.28162684288856399</v>
      </c>
      <c r="G1363">
        <v>0.843817878083022</v>
      </c>
      <c r="H1363">
        <v>18.146363636363599</v>
      </c>
      <c r="I1363">
        <v>3.1391398626671401</v>
      </c>
    </row>
    <row r="1364" spans="1:9" x14ac:dyDescent="0.25">
      <c r="A1364">
        <v>1362</v>
      </c>
      <c r="B1364">
        <v>47.030399536768897</v>
      </c>
      <c r="C1364">
        <v>144.83643018018</v>
      </c>
      <c r="D1364">
        <v>9.5698934933609507</v>
      </c>
      <c r="E1364">
        <v>5.5513869698644696</v>
      </c>
      <c r="F1364">
        <v>0.25823572794281002</v>
      </c>
      <c r="G1364">
        <v>0.81004066016405996</v>
      </c>
      <c r="H1364">
        <v>17.938693467336599</v>
      </c>
      <c r="I1364">
        <v>3.1669394435351799</v>
      </c>
    </row>
    <row r="1365" spans="1:9" x14ac:dyDescent="0.25">
      <c r="A1365">
        <v>1363</v>
      </c>
      <c r="B1365">
        <v>40.620255863539398</v>
      </c>
      <c r="C1365">
        <v>125.793118341491</v>
      </c>
      <c r="D1365">
        <v>9.0886468581228801</v>
      </c>
      <c r="E1365">
        <v>9.6499080983783898</v>
      </c>
      <c r="F1365">
        <v>0.24779629321428101</v>
      </c>
      <c r="G1365">
        <v>0.76583679212823796</v>
      </c>
      <c r="H1365">
        <v>13.758064516129</v>
      </c>
      <c r="I1365">
        <v>5.0540740740740704</v>
      </c>
    </row>
    <row r="1366" spans="1:9" x14ac:dyDescent="0.25">
      <c r="A1366">
        <v>1364</v>
      </c>
      <c r="B1366">
        <v>42.391257420399299</v>
      </c>
      <c r="C1366">
        <v>162.44470908472201</v>
      </c>
      <c r="D1366">
        <v>14.1036160060291</v>
      </c>
      <c r="E1366">
        <v>8.3277314048155393</v>
      </c>
      <c r="F1366">
        <v>0.25572526195182299</v>
      </c>
      <c r="G1366">
        <v>0.77087842244952798</v>
      </c>
      <c r="H1366">
        <v>12.3678804855275</v>
      </c>
      <c r="I1366">
        <v>4.2367308595584703</v>
      </c>
    </row>
    <row r="1367" spans="1:9" x14ac:dyDescent="0.25">
      <c r="A1367">
        <v>1365</v>
      </c>
      <c r="B1367">
        <v>45.721195916383003</v>
      </c>
      <c r="C1367">
        <v>177.26671280276801</v>
      </c>
      <c r="D1367">
        <v>13.8610853493393</v>
      </c>
      <c r="E1367">
        <v>3.64308640083707</v>
      </c>
      <c r="F1367">
        <v>0.27124998395334998</v>
      </c>
      <c r="G1367">
        <v>0.85720145712741402</v>
      </c>
      <c r="H1367">
        <v>11.5008928571428</v>
      </c>
      <c r="I1367">
        <v>2.6318993506493502</v>
      </c>
    </row>
    <row r="1368" spans="1:9" x14ac:dyDescent="0.25">
      <c r="A1368">
        <v>1366</v>
      </c>
      <c r="B1368">
        <v>44.565384615384602</v>
      </c>
      <c r="C1368">
        <v>136.22946048802299</v>
      </c>
      <c r="D1368">
        <v>14.0864232124467</v>
      </c>
      <c r="E1368">
        <v>15.502440161085399</v>
      </c>
      <c r="F1368">
        <v>0.28637011745267199</v>
      </c>
      <c r="G1368">
        <v>0.715819008609624</v>
      </c>
      <c r="H1368">
        <v>10.1358858858858</v>
      </c>
      <c r="I1368">
        <v>6.1365524402907496</v>
      </c>
    </row>
    <row r="1369" spans="1:9" x14ac:dyDescent="0.25">
      <c r="A1369">
        <v>1367</v>
      </c>
      <c r="B1369">
        <v>45.8839795611662</v>
      </c>
      <c r="C1369">
        <v>141.29735752944899</v>
      </c>
      <c r="D1369">
        <v>13.3999717939489</v>
      </c>
      <c r="E1369">
        <v>5.8934497855459096</v>
      </c>
      <c r="F1369">
        <v>0.285403904424753</v>
      </c>
      <c r="G1369">
        <v>0.838536275874184</v>
      </c>
      <c r="H1369">
        <v>13.563380281690099</v>
      </c>
      <c r="I1369">
        <v>4.0355861244019096</v>
      </c>
    </row>
    <row r="1370" spans="1:9" x14ac:dyDescent="0.25">
      <c r="A1370">
        <v>1368</v>
      </c>
      <c r="B1370">
        <v>64.413056206088996</v>
      </c>
      <c r="C1370">
        <v>113.379218106995</v>
      </c>
      <c r="D1370">
        <v>16.497186040195299</v>
      </c>
      <c r="E1370">
        <v>10.548208520924099</v>
      </c>
      <c r="F1370">
        <v>0.38326432864646998</v>
      </c>
      <c r="G1370">
        <v>0.69726106947197197</v>
      </c>
      <c r="H1370">
        <v>8.3864970645792507</v>
      </c>
      <c r="I1370">
        <v>4.6388349514563103</v>
      </c>
    </row>
    <row r="1371" spans="1:9" x14ac:dyDescent="0.25">
      <c r="A1371">
        <v>1369</v>
      </c>
      <c r="B1371">
        <v>46.953677172874798</v>
      </c>
      <c r="C1371">
        <v>97.339618355292998</v>
      </c>
      <c r="D1371">
        <v>13.1757618355205</v>
      </c>
      <c r="E1371">
        <v>9.63183108111817</v>
      </c>
      <c r="F1371">
        <v>0.27760715874904501</v>
      </c>
      <c r="G1371">
        <v>0.71022787386159203</v>
      </c>
      <c r="H1371">
        <v>11.743611584327001</v>
      </c>
      <c r="I1371">
        <v>4.4237385321100904</v>
      </c>
    </row>
    <row r="1372" spans="1:9" x14ac:dyDescent="0.25">
      <c r="A1372">
        <v>1370</v>
      </c>
      <c r="B1372">
        <v>38.340846481342297</v>
      </c>
      <c r="C1372">
        <v>139.69988290398101</v>
      </c>
      <c r="D1372">
        <v>10.7799841577976</v>
      </c>
      <c r="E1372">
        <v>6.2681961742695398</v>
      </c>
      <c r="F1372">
        <v>0.237192125177139</v>
      </c>
      <c r="G1372">
        <v>0.84483911079284202</v>
      </c>
      <c r="H1372">
        <v>7.2921245421245402</v>
      </c>
      <c r="I1372">
        <v>4.3497314108001097</v>
      </c>
    </row>
    <row r="1373" spans="1:9" x14ac:dyDescent="0.25">
      <c r="A1373">
        <v>1371</v>
      </c>
      <c r="B1373">
        <v>57.793362055209798</v>
      </c>
      <c r="C1373">
        <v>178.29459161147901</v>
      </c>
      <c r="D1373">
        <v>12.935872667582601</v>
      </c>
      <c r="E1373">
        <v>5.5803951083129002</v>
      </c>
      <c r="F1373">
        <v>0.342226856955055</v>
      </c>
      <c r="G1373">
        <v>0.84835203213219401</v>
      </c>
      <c r="H1373">
        <v>4.9455252918287904</v>
      </c>
      <c r="I1373">
        <v>3.31815458358298</v>
      </c>
    </row>
    <row r="1374" spans="1:9" x14ac:dyDescent="0.25">
      <c r="A1374">
        <v>1372</v>
      </c>
      <c r="B1374">
        <v>47.259319664491997</v>
      </c>
      <c r="C1374">
        <v>118.80492813141601</v>
      </c>
      <c r="D1374">
        <v>10.6203287839614</v>
      </c>
      <c r="E1374">
        <v>16.7834222527867</v>
      </c>
      <c r="F1374">
        <v>0.27812150294497201</v>
      </c>
      <c r="G1374">
        <v>0.55099626857989403</v>
      </c>
      <c r="H1374">
        <v>7.4283216783216703</v>
      </c>
      <c r="I1374">
        <v>6.8762993762993698</v>
      </c>
    </row>
    <row r="1375" spans="1:9" x14ac:dyDescent="0.25">
      <c r="A1375">
        <v>1373</v>
      </c>
      <c r="B1375">
        <v>57.553070267989</v>
      </c>
      <c r="C1375">
        <v>133.72029147981999</v>
      </c>
      <c r="D1375">
        <v>13.764018689009101</v>
      </c>
      <c r="E1375">
        <v>9.8794468720468807</v>
      </c>
      <c r="F1375">
        <v>0.34121445840224102</v>
      </c>
      <c r="G1375">
        <v>0.80131291164493801</v>
      </c>
      <c r="H1375">
        <v>6.9385898407884703</v>
      </c>
      <c r="I1375">
        <v>4.4191972076788799</v>
      </c>
    </row>
    <row r="1376" spans="1:9" x14ac:dyDescent="0.25">
      <c r="A1376">
        <v>1374</v>
      </c>
      <c r="B1376">
        <v>47.4474978304888</v>
      </c>
      <c r="C1376">
        <v>177.27667817144399</v>
      </c>
      <c r="D1376">
        <v>11.546146434036</v>
      </c>
      <c r="E1376">
        <v>4.5219795897606101</v>
      </c>
      <c r="F1376">
        <v>0.258265674976635</v>
      </c>
      <c r="G1376">
        <v>0.89801026147565899</v>
      </c>
      <c r="H1376">
        <v>10.171066525871099</v>
      </c>
      <c r="I1376">
        <v>2.6429893567792599</v>
      </c>
    </row>
    <row r="1377" spans="1:9" x14ac:dyDescent="0.25">
      <c r="A1377">
        <v>1375</v>
      </c>
      <c r="B1377">
        <v>34.580396475770897</v>
      </c>
      <c r="C1377">
        <v>127.432976123331</v>
      </c>
      <c r="D1377">
        <v>13.407362504731701</v>
      </c>
      <c r="E1377">
        <v>8.1379612388055396</v>
      </c>
      <c r="F1377">
        <v>0.183846730117879</v>
      </c>
      <c r="G1377">
        <v>0.758189187190077</v>
      </c>
      <c r="H1377">
        <v>14.757062146892601</v>
      </c>
      <c r="I1377">
        <v>4.6419257773319904</v>
      </c>
    </row>
    <row r="1378" spans="1:9" x14ac:dyDescent="0.25">
      <c r="A1378">
        <v>1376</v>
      </c>
      <c r="B1378">
        <v>52.499447666390502</v>
      </c>
      <c r="C1378">
        <v>151.72439427312699</v>
      </c>
      <c r="D1378">
        <v>12.2912166227899</v>
      </c>
      <c r="E1378">
        <v>4.5552360939735204</v>
      </c>
      <c r="F1378">
        <v>0.32561238659828501</v>
      </c>
      <c r="G1378">
        <v>0.80660310845574801</v>
      </c>
      <c r="H1378">
        <v>4.8118586088939503</v>
      </c>
      <c r="I1378">
        <v>3.3208069620253098</v>
      </c>
    </row>
    <row r="1379" spans="1:9" x14ac:dyDescent="0.25">
      <c r="A1379">
        <v>1377</v>
      </c>
      <c r="B1379">
        <v>59.118220444888699</v>
      </c>
      <c r="C1379">
        <v>153.70653230796401</v>
      </c>
      <c r="D1379">
        <v>19.979681218552301</v>
      </c>
      <c r="E1379">
        <v>3.5621782652815099</v>
      </c>
      <c r="F1379">
        <v>0.35178420718707898</v>
      </c>
      <c r="G1379">
        <v>0.90075456564897405</v>
      </c>
      <c r="H1379">
        <v>6.6247771836007097</v>
      </c>
      <c r="I1379">
        <v>2.7153064028579199</v>
      </c>
    </row>
    <row r="1380" spans="1:9" x14ac:dyDescent="0.25">
      <c r="A1380">
        <v>1378</v>
      </c>
      <c r="B1380">
        <v>40.416816952209103</v>
      </c>
      <c r="C1380">
        <v>45.898234683281402</v>
      </c>
      <c r="D1380">
        <v>10.1374504552158</v>
      </c>
      <c r="E1380">
        <v>18.765244860433999</v>
      </c>
      <c r="F1380">
        <v>0.245736551401005</v>
      </c>
      <c r="G1380">
        <v>0.21823340608070199</v>
      </c>
      <c r="H1380">
        <v>7.1612620508326001</v>
      </c>
      <c r="I1380">
        <v>3.7245370370370301</v>
      </c>
    </row>
    <row r="1381" spans="1:9" x14ac:dyDescent="0.25">
      <c r="A1381">
        <v>1379</v>
      </c>
      <c r="B1381">
        <v>40.867697944229597</v>
      </c>
      <c r="C1381">
        <v>130.16297117516601</v>
      </c>
      <c r="D1381">
        <v>11.0128173026601</v>
      </c>
      <c r="E1381">
        <v>11.6406247479418</v>
      </c>
      <c r="F1381">
        <v>0.26731854487184897</v>
      </c>
      <c r="G1381">
        <v>0.78299706569471095</v>
      </c>
      <c r="H1381">
        <v>7.0578257517347698</v>
      </c>
      <c r="I1381">
        <v>4.7305936073059298</v>
      </c>
    </row>
    <row r="1382" spans="1:9" x14ac:dyDescent="0.25">
      <c r="A1382">
        <v>1380</v>
      </c>
      <c r="B1382">
        <v>55.0833333333333</v>
      </c>
      <c r="C1382">
        <v>170.23402636916799</v>
      </c>
      <c r="D1382">
        <v>12.574138329263301</v>
      </c>
      <c r="E1382">
        <v>7.59434146355414</v>
      </c>
      <c r="F1382">
        <v>0.35312166065023798</v>
      </c>
      <c r="G1382">
        <v>0.83455903982368695</v>
      </c>
      <c r="H1382">
        <v>10.5205599300087</v>
      </c>
      <c r="I1382">
        <v>3.92107069320521</v>
      </c>
    </row>
    <row r="1383" spans="1:9" x14ac:dyDescent="0.25">
      <c r="A1383">
        <v>1381</v>
      </c>
      <c r="B1383">
        <v>49.174799708667102</v>
      </c>
      <c r="C1383">
        <v>112.076634735526</v>
      </c>
      <c r="D1383">
        <v>9.5775171965991692</v>
      </c>
      <c r="E1383">
        <v>13.0631018012472</v>
      </c>
      <c r="F1383">
        <v>0.30030201166421999</v>
      </c>
      <c r="G1383">
        <v>0.52940076180573503</v>
      </c>
      <c r="H1383">
        <v>10.2140410958904</v>
      </c>
      <c r="I1383">
        <v>7.47953830010493</v>
      </c>
    </row>
    <row r="1384" spans="1:9" x14ac:dyDescent="0.25">
      <c r="A1384">
        <v>1382</v>
      </c>
      <c r="B1384">
        <v>58.321208565561697</v>
      </c>
      <c r="C1384">
        <v>111.598793026374</v>
      </c>
      <c r="D1384">
        <v>13.139188615900601</v>
      </c>
      <c r="E1384">
        <v>8.7212697794686402</v>
      </c>
      <c r="F1384">
        <v>0.35100606593832401</v>
      </c>
      <c r="G1384">
        <v>0.66548945111930602</v>
      </c>
      <c r="H1384">
        <v>11.9536480686695</v>
      </c>
      <c r="I1384">
        <v>3.90055248618784</v>
      </c>
    </row>
    <row r="1385" spans="1:9" x14ac:dyDescent="0.25">
      <c r="A1385">
        <v>1383</v>
      </c>
      <c r="B1385">
        <v>72.813071116408395</v>
      </c>
      <c r="C1385">
        <v>63.2699530516431</v>
      </c>
      <c r="D1385">
        <v>12.5190326288119</v>
      </c>
      <c r="E1385">
        <v>16.3849288963753</v>
      </c>
      <c r="F1385">
        <v>0.44113625752179197</v>
      </c>
      <c r="G1385">
        <v>0.30805865376247998</v>
      </c>
      <c r="H1385">
        <v>9.4165067178502806</v>
      </c>
      <c r="I1385">
        <v>11.676806083650099</v>
      </c>
    </row>
    <row r="1386" spans="1:9" x14ac:dyDescent="0.25">
      <c r="A1386">
        <v>1384</v>
      </c>
      <c r="B1386">
        <v>62.600821837393603</v>
      </c>
      <c r="C1386">
        <v>141.543693107932</v>
      </c>
      <c r="D1386">
        <v>11.2497457344704</v>
      </c>
      <c r="E1386">
        <v>5.57543386548359</v>
      </c>
      <c r="F1386">
        <v>0.435575932211821</v>
      </c>
      <c r="G1386">
        <v>0.80417321269699304</v>
      </c>
      <c r="H1386">
        <v>5.2786214953270996</v>
      </c>
      <c r="I1386">
        <v>3.1646172153907099</v>
      </c>
    </row>
    <row r="1387" spans="1:9" x14ac:dyDescent="0.25">
      <c r="A1387">
        <v>1385</v>
      </c>
      <c r="B1387">
        <v>46.455658542167299</v>
      </c>
      <c r="C1387">
        <v>157.080756013745</v>
      </c>
      <c r="D1387">
        <v>10.3489602673117</v>
      </c>
      <c r="E1387">
        <v>5.8425955637186799</v>
      </c>
      <c r="F1387">
        <v>0.35639372766977601</v>
      </c>
      <c r="G1387">
        <v>0.83811713351567996</v>
      </c>
      <c r="H1387">
        <v>5.7519417475728103</v>
      </c>
      <c r="I1387">
        <v>3.4489420423183001</v>
      </c>
    </row>
    <row r="1388" spans="1:9" x14ac:dyDescent="0.25">
      <c r="A1388">
        <v>1386</v>
      </c>
      <c r="B1388">
        <v>63.059411077960803</v>
      </c>
      <c r="C1388">
        <v>137.532852976496</v>
      </c>
      <c r="D1388">
        <v>11.360297170300701</v>
      </c>
      <c r="E1388">
        <v>5.76965194102638</v>
      </c>
      <c r="F1388">
        <v>0.45415058462784602</v>
      </c>
      <c r="G1388">
        <v>0.85816785732330603</v>
      </c>
      <c r="H1388">
        <v>4.6949333333333296</v>
      </c>
      <c r="I1388">
        <v>3.47079129049389</v>
      </c>
    </row>
    <row r="1389" spans="1:9" x14ac:dyDescent="0.25">
      <c r="A1389">
        <v>1387</v>
      </c>
      <c r="B1389">
        <v>56.183831925097003</v>
      </c>
      <c r="C1389">
        <v>122.28430069413599</v>
      </c>
      <c r="D1389">
        <v>16.682562849884999</v>
      </c>
      <c r="E1389">
        <v>10.902854590336</v>
      </c>
      <c r="F1389">
        <v>0.39308250509541798</v>
      </c>
      <c r="G1389">
        <v>0.75305968205218199</v>
      </c>
      <c r="H1389">
        <v>6.6528013582342904</v>
      </c>
      <c r="I1389">
        <v>5.9982344632768303</v>
      </c>
    </row>
    <row r="1390" spans="1:9" x14ac:dyDescent="0.25">
      <c r="A1390">
        <v>1388</v>
      </c>
      <c r="B1390">
        <v>70.160644802668102</v>
      </c>
      <c r="C1390">
        <v>135.95600572948601</v>
      </c>
      <c r="D1390">
        <v>12.232192270344701</v>
      </c>
      <c r="E1390">
        <v>6.7925252504923401</v>
      </c>
      <c r="F1390">
        <v>0.40028391342653602</v>
      </c>
      <c r="G1390">
        <v>0.74069883909555101</v>
      </c>
      <c r="H1390">
        <v>7.8078817733990098</v>
      </c>
      <c r="I1390">
        <v>4.7971582557569796</v>
      </c>
    </row>
    <row r="1391" spans="1:9" x14ac:dyDescent="0.25">
      <c r="A1391">
        <v>1389</v>
      </c>
      <c r="B1391">
        <v>36.6949740034662</v>
      </c>
      <c r="C1391">
        <v>169.24637038678901</v>
      </c>
      <c r="D1391">
        <v>14.462011178755301</v>
      </c>
      <c r="E1391">
        <v>6.4640327174545202</v>
      </c>
      <c r="F1391">
        <v>0.22265932993661899</v>
      </c>
      <c r="G1391">
        <v>0.84687717072741397</v>
      </c>
      <c r="H1391">
        <v>15.210862619808299</v>
      </c>
      <c r="I1391">
        <v>2.9289272666888002</v>
      </c>
    </row>
    <row r="1392" spans="1:9" x14ac:dyDescent="0.25">
      <c r="A1392">
        <v>1390</v>
      </c>
      <c r="B1392">
        <v>64.363567073170699</v>
      </c>
      <c r="C1392">
        <v>162.42429168601899</v>
      </c>
      <c r="D1392">
        <v>17.273205565988</v>
      </c>
      <c r="E1392">
        <v>4.5933728495951103</v>
      </c>
      <c r="F1392">
        <v>0.39393872868966001</v>
      </c>
      <c r="G1392">
        <v>0.87290088158107604</v>
      </c>
      <c r="H1392">
        <v>9.0746513535684894</v>
      </c>
      <c r="I1392">
        <v>2.75602484472049</v>
      </c>
    </row>
    <row r="1393" spans="1:9" x14ac:dyDescent="0.25">
      <c r="A1393">
        <v>1391</v>
      </c>
      <c r="B1393">
        <v>52.261830546897102</v>
      </c>
      <c r="C1393">
        <v>176.073751380537</v>
      </c>
      <c r="D1393">
        <v>13.657331750516899</v>
      </c>
      <c r="E1393">
        <v>5.6702562236963896</v>
      </c>
      <c r="F1393">
        <v>0.31258417356548301</v>
      </c>
      <c r="G1393">
        <v>0.84946497419349198</v>
      </c>
      <c r="H1393">
        <v>7.9541984732824398</v>
      </c>
      <c r="I1393">
        <v>2.92928134556574</v>
      </c>
    </row>
    <row r="1394" spans="1:9" x14ac:dyDescent="0.25">
      <c r="A1394">
        <v>1392</v>
      </c>
      <c r="B1394">
        <v>51.5694200351493</v>
      </c>
      <c r="C1394">
        <v>171.07487849331699</v>
      </c>
      <c r="D1394">
        <v>14.5021638857814</v>
      </c>
      <c r="E1394">
        <v>5.6876408163098802</v>
      </c>
      <c r="F1394">
        <v>0.36284404340429399</v>
      </c>
      <c r="G1394">
        <v>0.82401461485524097</v>
      </c>
      <c r="H1394">
        <v>6.7045317220543801</v>
      </c>
      <c r="I1394">
        <v>3.3951258489812202</v>
      </c>
    </row>
    <row r="1395" spans="1:9" x14ac:dyDescent="0.25">
      <c r="A1395">
        <v>1393</v>
      </c>
      <c r="B1395">
        <v>79.549314836744998</v>
      </c>
      <c r="C1395">
        <v>145.44087896756099</v>
      </c>
      <c r="D1395">
        <v>12.8704685227934</v>
      </c>
      <c r="E1395">
        <v>5.28171406885882</v>
      </c>
      <c r="F1395">
        <v>0.47151791187741998</v>
      </c>
      <c r="G1395">
        <v>0.75212173892687595</v>
      </c>
      <c r="H1395">
        <v>6.0674083769633498</v>
      </c>
      <c r="I1395">
        <v>3.1216216216216202</v>
      </c>
    </row>
    <row r="1396" spans="1:9" x14ac:dyDescent="0.25">
      <c r="A1396">
        <v>1394</v>
      </c>
      <c r="B1396">
        <v>57.432584269662897</v>
      </c>
      <c r="C1396">
        <v>153.62078369456</v>
      </c>
      <c r="D1396">
        <v>18.357608430224801</v>
      </c>
      <c r="E1396">
        <v>4.6251941740231697</v>
      </c>
      <c r="F1396">
        <v>0.32935213102304201</v>
      </c>
      <c r="G1396">
        <v>0.83554204802585796</v>
      </c>
      <c r="H1396">
        <v>6.9708737864077603</v>
      </c>
      <c r="I1396">
        <v>3.0760829996359602</v>
      </c>
    </row>
    <row r="1397" spans="1:9" x14ac:dyDescent="0.25">
      <c r="A1397">
        <v>1395</v>
      </c>
      <c r="B1397">
        <v>62.072160883280702</v>
      </c>
      <c r="C1397">
        <v>153.877336197636</v>
      </c>
      <c r="D1397">
        <v>10.0426394471374</v>
      </c>
      <c r="E1397">
        <v>6.8465369580221997</v>
      </c>
      <c r="F1397">
        <v>0.35590653588985699</v>
      </c>
      <c r="G1397">
        <v>0.85450953860757595</v>
      </c>
      <c r="H1397">
        <v>7.5581395348837201</v>
      </c>
      <c r="I1397">
        <v>4.4675400291120804</v>
      </c>
    </row>
    <row r="1398" spans="1:9" x14ac:dyDescent="0.25">
      <c r="A1398">
        <v>1396</v>
      </c>
      <c r="B1398">
        <v>56.053472987872098</v>
      </c>
      <c r="C1398">
        <v>133.878640776699</v>
      </c>
      <c r="D1398">
        <v>15.0297967850364</v>
      </c>
      <c r="E1398">
        <v>1.84094580014846</v>
      </c>
      <c r="F1398">
        <v>0.30648387251267201</v>
      </c>
      <c r="G1398">
        <v>0.82235127518115803</v>
      </c>
      <c r="H1398">
        <v>10.2897727272727</v>
      </c>
      <c r="I1398">
        <v>2.1715893108298099</v>
      </c>
    </row>
    <row r="1399" spans="1:9" x14ac:dyDescent="0.25">
      <c r="A1399">
        <v>1397</v>
      </c>
      <c r="B1399">
        <v>64.763157894736807</v>
      </c>
      <c r="C1399">
        <v>153.946306857699</v>
      </c>
      <c r="D1399">
        <v>17.356040779024699</v>
      </c>
      <c r="E1399">
        <v>9.0601220188742406</v>
      </c>
      <c r="F1399">
        <v>0.35374120829605799</v>
      </c>
      <c r="G1399">
        <v>0.83914009115168997</v>
      </c>
      <c r="H1399">
        <v>10.893899204244001</v>
      </c>
      <c r="I1399">
        <v>4.1276806334543004</v>
      </c>
    </row>
    <row r="1400" spans="1:9" x14ac:dyDescent="0.25">
      <c r="A1400">
        <v>1398</v>
      </c>
      <c r="B1400">
        <v>16.2061538461538</v>
      </c>
      <c r="C1400">
        <v>183.21227588011999</v>
      </c>
      <c r="D1400">
        <v>31.911384302882102</v>
      </c>
      <c r="E1400">
        <v>2.5976516788983299</v>
      </c>
      <c r="F1400">
        <v>8.8490004906017605E-2</v>
      </c>
      <c r="G1400">
        <v>0.84720107527054</v>
      </c>
      <c r="H1400">
        <v>23.5643340857787</v>
      </c>
      <c r="I1400">
        <v>2.3616845582163499</v>
      </c>
    </row>
    <row r="1401" spans="1:9" x14ac:dyDescent="0.25">
      <c r="A1401">
        <v>1399</v>
      </c>
      <c r="B1401">
        <v>169.53289924605801</v>
      </c>
      <c r="C1401">
        <v>146.70417633410599</v>
      </c>
      <c r="D1401">
        <v>20.862392043349001</v>
      </c>
      <c r="E1401">
        <v>12.4735876773193</v>
      </c>
      <c r="F1401">
        <v>0.84993262165099404</v>
      </c>
      <c r="G1401">
        <v>0.798129081546334</v>
      </c>
      <c r="H1401">
        <v>6.0673876871880204</v>
      </c>
      <c r="I1401">
        <v>3.7501109631602301</v>
      </c>
    </row>
    <row r="1402" spans="1:9" x14ac:dyDescent="0.25">
      <c r="A1402">
        <v>1400</v>
      </c>
      <c r="B1402">
        <v>63.851299326275203</v>
      </c>
      <c r="C1402">
        <v>156.27132196162</v>
      </c>
      <c r="D1402">
        <v>15.278226047086999</v>
      </c>
      <c r="E1402">
        <v>8.6693097155757695</v>
      </c>
      <c r="F1402">
        <v>0.34688347783504198</v>
      </c>
      <c r="G1402">
        <v>0.81863726074232201</v>
      </c>
      <c r="H1402">
        <v>11.2938076416337</v>
      </c>
      <c r="I1402">
        <v>5.7946897190490896</v>
      </c>
    </row>
    <row r="1403" spans="1:9" x14ac:dyDescent="0.25">
      <c r="A1403">
        <v>1401</v>
      </c>
      <c r="B1403">
        <v>27.564406779660999</v>
      </c>
      <c r="C1403">
        <v>184.71727924697399</v>
      </c>
      <c r="D1403">
        <v>15.2603076433887</v>
      </c>
      <c r="E1403">
        <v>4.0724175646231204</v>
      </c>
      <c r="F1403">
        <v>0.14812518407359401</v>
      </c>
      <c r="G1403">
        <v>0.85924584275075599</v>
      </c>
      <c r="H1403">
        <v>13.6939890710382</v>
      </c>
      <c r="I1403">
        <v>2.87623604465709</v>
      </c>
    </row>
    <row r="1404" spans="1:9" x14ac:dyDescent="0.25">
      <c r="A1404">
        <v>1402</v>
      </c>
      <c r="B1404">
        <v>179.21432515579301</v>
      </c>
      <c r="C1404">
        <v>105.351285189718</v>
      </c>
      <c r="D1404">
        <v>10.5901939985831</v>
      </c>
      <c r="E1404">
        <v>26.085564680095501</v>
      </c>
      <c r="F1404">
        <v>0.87035224321260396</v>
      </c>
      <c r="G1404">
        <v>0.50293264076300603</v>
      </c>
      <c r="H1404">
        <v>3.3627537511032601</v>
      </c>
      <c r="I1404">
        <v>5.3461538461538396</v>
      </c>
    </row>
    <row r="1405" spans="1:9" x14ac:dyDescent="0.25">
      <c r="A1405">
        <v>1403</v>
      </c>
      <c r="B1405">
        <v>108.309513917739</v>
      </c>
      <c r="C1405">
        <v>134.15919547784901</v>
      </c>
      <c r="D1405">
        <v>20.4179306442628</v>
      </c>
      <c r="E1405">
        <v>7.70136288438216</v>
      </c>
      <c r="F1405">
        <v>0.69562692984031904</v>
      </c>
      <c r="G1405">
        <v>0.79534414829935096</v>
      </c>
      <c r="H1405">
        <v>8.3678784590341806</v>
      </c>
      <c r="I1405">
        <v>4.4127884979190304</v>
      </c>
    </row>
    <row r="1406" spans="1:9" x14ac:dyDescent="0.25">
      <c r="A1406">
        <v>1404</v>
      </c>
      <c r="B1406">
        <v>118.65176430284301</v>
      </c>
      <c r="C1406">
        <v>133.85386819484199</v>
      </c>
      <c r="D1406">
        <v>16.183009369783601</v>
      </c>
      <c r="E1406">
        <v>12.187605212673001</v>
      </c>
      <c r="F1406">
        <v>0.73808615254140497</v>
      </c>
      <c r="G1406">
        <v>0.76346662307837398</v>
      </c>
      <c r="H1406">
        <v>7.3931829092654802</v>
      </c>
      <c r="I1406">
        <v>6.5546810273405098</v>
      </c>
    </row>
    <row r="1407" spans="1:9" x14ac:dyDescent="0.25">
      <c r="A1407">
        <v>1405</v>
      </c>
      <c r="B1407">
        <v>52.060992907801399</v>
      </c>
      <c r="C1407">
        <v>164.024013063106</v>
      </c>
      <c r="D1407">
        <v>15.109854510710599</v>
      </c>
      <c r="E1407">
        <v>3.6442018844597799</v>
      </c>
      <c r="F1407">
        <v>0.30657185703482498</v>
      </c>
      <c r="G1407">
        <v>0.87756753798387799</v>
      </c>
      <c r="H1407">
        <v>8.8696682464454906</v>
      </c>
      <c r="I1407">
        <v>2.5959938366717998</v>
      </c>
    </row>
    <row r="1408" spans="1:9" x14ac:dyDescent="0.25">
      <c r="A1408">
        <v>1406</v>
      </c>
      <c r="B1408">
        <v>36.565194252261797</v>
      </c>
      <c r="C1408">
        <v>136.96848216754199</v>
      </c>
      <c r="D1408">
        <v>14.920846256355</v>
      </c>
      <c r="E1408">
        <v>8.0527446326589605</v>
      </c>
      <c r="F1408">
        <v>0.21145013752290501</v>
      </c>
      <c r="G1408">
        <v>0.69435272137996695</v>
      </c>
      <c r="H1408">
        <v>9.4480874316939794</v>
      </c>
      <c r="I1408">
        <v>3.1540697674418601</v>
      </c>
    </row>
    <row r="1409" spans="1:9" x14ac:dyDescent="0.25">
      <c r="A1409">
        <v>1407</v>
      </c>
      <c r="B1409">
        <v>39.998455768806501</v>
      </c>
      <c r="C1409">
        <v>82.533075465740396</v>
      </c>
      <c r="D1409">
        <v>10.262398353839799</v>
      </c>
      <c r="E1409">
        <v>6.8725600325243796</v>
      </c>
      <c r="F1409">
        <v>0.25726045004103798</v>
      </c>
      <c r="G1409">
        <v>0.83058223815584498</v>
      </c>
      <c r="H1409">
        <v>8.2742474916387891</v>
      </c>
      <c r="I1409">
        <v>4.0178419711129996</v>
      </c>
    </row>
    <row r="1410" spans="1:9" x14ac:dyDescent="0.25">
      <c r="A1410">
        <v>1408</v>
      </c>
      <c r="B1410">
        <v>53.841095890410898</v>
      </c>
      <c r="C1410">
        <v>129.70473876063099</v>
      </c>
      <c r="D1410">
        <v>17.505175899797301</v>
      </c>
      <c r="E1410">
        <v>9.87579274849959</v>
      </c>
      <c r="F1410">
        <v>0.374574149389231</v>
      </c>
      <c r="G1410">
        <v>0.81610379562305302</v>
      </c>
      <c r="H1410">
        <v>8.1934766493699005</v>
      </c>
      <c r="I1410">
        <v>5.1953862285914001</v>
      </c>
    </row>
    <row r="1411" spans="1:9" x14ac:dyDescent="0.25">
      <c r="A1411">
        <v>1409</v>
      </c>
      <c r="B1411">
        <v>84.368314833501501</v>
      </c>
      <c r="C1411">
        <v>95.961129238189798</v>
      </c>
      <c r="D1411">
        <v>21.480060179237299</v>
      </c>
      <c r="E1411">
        <v>7.22225149307436</v>
      </c>
      <c r="F1411">
        <v>0.57936555931233502</v>
      </c>
      <c r="G1411">
        <v>0.77819868040533002</v>
      </c>
      <c r="H1411">
        <v>8.4790313053750701</v>
      </c>
      <c r="I1411">
        <v>4.4676089517078896</v>
      </c>
    </row>
    <row r="1412" spans="1:9" x14ac:dyDescent="0.25">
      <c r="A1412">
        <v>1410</v>
      </c>
      <c r="B1412">
        <v>69.684293358514296</v>
      </c>
      <c r="C1412">
        <v>146.12606880095399</v>
      </c>
      <c r="D1412">
        <v>16.2868700586715</v>
      </c>
      <c r="E1412">
        <v>5.4333095983458799</v>
      </c>
      <c r="F1412">
        <v>0.47898878676687801</v>
      </c>
      <c r="G1412">
        <v>0.86990956997712998</v>
      </c>
      <c r="H1412">
        <v>4.2104934415989996</v>
      </c>
      <c r="I1412">
        <v>3.31207598371777</v>
      </c>
    </row>
    <row r="1413" spans="1:9" x14ac:dyDescent="0.25">
      <c r="A1413">
        <v>1411</v>
      </c>
      <c r="B1413">
        <v>55.8971769566215</v>
      </c>
      <c r="C1413">
        <v>171.32755110350999</v>
      </c>
      <c r="D1413">
        <v>13.9530062150659</v>
      </c>
      <c r="E1413">
        <v>4.6863800894548397</v>
      </c>
      <c r="F1413">
        <v>0.398781477005128</v>
      </c>
      <c r="G1413">
        <v>0.89188845726597799</v>
      </c>
      <c r="H1413">
        <v>6.2880000000000003</v>
      </c>
      <c r="I1413">
        <v>3.2149094781682601</v>
      </c>
    </row>
    <row r="1414" spans="1:9" x14ac:dyDescent="0.25">
      <c r="A1414">
        <v>1412</v>
      </c>
      <c r="B1414">
        <v>64.248320859719797</v>
      </c>
      <c r="C1414">
        <v>145.78204434829601</v>
      </c>
      <c r="D1414">
        <v>16.961259883528101</v>
      </c>
      <c r="E1414">
        <v>9.6931490873542199</v>
      </c>
      <c r="F1414">
        <v>0.46041844570808999</v>
      </c>
      <c r="G1414">
        <v>0.75377186441497401</v>
      </c>
      <c r="H1414">
        <v>5.6144067796610102</v>
      </c>
      <c r="I1414">
        <v>4.8698086794213697</v>
      </c>
    </row>
    <row r="1415" spans="1:9" x14ac:dyDescent="0.25">
      <c r="A1415">
        <v>1413</v>
      </c>
      <c r="B1415">
        <v>52.713003628031302</v>
      </c>
      <c r="C1415">
        <v>149.80361570247899</v>
      </c>
      <c r="D1415">
        <v>14.710750407278599</v>
      </c>
      <c r="E1415">
        <v>7.9811625293717601</v>
      </c>
      <c r="F1415">
        <v>0.37341402755626302</v>
      </c>
      <c r="G1415">
        <v>0.814625130454119</v>
      </c>
      <c r="H1415">
        <v>7.2630098452883196</v>
      </c>
      <c r="I1415">
        <v>5.8230350963914903</v>
      </c>
    </row>
    <row r="1416" spans="1:9" x14ac:dyDescent="0.25">
      <c r="A1416">
        <v>1414</v>
      </c>
      <c r="B1416">
        <v>39.160498351044303</v>
      </c>
      <c r="C1416">
        <v>139.70399654974099</v>
      </c>
      <c r="D1416">
        <v>8.4424834451239406</v>
      </c>
      <c r="E1416">
        <v>4.2118589144115797</v>
      </c>
      <c r="F1416">
        <v>0.28261036621973801</v>
      </c>
      <c r="G1416">
        <v>0.88247421531201897</v>
      </c>
      <c r="H1416">
        <v>8.6727019498607198</v>
      </c>
      <c r="I1416">
        <v>3.2089859851607501</v>
      </c>
    </row>
    <row r="1417" spans="1:9" x14ac:dyDescent="0.25">
      <c r="A1417">
        <v>1415</v>
      </c>
      <c r="B1417">
        <v>48.225281181802899</v>
      </c>
      <c r="C1417">
        <v>141.62775450737499</v>
      </c>
      <c r="D1417">
        <v>13.0440595071318</v>
      </c>
      <c r="E1417">
        <v>4.9701187544032299</v>
      </c>
      <c r="F1417">
        <v>0.35368537436800901</v>
      </c>
      <c r="G1417">
        <v>0.79488357185427205</v>
      </c>
      <c r="H1417">
        <v>7.8877300613496901</v>
      </c>
      <c r="I1417">
        <v>3.0270270270270201</v>
      </c>
    </row>
    <row r="1418" spans="1:9" x14ac:dyDescent="0.25">
      <c r="A1418">
        <v>1416</v>
      </c>
      <c r="B1418">
        <v>51.162506545644902</v>
      </c>
      <c r="C1418">
        <v>125.263447235097</v>
      </c>
      <c r="D1418">
        <v>15.4153400189451</v>
      </c>
      <c r="E1418">
        <v>7.6857521447783999</v>
      </c>
      <c r="F1418">
        <v>0.37385487520229399</v>
      </c>
      <c r="G1418">
        <v>0.80581896639863904</v>
      </c>
      <c r="H1418">
        <v>7.3921957671957603</v>
      </c>
      <c r="I1418">
        <v>4.3614775725593597</v>
      </c>
    </row>
    <row r="1419" spans="1:9" x14ac:dyDescent="0.25">
      <c r="A1419">
        <v>1417</v>
      </c>
      <c r="B1419">
        <v>75.267438764643202</v>
      </c>
      <c r="C1419">
        <v>148.49845837615601</v>
      </c>
      <c r="D1419">
        <v>10.280906577764201</v>
      </c>
      <c r="E1419">
        <v>4.29690436173275</v>
      </c>
      <c r="F1419">
        <v>0.40947201338612299</v>
      </c>
      <c r="G1419">
        <v>0.79740422488627105</v>
      </c>
      <c r="H1419">
        <v>5.8302300109529002</v>
      </c>
      <c r="I1419">
        <v>2.7550827423167799</v>
      </c>
    </row>
    <row r="1420" spans="1:9" x14ac:dyDescent="0.25">
      <c r="A1420">
        <v>1418</v>
      </c>
      <c r="B1420">
        <v>40.928524590163903</v>
      </c>
      <c r="C1420">
        <v>168.50927274492599</v>
      </c>
      <c r="D1420">
        <v>10.7671011403694</v>
      </c>
      <c r="E1420">
        <v>4.8765855561877798</v>
      </c>
      <c r="F1420">
        <v>0.35639392276675702</v>
      </c>
      <c r="G1420">
        <v>0.88358418415037199</v>
      </c>
      <c r="H1420">
        <v>5.9280462184873901</v>
      </c>
      <c r="I1420">
        <v>2.9281767955801099</v>
      </c>
    </row>
    <row r="1421" spans="1:9" x14ac:dyDescent="0.25">
      <c r="A1421">
        <v>1419</v>
      </c>
      <c r="B1421">
        <v>39.878493959968203</v>
      </c>
      <c r="C1421">
        <v>138.560764679107</v>
      </c>
      <c r="D1421">
        <v>10.1556091716774</v>
      </c>
      <c r="E1421">
        <v>8.4126531189866096</v>
      </c>
      <c r="F1421">
        <v>0.36508495354277798</v>
      </c>
      <c r="G1421">
        <v>0.82438925252914397</v>
      </c>
      <c r="H1421">
        <v>4.90567484662576</v>
      </c>
      <c r="I1421">
        <v>4.41011400175387</v>
      </c>
    </row>
    <row r="1422" spans="1:9" x14ac:dyDescent="0.25">
      <c r="A1422">
        <v>1420</v>
      </c>
      <c r="B1422">
        <v>33.7544026653974</v>
      </c>
      <c r="C1422">
        <v>152.737067122702</v>
      </c>
      <c r="D1422">
        <v>8.1950703518003891</v>
      </c>
      <c r="E1422">
        <v>6.5716455872113002</v>
      </c>
      <c r="F1422">
        <v>0.21248292487869</v>
      </c>
      <c r="G1422">
        <v>0.80208040747401199</v>
      </c>
      <c r="H1422">
        <v>13.809608540925201</v>
      </c>
      <c r="I1422">
        <v>3.7046908315564999</v>
      </c>
    </row>
    <row r="1423" spans="1:9" x14ac:dyDescent="0.25">
      <c r="A1423">
        <v>1421</v>
      </c>
      <c r="B1423">
        <v>52.531740370898703</v>
      </c>
      <c r="C1423">
        <v>139.47565856836999</v>
      </c>
      <c r="D1423">
        <v>18.927313840374399</v>
      </c>
      <c r="E1423">
        <v>6.7850363098561797</v>
      </c>
      <c r="F1423">
        <v>0.29679671777642902</v>
      </c>
      <c r="G1423">
        <v>0.84303194287656003</v>
      </c>
      <c r="H1423">
        <v>12.477085781433599</v>
      </c>
      <c r="I1423">
        <v>3.8088746324512099</v>
      </c>
    </row>
    <row r="1424" spans="1:9" x14ac:dyDescent="0.25">
      <c r="A1424">
        <v>1422</v>
      </c>
      <c r="B1424">
        <v>70.382294561333794</v>
      </c>
      <c r="C1424">
        <v>166.87690964644199</v>
      </c>
      <c r="D1424">
        <v>16.144636163433798</v>
      </c>
      <c r="E1424">
        <v>6.50387793865504</v>
      </c>
      <c r="F1424">
        <v>0.37840353917201702</v>
      </c>
      <c r="G1424">
        <v>0.81880712757075003</v>
      </c>
      <c r="H1424">
        <v>12.112808460634501</v>
      </c>
      <c r="I1424">
        <v>3.1864216054013501</v>
      </c>
    </row>
    <row r="1425" spans="1:9" x14ac:dyDescent="0.25">
      <c r="A1425">
        <v>1423</v>
      </c>
      <c r="B1425">
        <v>51.895441389290802</v>
      </c>
      <c r="C1425">
        <v>148.068359375</v>
      </c>
      <c r="D1425">
        <v>12.8651272546971</v>
      </c>
      <c r="E1425">
        <v>8.6703545287004609</v>
      </c>
      <c r="F1425">
        <v>0.29270776658127701</v>
      </c>
      <c r="G1425">
        <v>0.84699383591458499</v>
      </c>
      <c r="H1425">
        <v>15.1328600405679</v>
      </c>
      <c r="I1425">
        <v>4.7121782799748901</v>
      </c>
    </row>
    <row r="1426" spans="1:9" x14ac:dyDescent="0.25">
      <c r="A1426">
        <v>1424</v>
      </c>
      <c r="B1426">
        <v>47.097974564295797</v>
      </c>
      <c r="C1426">
        <v>144.39280958721699</v>
      </c>
      <c r="D1426">
        <v>13.719597072685501</v>
      </c>
      <c r="E1426">
        <v>4.1079220542363704</v>
      </c>
      <c r="F1426">
        <v>0.28056148229301098</v>
      </c>
      <c r="G1426">
        <v>0.90048711748927601</v>
      </c>
      <c r="H1426">
        <v>10.9007569386038</v>
      </c>
      <c r="I1426">
        <v>3.1540585311982299</v>
      </c>
    </row>
    <row r="1427" spans="1:9" x14ac:dyDescent="0.25">
      <c r="A1427">
        <v>1425</v>
      </c>
      <c r="B1427">
        <v>56.3748079877112</v>
      </c>
      <c r="C1427">
        <v>147.80343980343901</v>
      </c>
      <c r="D1427">
        <v>18.318474357025099</v>
      </c>
      <c r="E1427">
        <v>5.7408671968018297</v>
      </c>
      <c r="F1427">
        <v>0.33279517657698998</v>
      </c>
      <c r="G1427">
        <v>0.81167251354230396</v>
      </c>
      <c r="H1427">
        <v>12.0296523517382</v>
      </c>
      <c r="I1427">
        <v>3.8135874067937001</v>
      </c>
    </row>
    <row r="1428" spans="1:9" x14ac:dyDescent="0.25">
      <c r="A1428">
        <v>1426</v>
      </c>
      <c r="B1428">
        <v>33.670794633642899</v>
      </c>
      <c r="C1428">
        <v>124.41209747606599</v>
      </c>
      <c r="D1428">
        <v>16.6371977379121</v>
      </c>
      <c r="E1428">
        <v>7.83898055536977</v>
      </c>
      <c r="F1428">
        <v>0.189636802298804</v>
      </c>
      <c r="G1428">
        <v>0.67881999009159399</v>
      </c>
      <c r="H1428">
        <v>18.2496217851739</v>
      </c>
      <c r="I1428">
        <v>4.3359659781287903</v>
      </c>
    </row>
    <row r="1429" spans="1:9" x14ac:dyDescent="0.25">
      <c r="A1429">
        <v>1427</v>
      </c>
      <c r="B1429">
        <v>37.998509131569101</v>
      </c>
      <c r="C1429">
        <v>161.8328722334</v>
      </c>
      <c r="D1429">
        <v>15.7186261797233</v>
      </c>
      <c r="E1429">
        <v>5.2122460927745697</v>
      </c>
      <c r="F1429">
        <v>0.24668036834280199</v>
      </c>
      <c r="G1429">
        <v>0.83665022645857101</v>
      </c>
      <c r="H1429">
        <v>14.563164108618601</v>
      </c>
      <c r="I1429">
        <v>3.1411545623836101</v>
      </c>
    </row>
    <row r="1430" spans="1:9" x14ac:dyDescent="0.25">
      <c r="A1430">
        <v>1428</v>
      </c>
      <c r="B1430">
        <v>43.750172057811398</v>
      </c>
      <c r="C1430">
        <v>165.47043153969099</v>
      </c>
      <c r="D1430">
        <v>24.782981727878099</v>
      </c>
      <c r="E1430">
        <v>7.4072485040772298</v>
      </c>
      <c r="F1430">
        <v>0.20128123931091599</v>
      </c>
      <c r="G1430">
        <v>0.78983166644376901</v>
      </c>
      <c r="H1430">
        <v>13.0890538033395</v>
      </c>
      <c r="I1430">
        <v>3.5135507579237402</v>
      </c>
    </row>
    <row r="1431" spans="1:9" x14ac:dyDescent="0.25">
      <c r="A1431">
        <v>1429</v>
      </c>
      <c r="B1431">
        <v>35.457273320287001</v>
      </c>
      <c r="C1431">
        <v>136.030002158428</v>
      </c>
      <c r="D1431">
        <v>15.771697780489401</v>
      </c>
      <c r="E1431">
        <v>11.412731097989999</v>
      </c>
      <c r="F1431">
        <v>0.16662628137365901</v>
      </c>
      <c r="G1431">
        <v>0.72605661677555899</v>
      </c>
      <c r="H1431">
        <v>14.606625258799101</v>
      </c>
      <c r="I1431">
        <v>4.5337290879654599</v>
      </c>
    </row>
    <row r="1432" spans="1:9" x14ac:dyDescent="0.25">
      <c r="A1432">
        <v>1430</v>
      </c>
      <c r="B1432">
        <v>56.914822079013703</v>
      </c>
      <c r="C1432">
        <v>163.258184832159</v>
      </c>
      <c r="D1432">
        <v>16.672436486429401</v>
      </c>
      <c r="E1432">
        <v>7.1420729323874603</v>
      </c>
      <c r="F1432">
        <v>0.33228532100740199</v>
      </c>
      <c r="G1432">
        <v>0.85593112104396696</v>
      </c>
      <c r="H1432">
        <v>14.5686456400742</v>
      </c>
      <c r="I1432">
        <v>3.3805039450241701</v>
      </c>
    </row>
    <row r="1433" spans="1:9" x14ac:dyDescent="0.25">
      <c r="A1433">
        <v>1431</v>
      </c>
      <c r="B1433">
        <v>54.946396396396302</v>
      </c>
      <c r="C1433">
        <v>118.218326920336</v>
      </c>
      <c r="D1433">
        <v>16.1137318980857</v>
      </c>
      <c r="E1433">
        <v>9.2712901169673501</v>
      </c>
      <c r="F1433">
        <v>0.32335720899701098</v>
      </c>
      <c r="G1433">
        <v>0.68792577498896201</v>
      </c>
      <c r="H1433">
        <v>13.1078967943706</v>
      </c>
      <c r="I1433">
        <v>3.32037691401649</v>
      </c>
    </row>
    <row r="1434" spans="1:9" x14ac:dyDescent="0.25">
      <c r="A1434">
        <v>1432</v>
      </c>
      <c r="B1434">
        <v>39.966260781329197</v>
      </c>
      <c r="C1434">
        <v>128.46768997536401</v>
      </c>
      <c r="D1434">
        <v>10.280869189365101</v>
      </c>
      <c r="E1434">
        <v>14.148517936748799</v>
      </c>
      <c r="F1434">
        <v>0.2412137740135</v>
      </c>
      <c r="G1434">
        <v>0.74481929086691301</v>
      </c>
      <c r="H1434">
        <v>13.875799086757899</v>
      </c>
      <c r="I1434">
        <v>7.8918673330304401</v>
      </c>
    </row>
    <row r="1435" spans="1:9" x14ac:dyDescent="0.25">
      <c r="A1435">
        <v>1433</v>
      </c>
      <c r="B1435">
        <v>68.657660626029596</v>
      </c>
      <c r="C1435">
        <v>79.529708520179298</v>
      </c>
      <c r="D1435">
        <v>17.290444759528398</v>
      </c>
      <c r="E1435">
        <v>21.0965598241362</v>
      </c>
      <c r="F1435">
        <v>0.38488847361540801</v>
      </c>
      <c r="G1435">
        <v>0.41345606171890398</v>
      </c>
      <c r="H1435">
        <v>11.1090534979423</v>
      </c>
      <c r="I1435">
        <v>9.9709595959595898</v>
      </c>
    </row>
    <row r="1436" spans="1:9" x14ac:dyDescent="0.25">
      <c r="A1436">
        <v>1434</v>
      </c>
      <c r="B1436">
        <v>41.971336438552399</v>
      </c>
      <c r="C1436">
        <v>178.59166179622</v>
      </c>
      <c r="D1436">
        <v>16.678793489342901</v>
      </c>
      <c r="E1436">
        <v>6.8552855805696904</v>
      </c>
      <c r="F1436">
        <v>0.25841635434238303</v>
      </c>
      <c r="G1436">
        <v>0.82633000966235404</v>
      </c>
      <c r="H1436">
        <v>15.8327645051194</v>
      </c>
      <c r="I1436">
        <v>2.6805111821086198</v>
      </c>
    </row>
    <row r="1437" spans="1:9" x14ac:dyDescent="0.25">
      <c r="A1437">
        <v>1435</v>
      </c>
      <c r="B1437">
        <v>34.7887323943662</v>
      </c>
      <c r="C1437">
        <v>122.804869913275</v>
      </c>
      <c r="D1437">
        <v>17.092180163763899</v>
      </c>
      <c r="E1437">
        <v>18.6233726919369</v>
      </c>
      <c r="F1437">
        <v>0.21089780390832299</v>
      </c>
      <c r="G1437">
        <v>0.60577690085219904</v>
      </c>
      <c r="H1437">
        <v>14.997458703938999</v>
      </c>
      <c r="I1437">
        <v>6.4098360655737698</v>
      </c>
    </row>
    <row r="1438" spans="1:9" x14ac:dyDescent="0.25">
      <c r="A1438">
        <v>1436</v>
      </c>
      <c r="B1438">
        <v>46.712494402149503</v>
      </c>
      <c r="C1438">
        <v>139.87451166094399</v>
      </c>
      <c r="D1438">
        <v>16.942956657512099</v>
      </c>
      <c r="E1438">
        <v>7.0366366499092603</v>
      </c>
      <c r="F1438">
        <v>0.280688266526123</v>
      </c>
      <c r="G1438">
        <v>0.82081340627119703</v>
      </c>
      <c r="H1438">
        <v>12.616688396349399</v>
      </c>
      <c r="I1438">
        <v>4.2085992610009999</v>
      </c>
    </row>
    <row r="1439" spans="1:9" x14ac:dyDescent="0.25">
      <c r="A1439">
        <v>1437</v>
      </c>
      <c r="B1439">
        <v>36.047467346288599</v>
      </c>
      <c r="C1439">
        <v>185.891731867202</v>
      </c>
      <c r="D1439">
        <v>10.4471639331251</v>
      </c>
      <c r="E1439">
        <v>8.3756421171309601</v>
      </c>
      <c r="F1439">
        <v>0.219393646406738</v>
      </c>
      <c r="G1439">
        <v>0.82495906787256501</v>
      </c>
      <c r="H1439">
        <v>11.710467706013301</v>
      </c>
      <c r="I1439">
        <v>2.76801266825019</v>
      </c>
    </row>
    <row r="1440" spans="1:9" x14ac:dyDescent="0.25">
      <c r="A1440">
        <v>1438</v>
      </c>
      <c r="B1440">
        <v>66.9168421052631</v>
      </c>
      <c r="C1440">
        <v>105.332848131974</v>
      </c>
      <c r="D1440">
        <v>17.8854377489576</v>
      </c>
      <c r="E1440">
        <v>8.3260532771447302</v>
      </c>
      <c r="F1440">
        <v>0.39945547223623201</v>
      </c>
      <c r="G1440">
        <v>0.46947606302684097</v>
      </c>
      <c r="H1440">
        <v>11.997011952191199</v>
      </c>
      <c r="I1440">
        <v>5.0871261378413504</v>
      </c>
    </row>
    <row r="1441" spans="1:9" x14ac:dyDescent="0.25">
      <c r="A1441">
        <v>1439</v>
      </c>
      <c r="B1441">
        <v>51.266345123258297</v>
      </c>
      <c r="C1441">
        <v>151.062830872109</v>
      </c>
      <c r="D1441">
        <v>15.5384797371582</v>
      </c>
      <c r="E1441">
        <v>7.62095632654027</v>
      </c>
      <c r="F1441">
        <v>0.31609699378077799</v>
      </c>
      <c r="G1441">
        <v>0.81264837469720996</v>
      </c>
      <c r="H1441">
        <v>17.5471854304635</v>
      </c>
      <c r="I1441">
        <v>4.8794701986754898</v>
      </c>
    </row>
    <row r="1442" spans="1:9" x14ac:dyDescent="0.25">
      <c r="A1442">
        <v>1440</v>
      </c>
      <c r="B1442">
        <v>44.172198360015599</v>
      </c>
      <c r="C1442">
        <v>153.491011916784</v>
      </c>
      <c r="D1442">
        <v>9.3929959236657403</v>
      </c>
      <c r="E1442">
        <v>7.8910445527959201</v>
      </c>
      <c r="F1442">
        <v>0.262687088436448</v>
      </c>
      <c r="G1442">
        <v>0.76818793075697001</v>
      </c>
      <c r="H1442">
        <v>12.166927899686501</v>
      </c>
      <c r="I1442">
        <v>3.4603729603729598</v>
      </c>
    </row>
    <row r="1443" spans="1:9" x14ac:dyDescent="0.25">
      <c r="A1443">
        <v>1441</v>
      </c>
      <c r="B1443">
        <v>45.272819472616597</v>
      </c>
      <c r="C1443">
        <v>138.42907533383701</v>
      </c>
      <c r="D1443">
        <v>13.2431545570841</v>
      </c>
      <c r="E1443">
        <v>21.165161563895602</v>
      </c>
      <c r="F1443">
        <v>0.26091542898159398</v>
      </c>
      <c r="G1443">
        <v>0.69371005775094796</v>
      </c>
      <c r="H1443">
        <v>13.391251518833499</v>
      </c>
      <c r="I1443">
        <v>9.0568312284730101</v>
      </c>
    </row>
    <row r="1444" spans="1:9" x14ac:dyDescent="0.25">
      <c r="A1444">
        <v>1442</v>
      </c>
      <c r="B1444">
        <v>54.947584320875102</v>
      </c>
      <c r="C1444">
        <v>155.405188123057</v>
      </c>
      <c r="D1444">
        <v>10.255562782369401</v>
      </c>
      <c r="E1444">
        <v>5.58510247830647</v>
      </c>
      <c r="F1444">
        <v>0.29599231096531498</v>
      </c>
      <c r="G1444">
        <v>0.87293437222222103</v>
      </c>
      <c r="H1444">
        <v>11.793581960104</v>
      </c>
      <c r="I1444">
        <v>3.05338809034907</v>
      </c>
    </row>
    <row r="1445" spans="1:9" x14ac:dyDescent="0.25">
      <c r="A1445">
        <v>1443</v>
      </c>
      <c r="B1445">
        <v>42.385339276869701</v>
      </c>
      <c r="C1445">
        <v>164.295972828723</v>
      </c>
      <c r="D1445">
        <v>12.6990093092774</v>
      </c>
      <c r="E1445">
        <v>12.072359806109001</v>
      </c>
      <c r="F1445">
        <v>0.27194910884254297</v>
      </c>
      <c r="G1445">
        <v>0.75340477388143001</v>
      </c>
      <c r="H1445">
        <v>11.282931354359899</v>
      </c>
      <c r="I1445">
        <v>4.0736668499175304</v>
      </c>
    </row>
    <row r="1446" spans="1:9" x14ac:dyDescent="0.25">
      <c r="A1446">
        <v>1444</v>
      </c>
      <c r="B1446">
        <v>72.569965870307101</v>
      </c>
      <c r="C1446">
        <v>32.539207048458103</v>
      </c>
      <c r="D1446">
        <v>17.100678179896999</v>
      </c>
      <c r="E1446">
        <v>12.081648459619799</v>
      </c>
      <c r="F1446">
        <v>0.40867975564085002</v>
      </c>
      <c r="G1446">
        <v>0.26185687859050899</v>
      </c>
      <c r="H1446">
        <v>11.6096069868995</v>
      </c>
      <c r="I1446">
        <v>3.9850107066381102</v>
      </c>
    </row>
    <row r="1447" spans="1:9" x14ac:dyDescent="0.25">
      <c r="A1447">
        <v>1445</v>
      </c>
      <c r="B1447">
        <v>50.360766383627201</v>
      </c>
      <c r="C1447">
        <v>102.89961290322501</v>
      </c>
      <c r="D1447">
        <v>11.900964533863</v>
      </c>
      <c r="E1447">
        <v>6.4558044719316499</v>
      </c>
      <c r="F1447">
        <v>0.33726683049072997</v>
      </c>
      <c r="G1447">
        <v>0.81306777248122197</v>
      </c>
      <c r="H1447">
        <v>8.1624767225325794</v>
      </c>
      <c r="I1447">
        <v>3.8028318584070702</v>
      </c>
    </row>
    <row r="1448" spans="1:9" x14ac:dyDescent="0.25">
      <c r="A1448">
        <v>1446</v>
      </c>
      <c r="B1448">
        <v>48.230387816539697</v>
      </c>
      <c r="C1448">
        <v>131.49511973325201</v>
      </c>
      <c r="D1448">
        <v>9.9209146421088299</v>
      </c>
      <c r="E1448">
        <v>4.4808436449079796</v>
      </c>
      <c r="F1448">
        <v>0.29611779564921897</v>
      </c>
      <c r="G1448">
        <v>0.901295798261468</v>
      </c>
      <c r="H1448">
        <v>11.364265927977801</v>
      </c>
      <c r="I1448">
        <v>3.2412345160612999</v>
      </c>
    </row>
    <row r="1449" spans="1:9" x14ac:dyDescent="0.25">
      <c r="A1449">
        <v>1447</v>
      </c>
      <c r="B1449">
        <v>45.355788177339903</v>
      </c>
      <c r="C1449">
        <v>135.89354553492399</v>
      </c>
      <c r="D1449">
        <v>10.958686472441199</v>
      </c>
      <c r="E1449">
        <v>14.8474524356761</v>
      </c>
      <c r="F1449">
        <v>0.30942049635021202</v>
      </c>
      <c r="G1449">
        <v>0.76324359554107701</v>
      </c>
      <c r="H1449">
        <v>11.2530425963488</v>
      </c>
      <c r="I1449">
        <v>6.0764305722288903</v>
      </c>
    </row>
    <row r="1450" spans="1:9" x14ac:dyDescent="0.25">
      <c r="A1450">
        <v>1448</v>
      </c>
      <c r="B1450">
        <v>44.908345007004201</v>
      </c>
      <c r="C1450">
        <v>140.520520402128</v>
      </c>
      <c r="D1450">
        <v>13.6555085546608</v>
      </c>
      <c r="E1450">
        <v>4.0401065691348998</v>
      </c>
      <c r="F1450">
        <v>0.281798452071232</v>
      </c>
      <c r="G1450">
        <v>0.84494350021206199</v>
      </c>
      <c r="H1450">
        <v>14.7741211667913</v>
      </c>
      <c r="I1450">
        <v>2.61766862170087</v>
      </c>
    </row>
    <row r="1451" spans="1:9" x14ac:dyDescent="0.25">
      <c r="A1451">
        <v>1449</v>
      </c>
      <c r="B1451">
        <v>48.780843831233703</v>
      </c>
      <c r="C1451">
        <v>135.181038746908</v>
      </c>
      <c r="D1451">
        <v>14.3256890251243</v>
      </c>
      <c r="E1451">
        <v>5.9308587640165102</v>
      </c>
      <c r="F1451">
        <v>0.292345599644253</v>
      </c>
      <c r="G1451">
        <v>0.76917248920037495</v>
      </c>
      <c r="H1451">
        <v>11.730319563522899</v>
      </c>
      <c r="I1451">
        <v>3.5148459383753501</v>
      </c>
    </row>
    <row r="1452" spans="1:9" x14ac:dyDescent="0.25">
      <c r="A1452">
        <v>1450</v>
      </c>
      <c r="B1452">
        <v>54.484909054567197</v>
      </c>
      <c r="C1452">
        <v>133.81396658532</v>
      </c>
      <c r="D1452">
        <v>13.558352855085699</v>
      </c>
      <c r="E1452">
        <v>6.6600661407416801</v>
      </c>
      <c r="F1452">
        <v>0.32241179446520901</v>
      </c>
      <c r="G1452">
        <v>0.76492972317459396</v>
      </c>
      <c r="H1452">
        <v>12.3335913312693</v>
      </c>
      <c r="I1452">
        <v>2.8</v>
      </c>
    </row>
    <row r="1453" spans="1:9" x14ac:dyDescent="0.25">
      <c r="A1453">
        <v>1451</v>
      </c>
      <c r="B1453">
        <v>39.636634956164897</v>
      </c>
      <c r="C1453">
        <v>145.34094441123699</v>
      </c>
      <c r="D1453">
        <v>8.9445888016281891</v>
      </c>
      <c r="E1453">
        <v>4.3840871286949499</v>
      </c>
      <c r="F1453">
        <v>0.22926912025664301</v>
      </c>
      <c r="G1453">
        <v>0.91372507000516201</v>
      </c>
      <c r="H1453">
        <v>12.575869726128699</v>
      </c>
      <c r="I1453">
        <v>2.83421052631578</v>
      </c>
    </row>
    <row r="1454" spans="1:9" x14ac:dyDescent="0.25">
      <c r="A1454">
        <v>1452</v>
      </c>
      <c r="B1454">
        <v>55.374909877433304</v>
      </c>
      <c r="C1454">
        <v>144.677262726652</v>
      </c>
      <c r="D1454">
        <v>14.3179923189367</v>
      </c>
      <c r="E1454">
        <v>6.5808352341178402</v>
      </c>
      <c r="F1454">
        <v>0.31156124594573298</v>
      </c>
      <c r="G1454">
        <v>0.83915375326939101</v>
      </c>
      <c r="H1454">
        <v>12.647058823529401</v>
      </c>
      <c r="I1454">
        <v>3.3637024472982699</v>
      </c>
    </row>
    <row r="1455" spans="1:9" x14ac:dyDescent="0.25">
      <c r="A1455">
        <v>1453</v>
      </c>
      <c r="B1455">
        <v>57.693253689388598</v>
      </c>
      <c r="C1455">
        <v>102.01332504832899</v>
      </c>
      <c r="D1455">
        <v>17.900284790946198</v>
      </c>
      <c r="E1455">
        <v>4.8724903650161799</v>
      </c>
      <c r="F1455">
        <v>0.317855113095665</v>
      </c>
      <c r="G1455">
        <v>0.87636450465725801</v>
      </c>
      <c r="H1455">
        <v>15.368586387434499</v>
      </c>
      <c r="I1455">
        <v>3.3342305966801198</v>
      </c>
    </row>
    <row r="1456" spans="1:9" x14ac:dyDescent="0.25">
      <c r="A1456">
        <v>1454</v>
      </c>
      <c r="B1456">
        <v>39.060761789600903</v>
      </c>
      <c r="C1456">
        <v>136.568745304282</v>
      </c>
      <c r="D1456">
        <v>11.8032468813702</v>
      </c>
      <c r="E1456">
        <v>16.3611878046604</v>
      </c>
      <c r="F1456">
        <v>0.235053341025692</v>
      </c>
      <c r="G1456">
        <v>0.73925384945962103</v>
      </c>
      <c r="H1456">
        <v>11.6313513513513</v>
      </c>
      <c r="I1456">
        <v>4.0668576886341903</v>
      </c>
    </row>
    <row r="1457" spans="1:9" x14ac:dyDescent="0.25">
      <c r="A1457">
        <v>1455</v>
      </c>
      <c r="B1457">
        <v>39.799513973268503</v>
      </c>
      <c r="C1457">
        <v>130.58098102730199</v>
      </c>
      <c r="D1457">
        <v>11.6238169356212</v>
      </c>
      <c r="E1457">
        <v>7.6628471824743203</v>
      </c>
      <c r="F1457">
        <v>0.24533374335696101</v>
      </c>
      <c r="G1457">
        <v>0.67205177484276202</v>
      </c>
      <c r="H1457">
        <v>12.301764159702801</v>
      </c>
      <c r="I1457">
        <v>3.7497962510187399</v>
      </c>
    </row>
    <row r="1458" spans="1:9" x14ac:dyDescent="0.25">
      <c r="A1458">
        <v>1456</v>
      </c>
      <c r="B1458">
        <v>64.623152092207405</v>
      </c>
      <c r="C1458">
        <v>142.70065876152799</v>
      </c>
      <c r="D1458">
        <v>17.3646306552263</v>
      </c>
      <c r="E1458">
        <v>3.6259632594337998</v>
      </c>
      <c r="F1458">
        <v>0.38069646023709403</v>
      </c>
      <c r="G1458">
        <v>0.87604271848852799</v>
      </c>
      <c r="H1458">
        <v>12.6375661375661</v>
      </c>
      <c r="I1458">
        <v>2.9091142490372199</v>
      </c>
    </row>
    <row r="1459" spans="1:9" x14ac:dyDescent="0.25">
      <c r="A1459">
        <v>1457</v>
      </c>
      <c r="B1459">
        <v>46.608554160855398</v>
      </c>
      <c r="C1459">
        <v>175.089931731441</v>
      </c>
      <c r="D1459">
        <v>13.456013187817399</v>
      </c>
      <c r="E1459">
        <v>3.92826324840156</v>
      </c>
      <c r="F1459">
        <v>0.28023255367919597</v>
      </c>
      <c r="G1459">
        <v>0.89350397380093805</v>
      </c>
      <c r="H1459">
        <v>11.8308759757155</v>
      </c>
      <c r="I1459">
        <v>2.6451827242524901</v>
      </c>
    </row>
    <row r="1460" spans="1:9" x14ac:dyDescent="0.25">
      <c r="A1460">
        <v>1458</v>
      </c>
      <c r="B1460">
        <v>58.052202600426902</v>
      </c>
      <c r="C1460">
        <v>159.77945271243399</v>
      </c>
      <c r="D1460">
        <v>11.3113038131631</v>
      </c>
      <c r="E1460">
        <v>5.2979330595531202</v>
      </c>
      <c r="F1460">
        <v>0.34476148120406402</v>
      </c>
      <c r="G1460">
        <v>0.860530603294971</v>
      </c>
      <c r="H1460">
        <v>11.5276344878408</v>
      </c>
      <c r="I1460">
        <v>3.0519777705132398</v>
      </c>
    </row>
    <row r="1461" spans="1:9" x14ac:dyDescent="0.25">
      <c r="A1461">
        <v>1459</v>
      </c>
      <c r="B1461">
        <v>48.832846003898602</v>
      </c>
      <c r="C1461">
        <v>170.70067100020901</v>
      </c>
      <c r="D1461">
        <v>12.730904607932899</v>
      </c>
      <c r="E1461">
        <v>3.60736578659166</v>
      </c>
      <c r="F1461">
        <v>0.29353422046214001</v>
      </c>
      <c r="G1461">
        <v>0.87167507974168201</v>
      </c>
      <c r="H1461">
        <v>12.682191780821899</v>
      </c>
      <c r="I1461">
        <v>2.7340529931305202</v>
      </c>
    </row>
    <row r="1462" spans="1:9" x14ac:dyDescent="0.25">
      <c r="A1462">
        <v>1460</v>
      </c>
      <c r="B1462">
        <v>50.812742248062001</v>
      </c>
      <c r="C1462">
        <v>149.81119686672</v>
      </c>
      <c r="D1462">
        <v>15.2044399939053</v>
      </c>
      <c r="E1462">
        <v>9.9623759855406</v>
      </c>
      <c r="F1462">
        <v>0.31418281064127002</v>
      </c>
      <c r="G1462">
        <v>0.84592738445650895</v>
      </c>
      <c r="H1462">
        <v>13.1007819287576</v>
      </c>
      <c r="I1462">
        <v>5.3541014402003704</v>
      </c>
    </row>
    <row r="1463" spans="1:9" x14ac:dyDescent="0.25">
      <c r="A1463">
        <v>1461</v>
      </c>
      <c r="B1463">
        <v>62.982817869415797</v>
      </c>
      <c r="C1463">
        <v>140.68281845112099</v>
      </c>
      <c r="D1463">
        <v>15.8944104803315</v>
      </c>
      <c r="E1463">
        <v>6.7647514311437904</v>
      </c>
      <c r="F1463">
        <v>0.352051036222708</v>
      </c>
      <c r="G1463">
        <v>0.84709192289887403</v>
      </c>
      <c r="H1463">
        <v>9.7930419268510196</v>
      </c>
      <c r="I1463">
        <v>3.92945374691188</v>
      </c>
    </row>
    <row r="1464" spans="1:9" x14ac:dyDescent="0.25">
      <c r="A1464">
        <v>1462</v>
      </c>
      <c r="B1464">
        <v>57.927872626126899</v>
      </c>
      <c r="C1464">
        <v>86.513157894736807</v>
      </c>
      <c r="D1464">
        <v>12.207566441095</v>
      </c>
      <c r="E1464">
        <v>23.2645234935232</v>
      </c>
      <c r="F1464">
        <v>0.332438839570247</v>
      </c>
      <c r="G1464">
        <v>0.50729009613590204</v>
      </c>
      <c r="H1464">
        <v>8.1843817787418605</v>
      </c>
      <c r="I1464">
        <v>12.4788732394366</v>
      </c>
    </row>
    <row r="1465" spans="1:9" x14ac:dyDescent="0.25">
      <c r="A1465">
        <v>1463</v>
      </c>
      <c r="B1465">
        <v>38.7694225176568</v>
      </c>
      <c r="C1465">
        <v>187.47887126210799</v>
      </c>
      <c r="D1465">
        <v>16.579641200072601</v>
      </c>
      <c r="E1465">
        <v>4.6481665982157798</v>
      </c>
      <c r="F1465">
        <v>0.23388393558140599</v>
      </c>
      <c r="G1465">
        <v>0.84849481056069798</v>
      </c>
      <c r="H1465">
        <v>10.964331210191</v>
      </c>
      <c r="I1465">
        <v>2.1893906181499299</v>
      </c>
    </row>
    <row r="1466" spans="1:9" x14ac:dyDescent="0.25">
      <c r="A1466">
        <v>1464</v>
      </c>
      <c r="B1466">
        <v>27.559900682805701</v>
      </c>
      <c r="C1466">
        <v>144.206466203199</v>
      </c>
      <c r="D1466">
        <v>17.2589582469564</v>
      </c>
      <c r="E1466">
        <v>6.9745575352031199</v>
      </c>
      <c r="F1466">
        <v>0.174791525071327</v>
      </c>
      <c r="G1466">
        <v>0.84393358902791704</v>
      </c>
      <c r="H1466">
        <v>11.6961130742049</v>
      </c>
      <c r="I1466">
        <v>4.4500132590824704</v>
      </c>
    </row>
    <row r="1467" spans="1:9" x14ac:dyDescent="0.25">
      <c r="A1467">
        <v>1465</v>
      </c>
      <c r="B1467">
        <v>28.697638994668601</v>
      </c>
      <c r="C1467">
        <v>129.20165618770099</v>
      </c>
      <c r="D1467">
        <v>16.211508386888202</v>
      </c>
      <c r="E1467">
        <v>16.539699525770899</v>
      </c>
      <c r="F1467">
        <v>0.18437083209667399</v>
      </c>
      <c r="G1467">
        <v>0.77191709927903895</v>
      </c>
      <c r="H1467">
        <v>12.5813148788927</v>
      </c>
      <c r="I1467">
        <v>10.6327171259155</v>
      </c>
    </row>
    <row r="1468" spans="1:9" x14ac:dyDescent="0.25">
      <c r="A1468">
        <v>1466</v>
      </c>
      <c r="B1468">
        <v>26.8310640443772</v>
      </c>
      <c r="C1468">
        <v>133.06484962406</v>
      </c>
      <c r="D1468">
        <v>13.0357258357135</v>
      </c>
      <c r="E1468">
        <v>12.490739968512299</v>
      </c>
      <c r="F1468">
        <v>0.17874425809380901</v>
      </c>
      <c r="G1468">
        <v>0.75695980852261302</v>
      </c>
      <c r="H1468">
        <v>10.091603053435099</v>
      </c>
      <c r="I1468">
        <v>6.0974248927038603</v>
      </c>
    </row>
    <row r="1469" spans="1:9" x14ac:dyDescent="0.25">
      <c r="A1469">
        <v>1467</v>
      </c>
      <c r="B1469">
        <v>48.228940568475402</v>
      </c>
      <c r="C1469">
        <v>149.495824276398</v>
      </c>
      <c r="D1469">
        <v>15.4759621582399</v>
      </c>
      <c r="E1469">
        <v>3.4265151460986401</v>
      </c>
      <c r="F1469">
        <v>0.27130014370204297</v>
      </c>
      <c r="G1469">
        <v>0.91840417439976796</v>
      </c>
      <c r="H1469">
        <v>8.9581993569131804</v>
      </c>
      <c r="I1469">
        <v>2.8328358208955202</v>
      </c>
    </row>
    <row r="1470" spans="1:9" x14ac:dyDescent="0.25">
      <c r="A1470">
        <v>1468</v>
      </c>
      <c r="B1470">
        <v>54.310137760508603</v>
      </c>
      <c r="C1470">
        <v>170.721789883268</v>
      </c>
      <c r="D1470">
        <v>17.440522698425301</v>
      </c>
      <c r="E1470">
        <v>8.6425423599538806</v>
      </c>
      <c r="F1470">
        <v>0.33809106362024299</v>
      </c>
      <c r="G1470">
        <v>0.81535420243495604</v>
      </c>
      <c r="H1470">
        <v>16.355149181905599</v>
      </c>
      <c r="I1470">
        <v>4.3118833118833102</v>
      </c>
    </row>
    <row r="1471" spans="1:9" x14ac:dyDescent="0.25">
      <c r="A1471">
        <v>1469</v>
      </c>
      <c r="B1471">
        <v>49.663245914101097</v>
      </c>
      <c r="C1471">
        <v>144.443109330959</v>
      </c>
      <c r="D1471">
        <v>13.284211921466801</v>
      </c>
      <c r="E1471">
        <v>12.463676929567599</v>
      </c>
      <c r="F1471">
        <v>0.33501270534884697</v>
      </c>
      <c r="G1471">
        <v>0.79364337323671297</v>
      </c>
      <c r="H1471">
        <v>14.6979293544457</v>
      </c>
      <c r="I1471">
        <v>5.2946089597570198</v>
      </c>
    </row>
    <row r="1472" spans="1:9" x14ac:dyDescent="0.25">
      <c r="A1472">
        <v>1470</v>
      </c>
      <c r="B1472">
        <v>53.908335566872097</v>
      </c>
      <c r="C1472">
        <v>154.91378869275999</v>
      </c>
      <c r="D1472">
        <v>13.214641815602601</v>
      </c>
      <c r="E1472">
        <v>7.3730684276775396</v>
      </c>
      <c r="F1472">
        <v>0.3489975204979</v>
      </c>
      <c r="G1472">
        <v>0.81850767910990896</v>
      </c>
      <c r="H1472">
        <v>12.485428051001801</v>
      </c>
      <c r="I1472">
        <v>4.3408929836994998</v>
      </c>
    </row>
    <row r="1473" spans="1:9" x14ac:dyDescent="0.25">
      <c r="A1473">
        <v>1471</v>
      </c>
      <c r="B1473">
        <v>49.049116607773797</v>
      </c>
      <c r="C1473">
        <v>155.50185230921201</v>
      </c>
      <c r="D1473">
        <v>17.043581256618801</v>
      </c>
      <c r="E1473">
        <v>6.87783700923121</v>
      </c>
      <c r="F1473">
        <v>0.31433568750868701</v>
      </c>
      <c r="G1473">
        <v>0.86711758184863696</v>
      </c>
      <c r="H1473">
        <v>10.9649321266968</v>
      </c>
      <c r="I1473">
        <v>4.3481392557022804</v>
      </c>
    </row>
    <row r="1474" spans="1:9" x14ac:dyDescent="0.25">
      <c r="A1474">
        <v>1472</v>
      </c>
      <c r="B1474">
        <v>48.434913793103398</v>
      </c>
      <c r="C1474">
        <v>180.48288946665701</v>
      </c>
      <c r="D1474">
        <v>19.762231702739701</v>
      </c>
      <c r="E1474">
        <v>6.0587973367630701</v>
      </c>
      <c r="F1474">
        <v>0.28218464281371403</v>
      </c>
      <c r="G1474">
        <v>0.88702428591541904</v>
      </c>
      <c r="H1474">
        <v>12.9479452054794</v>
      </c>
      <c r="I1474">
        <v>3.6901561144839499</v>
      </c>
    </row>
    <row r="1475" spans="1:9" x14ac:dyDescent="0.25">
      <c r="A1475">
        <v>1473</v>
      </c>
      <c r="B1475">
        <v>57.042382170259401</v>
      </c>
      <c r="C1475">
        <v>101.14677194612101</v>
      </c>
      <c r="D1475">
        <v>16.737081869233801</v>
      </c>
      <c r="E1475">
        <v>14.351200135564801</v>
      </c>
      <c r="F1475">
        <v>0.32406631703540001</v>
      </c>
      <c r="G1475">
        <v>0.465608731339482</v>
      </c>
      <c r="H1475">
        <v>11.9779951100244</v>
      </c>
      <c r="I1475">
        <v>8.4697674418604603</v>
      </c>
    </row>
    <row r="1476" spans="1:9" x14ac:dyDescent="0.25">
      <c r="A1476">
        <v>1474</v>
      </c>
      <c r="B1476">
        <v>54.780760626398198</v>
      </c>
      <c r="C1476">
        <v>190.223179431955</v>
      </c>
      <c r="D1476">
        <v>15.4102780244265</v>
      </c>
      <c r="E1476">
        <v>2.8701994915371798</v>
      </c>
      <c r="F1476">
        <v>0.29837146158661798</v>
      </c>
      <c r="G1476">
        <v>0.84698135648815798</v>
      </c>
      <c r="H1476">
        <v>16.952709359605901</v>
      </c>
      <c r="I1476">
        <v>2.3248752079866799</v>
      </c>
    </row>
    <row r="1477" spans="1:9" x14ac:dyDescent="0.25">
      <c r="A1477">
        <v>1475</v>
      </c>
      <c r="B1477">
        <v>71.306115476597199</v>
      </c>
      <c r="C1477">
        <v>144.17841435873001</v>
      </c>
      <c r="D1477">
        <v>12.6994032012869</v>
      </c>
      <c r="E1477">
        <v>7.6245946592857301</v>
      </c>
      <c r="F1477">
        <v>0.39742736406149698</v>
      </c>
      <c r="G1477">
        <v>0.84054565132780401</v>
      </c>
      <c r="H1477">
        <v>8.3810055865921793</v>
      </c>
      <c r="I1477">
        <v>3.6375818011841599</v>
      </c>
    </row>
    <row r="1478" spans="1:9" x14ac:dyDescent="0.25">
      <c r="A1478">
        <v>1476</v>
      </c>
      <c r="B1478">
        <v>46.913436006372798</v>
      </c>
      <c r="C1478">
        <v>133.63445378151201</v>
      </c>
      <c r="D1478">
        <v>15.260626402905899</v>
      </c>
      <c r="E1478">
        <v>7.7523663480130303</v>
      </c>
      <c r="F1478">
        <v>0.35067863136717797</v>
      </c>
      <c r="G1478">
        <v>0.811563980550839</v>
      </c>
      <c r="H1478">
        <v>11.534057255676201</v>
      </c>
      <c r="I1478">
        <v>4.6083385975994897</v>
      </c>
    </row>
    <row r="1479" spans="1:9" x14ac:dyDescent="0.25">
      <c r="A1479">
        <v>1477</v>
      </c>
      <c r="B1479">
        <v>37.141176470588199</v>
      </c>
      <c r="C1479">
        <v>133.24415887850401</v>
      </c>
      <c r="D1479">
        <v>10.8702298830275</v>
      </c>
      <c r="E1479">
        <v>13.5745338476932</v>
      </c>
      <c r="F1479">
        <v>0.29375054792566102</v>
      </c>
      <c r="G1479">
        <v>0.75436996992166805</v>
      </c>
      <c r="H1479">
        <v>12.4708442123585</v>
      </c>
      <c r="I1479">
        <v>6.0589060308555398</v>
      </c>
    </row>
    <row r="1480" spans="1:9" x14ac:dyDescent="0.25">
      <c r="A1480">
        <v>1478</v>
      </c>
      <c r="B1480">
        <v>63.484158156585401</v>
      </c>
      <c r="C1480">
        <v>148.96867381764901</v>
      </c>
      <c r="D1480">
        <v>13.4275368322805</v>
      </c>
      <c r="E1480">
        <v>4.9149697670682402</v>
      </c>
      <c r="F1480">
        <v>0.36720950044633799</v>
      </c>
      <c r="G1480">
        <v>0.85321067924562899</v>
      </c>
      <c r="H1480">
        <v>8.1662198391420908</v>
      </c>
      <c r="I1480">
        <v>3.43461538461538</v>
      </c>
    </row>
    <row r="1481" spans="1:9" x14ac:dyDescent="0.25">
      <c r="A1481">
        <v>1479</v>
      </c>
      <c r="B1481">
        <v>40.870293847566501</v>
      </c>
      <c r="C1481">
        <v>146.25167820990899</v>
      </c>
      <c r="D1481">
        <v>11.685112979852001</v>
      </c>
      <c r="E1481">
        <v>5.1864662233249099</v>
      </c>
      <c r="F1481">
        <v>0.30111773182449603</v>
      </c>
      <c r="G1481">
        <v>0.83348801107730797</v>
      </c>
      <c r="H1481">
        <v>14.157804459691199</v>
      </c>
      <c r="I1481">
        <v>3.21617466174661</v>
      </c>
    </row>
    <row r="1482" spans="1:9" x14ac:dyDescent="0.25">
      <c r="A1482">
        <v>1480</v>
      </c>
      <c r="B1482">
        <v>34.902786251779503</v>
      </c>
      <c r="C1482">
        <v>121.85263676688</v>
      </c>
      <c r="D1482">
        <v>8.5584096406945296</v>
      </c>
      <c r="E1482">
        <v>12.8725480219983</v>
      </c>
      <c r="F1482">
        <v>0.24929124066223901</v>
      </c>
      <c r="G1482">
        <v>0.72190495833868695</v>
      </c>
      <c r="H1482">
        <v>11.8014018691588</v>
      </c>
      <c r="I1482">
        <v>5.0755434782608697</v>
      </c>
    </row>
    <row r="1483" spans="1:9" x14ac:dyDescent="0.25">
      <c r="A1483">
        <v>1481</v>
      </c>
      <c r="B1483">
        <v>34.9898588188506</v>
      </c>
      <c r="C1483">
        <v>157.63115789473599</v>
      </c>
      <c r="D1483">
        <v>7.5245107273574803</v>
      </c>
      <c r="E1483">
        <v>4.22259788605973</v>
      </c>
      <c r="F1483">
        <v>0.240580581566507</v>
      </c>
      <c r="G1483">
        <v>0.83385639193664995</v>
      </c>
      <c r="H1483">
        <v>11.2764976958525</v>
      </c>
      <c r="I1483">
        <v>2.8502024291497898</v>
      </c>
    </row>
    <row r="1484" spans="1:9" x14ac:dyDescent="0.25">
      <c r="A1484">
        <v>1482</v>
      </c>
      <c r="B1484">
        <v>71.869096318333902</v>
      </c>
      <c r="C1484">
        <v>125.997610637855</v>
      </c>
      <c r="D1484">
        <v>13.8612053532395</v>
      </c>
      <c r="E1484">
        <v>4.66989719178396</v>
      </c>
      <c r="F1484">
        <v>0.393239357949074</v>
      </c>
      <c r="G1484">
        <v>0.88471564462222396</v>
      </c>
      <c r="H1484">
        <v>7.8650306748466203</v>
      </c>
      <c r="I1484">
        <v>3.03375036368926</v>
      </c>
    </row>
    <row r="1485" spans="1:9" x14ac:dyDescent="0.25">
      <c r="A1485">
        <v>1483</v>
      </c>
      <c r="B1485">
        <v>68.858792650918602</v>
      </c>
      <c r="C1485">
        <v>107.869023704298</v>
      </c>
      <c r="D1485">
        <v>14.850298696452301</v>
      </c>
      <c r="E1485">
        <v>10.0123027344693</v>
      </c>
      <c r="F1485">
        <v>0.36154662525133002</v>
      </c>
      <c r="G1485">
        <v>0.68172251272853301</v>
      </c>
      <c r="H1485">
        <v>9.5366541353383401</v>
      </c>
      <c r="I1485">
        <v>6.4530567685589499</v>
      </c>
    </row>
    <row r="1486" spans="1:9" x14ac:dyDescent="0.25">
      <c r="A1486">
        <v>1484</v>
      </c>
      <c r="B1486">
        <v>54.6436152002738</v>
      </c>
      <c r="C1486">
        <v>133.05501202886899</v>
      </c>
      <c r="D1486">
        <v>20.669091080036001</v>
      </c>
      <c r="E1486">
        <v>7.7349711128768801</v>
      </c>
      <c r="F1486">
        <v>0.31171509258800101</v>
      </c>
      <c r="G1486">
        <v>0.77118448023783703</v>
      </c>
      <c r="H1486">
        <v>16.345995893223801</v>
      </c>
      <c r="I1486">
        <v>5.0150435471100501</v>
      </c>
    </row>
    <row r="1487" spans="1:9" x14ac:dyDescent="0.25">
      <c r="A1487">
        <v>1485</v>
      </c>
      <c r="B1487">
        <v>47.797747536367901</v>
      </c>
      <c r="C1487">
        <v>94.437983193277304</v>
      </c>
      <c r="D1487">
        <v>18.386236973710499</v>
      </c>
      <c r="E1487">
        <v>6.9064610596749398</v>
      </c>
      <c r="F1487">
        <v>0.270034830069669</v>
      </c>
      <c r="G1487">
        <v>0.83501432890542604</v>
      </c>
      <c r="H1487">
        <v>20.222531293463099</v>
      </c>
      <c r="I1487">
        <v>3.9487418452935601</v>
      </c>
    </row>
    <row r="1488" spans="1:9" x14ac:dyDescent="0.25">
      <c r="A1488">
        <v>1486</v>
      </c>
      <c r="B1488">
        <v>85.462890986488901</v>
      </c>
      <c r="C1488">
        <v>175.836417615042</v>
      </c>
      <c r="D1488">
        <v>19.373910869851699</v>
      </c>
      <c r="E1488">
        <v>3.6874178189641902</v>
      </c>
      <c r="F1488">
        <v>0.48880424349885399</v>
      </c>
      <c r="G1488">
        <v>0.88792146922277804</v>
      </c>
      <c r="H1488">
        <v>9.0483660130718899</v>
      </c>
      <c r="I1488">
        <v>2.6421482778750698</v>
      </c>
    </row>
    <row r="1489" spans="1:9" x14ac:dyDescent="0.25">
      <c r="A1489">
        <v>1487</v>
      </c>
      <c r="B1489">
        <v>69.746811594202896</v>
      </c>
      <c r="C1489">
        <v>161.21550652579199</v>
      </c>
      <c r="D1489">
        <v>13.978084761589599</v>
      </c>
      <c r="E1489">
        <v>11.86150020567</v>
      </c>
      <c r="F1489">
        <v>0.38036078928271699</v>
      </c>
      <c r="G1489">
        <v>0.77903586126693802</v>
      </c>
      <c r="H1489">
        <v>10.030726256983201</v>
      </c>
      <c r="I1489">
        <v>4.5034142640364099</v>
      </c>
    </row>
    <row r="1490" spans="1:9" x14ac:dyDescent="0.25">
      <c r="A1490">
        <v>1488</v>
      </c>
      <c r="B1490">
        <v>68.610992529348906</v>
      </c>
      <c r="C1490">
        <v>152.29743589743501</v>
      </c>
      <c r="D1490">
        <v>18.128597222632099</v>
      </c>
      <c r="E1490">
        <v>4.4658389695008198</v>
      </c>
      <c r="F1490">
        <v>0.34920713867571601</v>
      </c>
      <c r="G1490">
        <v>0.76223907865790197</v>
      </c>
      <c r="H1490">
        <v>14.407072368421</v>
      </c>
      <c r="I1490">
        <v>2.9907809110628998</v>
      </c>
    </row>
    <row r="1491" spans="1:9" x14ac:dyDescent="0.25">
      <c r="A1491">
        <v>1489</v>
      </c>
      <c r="B1491">
        <v>55.7812663526949</v>
      </c>
      <c r="C1491">
        <v>164.00185013876001</v>
      </c>
      <c r="D1491">
        <v>18.1315955377097</v>
      </c>
      <c r="E1491">
        <v>6.9254324642123901</v>
      </c>
      <c r="F1491">
        <v>0.28303472016659498</v>
      </c>
      <c r="G1491">
        <v>0.82144860707045098</v>
      </c>
      <c r="H1491">
        <v>13.950892857142801</v>
      </c>
      <c r="I1491">
        <v>3.1845003933910299</v>
      </c>
    </row>
    <row r="1492" spans="1:9" x14ac:dyDescent="0.25">
      <c r="A1492">
        <v>1490</v>
      </c>
      <c r="B1492">
        <v>34.828725961538403</v>
      </c>
      <c r="C1492">
        <v>86.413056969095194</v>
      </c>
      <c r="D1492">
        <v>16.725394068008999</v>
      </c>
      <c r="E1492">
        <v>10.0236416985212</v>
      </c>
      <c r="F1492">
        <v>0.19862494770081601</v>
      </c>
      <c r="G1492">
        <v>0.77487518590803806</v>
      </c>
      <c r="H1492">
        <v>17.762923351158602</v>
      </c>
      <c r="I1492">
        <v>5.9279922153746298</v>
      </c>
    </row>
    <row r="1493" spans="1:9" x14ac:dyDescent="0.25">
      <c r="A1493">
        <v>1491</v>
      </c>
      <c r="B1493">
        <v>34.055276381909501</v>
      </c>
      <c r="C1493">
        <v>176.28881909547701</v>
      </c>
      <c r="D1493">
        <v>14.9366145289383</v>
      </c>
      <c r="E1493">
        <v>4.3892774083866604</v>
      </c>
      <c r="F1493">
        <v>0.19971465270991301</v>
      </c>
      <c r="G1493">
        <v>0.85432139320904199</v>
      </c>
      <c r="H1493">
        <v>22.1073298429319</v>
      </c>
      <c r="I1493">
        <v>2.59873866771777</v>
      </c>
    </row>
    <row r="1494" spans="1:9" x14ac:dyDescent="0.25">
      <c r="A1494">
        <v>1492</v>
      </c>
      <c r="B1494">
        <v>39.957791345898499</v>
      </c>
      <c r="C1494">
        <v>148.93260042283299</v>
      </c>
      <c r="D1494">
        <v>12.0530267191817</v>
      </c>
      <c r="E1494">
        <v>5.7498153394317804</v>
      </c>
      <c r="F1494">
        <v>0.25599240176488097</v>
      </c>
      <c r="G1494">
        <v>0.88218683754935601</v>
      </c>
      <c r="H1494">
        <v>14.2897016361886</v>
      </c>
      <c r="I1494">
        <v>3.7910007376444499</v>
      </c>
    </row>
    <row r="1495" spans="1:9" x14ac:dyDescent="0.25">
      <c r="A1495">
        <v>1493</v>
      </c>
      <c r="B1495">
        <v>33.202508412358497</v>
      </c>
      <c r="C1495">
        <v>133.50899767801801</v>
      </c>
      <c r="D1495">
        <v>13.277881977750701</v>
      </c>
      <c r="E1495">
        <v>6.6742349595368804</v>
      </c>
      <c r="F1495">
        <v>0.21232775744167201</v>
      </c>
      <c r="G1495">
        <v>0.85412535658167099</v>
      </c>
      <c r="H1495">
        <v>15.676041666666601</v>
      </c>
      <c r="I1495">
        <v>4.5893604303646098</v>
      </c>
    </row>
    <row r="1496" spans="1:9" x14ac:dyDescent="0.25">
      <c r="A1496">
        <v>1494</v>
      </c>
      <c r="B1496">
        <v>35.536958368733998</v>
      </c>
      <c r="C1496">
        <v>137.13709504398199</v>
      </c>
      <c r="D1496">
        <v>12.587944202778401</v>
      </c>
      <c r="E1496">
        <v>8.2324239923297</v>
      </c>
      <c r="F1496">
        <v>0.22311017828288601</v>
      </c>
      <c r="G1496">
        <v>0.73471431346931104</v>
      </c>
      <c r="H1496">
        <v>17.941871921182202</v>
      </c>
      <c r="I1496">
        <v>3.1458985597996199</v>
      </c>
    </row>
    <row r="1497" spans="1:9" x14ac:dyDescent="0.25">
      <c r="A1497">
        <v>1495</v>
      </c>
      <c r="B1497">
        <v>40.058002481389501</v>
      </c>
      <c r="C1497">
        <v>146.68302312464701</v>
      </c>
      <c r="D1497">
        <v>14.135302977442199</v>
      </c>
      <c r="E1497">
        <v>15.582888130872901</v>
      </c>
      <c r="F1497">
        <v>0.25023067202742999</v>
      </c>
      <c r="G1497">
        <v>0.74009375475775097</v>
      </c>
      <c r="H1497">
        <v>14.8901322482197</v>
      </c>
      <c r="I1497">
        <v>6.8370141342756101</v>
      </c>
    </row>
    <row r="1498" spans="1:9" x14ac:dyDescent="0.25">
      <c r="A1498">
        <v>1496</v>
      </c>
      <c r="B1498">
        <v>33.747466216216203</v>
      </c>
      <c r="C1498">
        <v>100.741374225892</v>
      </c>
      <c r="D1498">
        <v>12.5609759293317</v>
      </c>
      <c r="E1498">
        <v>4.9432864439911803</v>
      </c>
      <c r="F1498">
        <v>0.206975821977506</v>
      </c>
      <c r="G1498">
        <v>0.81309304186915798</v>
      </c>
      <c r="H1498">
        <v>18.287141073657899</v>
      </c>
      <c r="I1498">
        <v>3.76639183352964</v>
      </c>
    </row>
    <row r="1499" spans="1:9" x14ac:dyDescent="0.25">
      <c r="A1499">
        <v>1497</v>
      </c>
      <c r="B1499">
        <v>41.6195393169181</v>
      </c>
      <c r="C1499">
        <v>150.52249028828399</v>
      </c>
      <c r="D1499">
        <v>16.235012858220799</v>
      </c>
      <c r="E1499">
        <v>6.4042848390231404</v>
      </c>
      <c r="F1499">
        <v>0.23826198051315101</v>
      </c>
      <c r="G1499">
        <v>0.86995050587532496</v>
      </c>
      <c r="H1499">
        <v>18.621383647798702</v>
      </c>
      <c r="I1499">
        <v>3.89252077562326</v>
      </c>
    </row>
    <row r="1500" spans="1:9" x14ac:dyDescent="0.25">
      <c r="A1500">
        <v>1498</v>
      </c>
      <c r="B1500">
        <v>33.349327354259998</v>
      </c>
      <c r="C1500">
        <v>129.54906894816301</v>
      </c>
      <c r="D1500">
        <v>15.706670413089499</v>
      </c>
      <c r="E1500">
        <v>5.2277975406234498</v>
      </c>
      <c r="F1500">
        <v>0.22084858193166701</v>
      </c>
      <c r="G1500">
        <v>0.83953964131571601</v>
      </c>
      <c r="H1500">
        <v>16.158263305322102</v>
      </c>
      <c r="I1500">
        <v>3.3792655183620401</v>
      </c>
    </row>
    <row r="1501" spans="1:9" x14ac:dyDescent="0.25">
      <c r="A1501">
        <v>1499</v>
      </c>
      <c r="B1501">
        <v>44.366870483602</v>
      </c>
      <c r="C1501">
        <v>193.66478076378999</v>
      </c>
      <c r="D1501">
        <v>14.2668155360647</v>
      </c>
      <c r="E1501">
        <v>4.17838253178616</v>
      </c>
      <c r="F1501">
        <v>0.29731267582777698</v>
      </c>
      <c r="G1501">
        <v>0.85501665059999499</v>
      </c>
      <c r="H1501">
        <v>14.416285452881899</v>
      </c>
      <c r="I1501">
        <v>2.2523779327837601</v>
      </c>
    </row>
    <row r="1502" spans="1:9" x14ac:dyDescent="0.25">
      <c r="A1502">
        <v>1500</v>
      </c>
      <c r="B1502">
        <v>42.883536014967198</v>
      </c>
      <c r="C1502">
        <v>150.576322498406</v>
      </c>
      <c r="D1502">
        <v>15.3218973820681</v>
      </c>
      <c r="E1502">
        <v>6.0495126838228197</v>
      </c>
      <c r="F1502">
        <v>0.29297794607514799</v>
      </c>
      <c r="G1502">
        <v>0.81259578858441195</v>
      </c>
      <c r="H1502">
        <v>10.071310116086201</v>
      </c>
      <c r="I1502">
        <v>3.87230769230769</v>
      </c>
    </row>
    <row r="1503" spans="1:9" x14ac:dyDescent="0.25">
      <c r="A1503">
        <v>1501</v>
      </c>
      <c r="B1503">
        <v>31.099973411326701</v>
      </c>
      <c r="C1503">
        <v>127.740908064151</v>
      </c>
      <c r="D1503">
        <v>11.341340440493701</v>
      </c>
      <c r="E1503">
        <v>10.463988299601899</v>
      </c>
      <c r="F1503">
        <v>0.234637205934876</v>
      </c>
      <c r="G1503">
        <v>0.67920733070666595</v>
      </c>
      <c r="H1503">
        <v>17.470419847328198</v>
      </c>
      <c r="I1503">
        <v>5.9923504867871999</v>
      </c>
    </row>
    <row r="1504" spans="1:9" x14ac:dyDescent="0.25">
      <c r="A1504">
        <v>1502</v>
      </c>
      <c r="B1504">
        <v>32.639271104499798</v>
      </c>
      <c r="C1504">
        <v>175.31797133406801</v>
      </c>
      <c r="D1504">
        <v>11.531840801995701</v>
      </c>
      <c r="E1504">
        <v>4.8278115695270696</v>
      </c>
      <c r="F1504">
        <v>0.213750841756361</v>
      </c>
      <c r="G1504">
        <v>0.85311250000219097</v>
      </c>
      <c r="H1504">
        <v>12.7158671586715</v>
      </c>
      <c r="I1504">
        <v>2.8739371534195901</v>
      </c>
    </row>
    <row r="1505" spans="1:9" x14ac:dyDescent="0.25">
      <c r="A1505">
        <v>1503</v>
      </c>
      <c r="B1505">
        <v>37.161193212917297</v>
      </c>
      <c r="C1505">
        <v>138.60465116278999</v>
      </c>
      <c r="D1505">
        <v>12.086219724080699</v>
      </c>
      <c r="E1505">
        <v>14.887447847521999</v>
      </c>
      <c r="F1505">
        <v>0.241787894446093</v>
      </c>
      <c r="G1505">
        <v>0.714916382047874</v>
      </c>
      <c r="H1505">
        <v>10.880975609756</v>
      </c>
      <c r="I1505">
        <v>8.2277834525025497</v>
      </c>
    </row>
    <row r="1506" spans="1:9" x14ac:dyDescent="0.25">
      <c r="A1506">
        <v>1504</v>
      </c>
      <c r="B1506">
        <v>34.834468085106302</v>
      </c>
      <c r="C1506">
        <v>167.01870151949799</v>
      </c>
      <c r="D1506">
        <v>12.928702274703401</v>
      </c>
      <c r="E1506">
        <v>4.82884975855427</v>
      </c>
      <c r="F1506">
        <v>0.21559056937364299</v>
      </c>
      <c r="G1506">
        <v>0.85187037289313905</v>
      </c>
      <c r="H1506">
        <v>13.872</v>
      </c>
      <c r="I1506">
        <v>2.9763447828904699</v>
      </c>
    </row>
    <row r="1507" spans="1:9" x14ac:dyDescent="0.25">
      <c r="A1507">
        <v>1505</v>
      </c>
      <c r="B1507">
        <v>42.597257491112202</v>
      </c>
      <c r="C1507">
        <v>169.13567251461899</v>
      </c>
      <c r="D1507">
        <v>12.221836396393501</v>
      </c>
      <c r="E1507">
        <v>6.0748029910621</v>
      </c>
      <c r="F1507">
        <v>0.21433910835662301</v>
      </c>
      <c r="G1507">
        <v>0.88457644842809702</v>
      </c>
      <c r="H1507">
        <v>19.5422222222222</v>
      </c>
      <c r="I1507">
        <v>3.51165323458941</v>
      </c>
    </row>
    <row r="1508" spans="1:9" x14ac:dyDescent="0.25">
      <c r="A1508">
        <v>1506</v>
      </c>
      <c r="B1508">
        <v>49.304892966360804</v>
      </c>
      <c r="C1508">
        <v>147.98745635587699</v>
      </c>
      <c r="D1508">
        <v>14.4788203593977</v>
      </c>
      <c r="E1508">
        <v>5.4576012583775597</v>
      </c>
      <c r="F1508">
        <v>0.27976838622305</v>
      </c>
      <c r="G1508">
        <v>0.82730561277564196</v>
      </c>
      <c r="H1508">
        <v>17.185491276400299</v>
      </c>
      <c r="I1508">
        <v>3.1486631016042699</v>
      </c>
    </row>
    <row r="1509" spans="1:9" x14ac:dyDescent="0.25">
      <c r="A1509">
        <v>1507</v>
      </c>
      <c r="B1509">
        <v>50.995444989488398</v>
      </c>
      <c r="C1509">
        <v>170.077507385004</v>
      </c>
      <c r="D1509">
        <v>21.542605209847601</v>
      </c>
      <c r="E1509">
        <v>5.7349270905537804</v>
      </c>
      <c r="F1509">
        <v>0.30201155879717201</v>
      </c>
      <c r="G1509">
        <v>0.89998134895086801</v>
      </c>
      <c r="H1509">
        <v>14.1894977168949</v>
      </c>
      <c r="I1509">
        <v>2.9071898496240598</v>
      </c>
    </row>
    <row r="1510" spans="1:9" x14ac:dyDescent="0.25">
      <c r="A1510">
        <v>1508</v>
      </c>
      <c r="B1510">
        <v>34.943748089269299</v>
      </c>
      <c r="C1510">
        <v>136.221269756228</v>
      </c>
      <c r="D1510">
        <v>11.1230005369768</v>
      </c>
      <c r="E1510">
        <v>17.3778597182753</v>
      </c>
      <c r="F1510">
        <v>0.230238419173312</v>
      </c>
      <c r="G1510">
        <v>0.69157308714866295</v>
      </c>
      <c r="H1510">
        <v>15.3194303153611</v>
      </c>
      <c r="I1510">
        <v>6.9362651370299497</v>
      </c>
    </row>
    <row r="1511" spans="1:9" x14ac:dyDescent="0.25">
      <c r="A1511">
        <v>1509</v>
      </c>
      <c r="B1511">
        <v>16.820255474452502</v>
      </c>
      <c r="C1511">
        <v>145.65218955424001</v>
      </c>
      <c r="D1511">
        <v>26.091384520230701</v>
      </c>
      <c r="E1511">
        <v>7.3725342553961797</v>
      </c>
      <c r="F1511">
        <v>7.6351272761465805E-2</v>
      </c>
      <c r="G1511">
        <v>0.90024518224385197</v>
      </c>
      <c r="H1511">
        <v>15.9190371991247</v>
      </c>
      <c r="I1511">
        <v>3.82026231263383</v>
      </c>
    </row>
    <row r="1512" spans="1:9" x14ac:dyDescent="0.25">
      <c r="A1512">
        <v>1510</v>
      </c>
      <c r="B1512">
        <v>29.733554817275699</v>
      </c>
      <c r="C1512">
        <v>96.5890688259109</v>
      </c>
      <c r="D1512">
        <v>13.4064060122921</v>
      </c>
      <c r="E1512">
        <v>20.8391854996052</v>
      </c>
      <c r="F1512">
        <v>0.148132454460394</v>
      </c>
      <c r="G1512">
        <v>0.50053739424772703</v>
      </c>
      <c r="H1512">
        <v>15.9494252873563</v>
      </c>
      <c r="I1512">
        <v>8.2105263157894708</v>
      </c>
    </row>
    <row r="1513" spans="1:9" x14ac:dyDescent="0.25">
      <c r="A1513">
        <v>1511</v>
      </c>
      <c r="B1513">
        <v>55.003367003367003</v>
      </c>
      <c r="C1513">
        <v>168.78182784271999</v>
      </c>
      <c r="D1513">
        <v>23.8527736460067</v>
      </c>
      <c r="E1513">
        <v>4.7072880592295698</v>
      </c>
      <c r="F1513">
        <v>0.31303854298189598</v>
      </c>
      <c r="G1513">
        <v>0.87171638261722195</v>
      </c>
      <c r="H1513">
        <v>14.8357142857142</v>
      </c>
      <c r="I1513">
        <v>2.7456883035434299</v>
      </c>
    </row>
    <row r="1514" spans="1:9" x14ac:dyDescent="0.25">
      <c r="A1514">
        <v>1512</v>
      </c>
      <c r="B1514">
        <v>28.538863109048702</v>
      </c>
      <c r="C1514">
        <v>156.797942348688</v>
      </c>
      <c r="D1514">
        <v>16.371154849529798</v>
      </c>
      <c r="E1514">
        <v>4.4162560064588403</v>
      </c>
      <c r="F1514">
        <v>0.17273617681526701</v>
      </c>
      <c r="G1514">
        <v>0.85499517893426502</v>
      </c>
      <c r="H1514">
        <v>15.295681063122901</v>
      </c>
      <c r="I1514">
        <v>2.9472214465233102</v>
      </c>
    </row>
    <row r="1515" spans="1:9" x14ac:dyDescent="0.25">
      <c r="A1515">
        <v>1513</v>
      </c>
      <c r="B1515">
        <v>40.843373493975903</v>
      </c>
      <c r="C1515">
        <v>124.00249725302101</v>
      </c>
      <c r="D1515">
        <v>14.797015593273899</v>
      </c>
      <c r="E1515">
        <v>4.1381284084759598</v>
      </c>
      <c r="F1515">
        <v>0.22974483138867099</v>
      </c>
      <c r="G1515">
        <v>0.91226732339670302</v>
      </c>
      <c r="H1515">
        <v>12.8899371069182</v>
      </c>
      <c r="I1515">
        <v>2.96431654676259</v>
      </c>
    </row>
    <row r="1516" spans="1:9" x14ac:dyDescent="0.25">
      <c r="A1516">
        <v>1514</v>
      </c>
      <c r="B1516">
        <v>61.605864811133202</v>
      </c>
      <c r="C1516">
        <v>181.11903584672399</v>
      </c>
      <c r="D1516">
        <v>17.0019064748919</v>
      </c>
      <c r="E1516">
        <v>5.0582580368616901</v>
      </c>
      <c r="F1516">
        <v>0.33477804361240598</v>
      </c>
      <c r="G1516">
        <v>0.84921049621575195</v>
      </c>
      <c r="H1516">
        <v>8.9071117561683604</v>
      </c>
      <c r="I1516">
        <v>2.8980297269270601</v>
      </c>
    </row>
    <row r="1517" spans="1:9" x14ac:dyDescent="0.25">
      <c r="A1517">
        <v>1515</v>
      </c>
      <c r="B1517">
        <v>30.493599590373702</v>
      </c>
      <c r="C1517">
        <v>173.84959947686701</v>
      </c>
      <c r="D1517">
        <v>17.095138340037799</v>
      </c>
      <c r="E1517">
        <v>4.0121719047519102</v>
      </c>
      <c r="F1517">
        <v>0.19367281007183901</v>
      </c>
      <c r="G1517">
        <v>0.838904872140393</v>
      </c>
      <c r="H1517">
        <v>13.1890625</v>
      </c>
      <c r="I1517">
        <v>2.7133576938692601</v>
      </c>
    </row>
    <row r="1518" spans="1:9" x14ac:dyDescent="0.25">
      <c r="A1518">
        <v>1516</v>
      </c>
      <c r="B1518">
        <v>40.567500000000003</v>
      </c>
      <c r="C1518">
        <v>154.90499741957601</v>
      </c>
      <c r="D1518">
        <v>15.8696857903152</v>
      </c>
      <c r="E1518">
        <v>7.5313074449228301</v>
      </c>
      <c r="F1518">
        <v>0.26641718010066001</v>
      </c>
      <c r="G1518">
        <v>0.89653572361990197</v>
      </c>
      <c r="H1518">
        <v>11.393401015228401</v>
      </c>
      <c r="I1518">
        <v>2.7885454862929899</v>
      </c>
    </row>
    <row r="1519" spans="1:9" x14ac:dyDescent="0.25">
      <c r="A1519">
        <v>1517</v>
      </c>
      <c r="B1519">
        <v>37.4358638743455</v>
      </c>
      <c r="C1519">
        <v>132.579302004146</v>
      </c>
      <c r="D1519">
        <v>20.570705936359602</v>
      </c>
      <c r="E1519">
        <v>12.019732963932601</v>
      </c>
      <c r="F1519">
        <v>0.23384118434630599</v>
      </c>
      <c r="G1519">
        <v>0.72946584221032396</v>
      </c>
      <c r="H1519">
        <v>11.430976430976401</v>
      </c>
      <c r="I1519">
        <v>5.88764568764568</v>
      </c>
    </row>
    <row r="1520" spans="1:9" x14ac:dyDescent="0.25">
      <c r="A1520">
        <v>1518</v>
      </c>
      <c r="B1520">
        <v>26.292452830188601</v>
      </c>
      <c r="C1520">
        <v>110.417971559785</v>
      </c>
      <c r="D1520">
        <v>14.9860450097355</v>
      </c>
      <c r="E1520">
        <v>7.8922720107278899</v>
      </c>
      <c r="F1520">
        <v>0.171424728795709</v>
      </c>
      <c r="G1520">
        <v>0.84135433130484405</v>
      </c>
      <c r="H1520">
        <v>12.315696649029899</v>
      </c>
      <c r="I1520">
        <v>4.7551416375630504</v>
      </c>
    </row>
    <row r="1521" spans="1:9" x14ac:dyDescent="0.25">
      <c r="A1521">
        <v>1519</v>
      </c>
      <c r="B1521">
        <v>41.669751787968003</v>
      </c>
      <c r="C1521">
        <v>140.98484848484799</v>
      </c>
      <c r="D1521">
        <v>16.558007203314101</v>
      </c>
      <c r="E1521">
        <v>4.9260718914958899</v>
      </c>
      <c r="F1521">
        <v>0.27104996609758197</v>
      </c>
      <c r="G1521">
        <v>0.87722564995511798</v>
      </c>
      <c r="H1521">
        <v>11.1538461538461</v>
      </c>
      <c r="I1521">
        <v>2.9675778766687801</v>
      </c>
    </row>
    <row r="1522" spans="1:9" x14ac:dyDescent="0.25">
      <c r="A1522">
        <v>1520</v>
      </c>
      <c r="B1522">
        <v>45.413852813852799</v>
      </c>
      <c r="C1522">
        <v>142.85759121224001</v>
      </c>
      <c r="D1522">
        <v>16.554447012732801</v>
      </c>
      <c r="E1522">
        <v>9.3053358433678692</v>
      </c>
      <c r="F1522">
        <v>0.29297737585087302</v>
      </c>
      <c r="G1522">
        <v>0.71589621832581596</v>
      </c>
      <c r="H1522">
        <v>11.188630490955999</v>
      </c>
      <c r="I1522">
        <v>5.68407445708376</v>
      </c>
    </row>
    <row r="1523" spans="1:9" x14ac:dyDescent="0.25">
      <c r="A1523">
        <v>1521</v>
      </c>
      <c r="B1523">
        <v>38.834029227557401</v>
      </c>
      <c r="C1523">
        <v>158.278371923995</v>
      </c>
      <c r="D1523">
        <v>16.7206827919617</v>
      </c>
      <c r="E1523">
        <v>6.6347852224818098</v>
      </c>
      <c r="F1523">
        <v>0.225833385762403</v>
      </c>
      <c r="G1523">
        <v>0.88328646041209402</v>
      </c>
      <c r="H1523">
        <v>14.8243243243243</v>
      </c>
      <c r="I1523">
        <v>3.9171779141104199</v>
      </c>
    </row>
    <row r="1524" spans="1:9" x14ac:dyDescent="0.25">
      <c r="A1524">
        <v>1522</v>
      </c>
      <c r="B1524">
        <v>25.489166119500901</v>
      </c>
      <c r="C1524">
        <v>143.09633802816899</v>
      </c>
      <c r="D1524">
        <v>17.194782389692602</v>
      </c>
      <c r="E1524">
        <v>14.466679045949901</v>
      </c>
      <c r="F1524">
        <v>0.16521488505822801</v>
      </c>
      <c r="G1524">
        <v>0.66886548230415699</v>
      </c>
      <c r="H1524">
        <v>14.329629629629601</v>
      </c>
      <c r="I1524">
        <v>5.6953428201811098</v>
      </c>
    </row>
    <row r="1525" spans="1:9" x14ac:dyDescent="0.25">
      <c r="A1525">
        <v>1523</v>
      </c>
      <c r="B1525">
        <v>45.629419191919098</v>
      </c>
      <c r="C1525">
        <v>163.61077359254699</v>
      </c>
      <c r="D1525">
        <v>22.174740644483499</v>
      </c>
      <c r="E1525">
        <v>4.3598116236172597</v>
      </c>
      <c r="F1525">
        <v>0.242968961773148</v>
      </c>
      <c r="G1525">
        <v>0.87812725398024005</v>
      </c>
      <c r="H1525">
        <v>11.467713787085501</v>
      </c>
      <c r="I1525">
        <v>2.8924820342730699</v>
      </c>
    </row>
    <row r="1526" spans="1:9" x14ac:dyDescent="0.25">
      <c r="A1526">
        <v>1524</v>
      </c>
      <c r="B1526">
        <v>31.442436412315899</v>
      </c>
      <c r="C1526">
        <v>126.85009140767799</v>
      </c>
      <c r="D1526">
        <v>21.548188144952299</v>
      </c>
      <c r="E1526">
        <v>5.8272670492591203</v>
      </c>
      <c r="F1526">
        <v>0.185484078633637</v>
      </c>
      <c r="G1526">
        <v>0.70100353159884798</v>
      </c>
      <c r="H1526">
        <v>13.977112676056301</v>
      </c>
      <c r="I1526">
        <v>3.5847871598046002</v>
      </c>
    </row>
    <row r="1527" spans="1:9" x14ac:dyDescent="0.25">
      <c r="A1527">
        <v>1525</v>
      </c>
      <c r="B1527">
        <v>36.598208955223797</v>
      </c>
      <c r="C1527">
        <v>152.01303515905201</v>
      </c>
      <c r="D1527">
        <v>17.7680760879764</v>
      </c>
      <c r="E1527">
        <v>6.3757095394143102</v>
      </c>
      <c r="F1527">
        <v>0.21724455223823799</v>
      </c>
      <c r="G1527">
        <v>0.83869200162905999</v>
      </c>
      <c r="H1527">
        <v>13.8565088757396</v>
      </c>
      <c r="I1527">
        <v>3.5410094637223901</v>
      </c>
    </row>
    <row r="1528" spans="1:9" x14ac:dyDescent="0.25">
      <c r="A1528">
        <v>1526</v>
      </c>
      <c r="B1528">
        <v>46.953649440596699</v>
      </c>
      <c r="C1528">
        <v>135.51705008973701</v>
      </c>
      <c r="D1528">
        <v>23.764606912363401</v>
      </c>
      <c r="E1528">
        <v>5.7536643769019999</v>
      </c>
      <c r="F1528">
        <v>0.30122261961284302</v>
      </c>
      <c r="G1528">
        <v>0.79532142074158596</v>
      </c>
      <c r="H1528">
        <v>9.9943899018232791</v>
      </c>
      <c r="I1528">
        <v>3.3564064801178199</v>
      </c>
    </row>
    <row r="1529" spans="1:9" x14ac:dyDescent="0.25">
      <c r="A1529">
        <v>1527</v>
      </c>
      <c r="B1529">
        <v>41.0199335548172</v>
      </c>
      <c r="C1529">
        <v>122.208917835671</v>
      </c>
      <c r="D1529">
        <v>16.050383986022599</v>
      </c>
      <c r="E1529">
        <v>7.19741595379634</v>
      </c>
      <c r="F1529">
        <v>0.26291712211455698</v>
      </c>
      <c r="G1529">
        <v>0.77270360313271702</v>
      </c>
      <c r="H1529">
        <v>10.207253886010299</v>
      </c>
      <c r="I1529">
        <v>5.0516746411483204</v>
      </c>
    </row>
    <row r="1530" spans="1:9" x14ac:dyDescent="0.25">
      <c r="A1530">
        <v>1528</v>
      </c>
      <c r="B1530">
        <v>40.348084544253602</v>
      </c>
      <c r="C1530">
        <v>164.39152324083801</v>
      </c>
      <c r="D1530">
        <v>12.5226206284234</v>
      </c>
      <c r="E1530">
        <v>8.08735490824834</v>
      </c>
      <c r="F1530">
        <v>0.26390517732562402</v>
      </c>
      <c r="G1530">
        <v>0.82104517559830603</v>
      </c>
      <c r="H1530">
        <v>9.7675438596491198</v>
      </c>
      <c r="I1530">
        <v>4.0695766327535203</v>
      </c>
    </row>
    <row r="1531" spans="1:9" x14ac:dyDescent="0.25">
      <c r="A1531">
        <v>1529</v>
      </c>
      <c r="B1531">
        <v>27.6952329941081</v>
      </c>
      <c r="C1531">
        <v>147.90653415098299</v>
      </c>
      <c r="D1531">
        <v>12.525625519799799</v>
      </c>
      <c r="E1531">
        <v>4.3765688721089901</v>
      </c>
      <c r="F1531">
        <v>0.18483075674952401</v>
      </c>
      <c r="G1531">
        <v>0.75260871591757605</v>
      </c>
      <c r="H1531">
        <v>13.274193548387</v>
      </c>
      <c r="I1531">
        <v>2.9338572364112601</v>
      </c>
    </row>
    <row r="1532" spans="1:9" x14ac:dyDescent="0.25">
      <c r="A1532">
        <v>1530</v>
      </c>
      <c r="B1532">
        <v>33.4027334851936</v>
      </c>
      <c r="C1532">
        <v>122.50599340725201</v>
      </c>
      <c r="D1532">
        <v>12.871559292509801</v>
      </c>
      <c r="E1532">
        <v>8.2716649159770803</v>
      </c>
      <c r="F1532">
        <v>0.225003347025172</v>
      </c>
      <c r="G1532">
        <v>0.75785942904355297</v>
      </c>
      <c r="H1532">
        <v>10.546218487394899</v>
      </c>
      <c r="I1532">
        <v>5.2443491816056103</v>
      </c>
    </row>
    <row r="1533" spans="1:9" x14ac:dyDescent="0.25">
      <c r="A1533">
        <v>1531</v>
      </c>
      <c r="B1533">
        <v>82.493379107405502</v>
      </c>
      <c r="C1533">
        <v>86.853871098500207</v>
      </c>
      <c r="D1533">
        <v>13.6041578016579</v>
      </c>
      <c r="E1533">
        <v>8.8283207202487102</v>
      </c>
      <c r="F1533">
        <v>0.43426967026812702</v>
      </c>
      <c r="G1533">
        <v>0.69920599632900504</v>
      </c>
      <c r="H1533">
        <v>6.4506283662477504</v>
      </c>
      <c r="I1533">
        <v>5.3818181818181801</v>
      </c>
    </row>
    <row r="1534" spans="1:9" x14ac:dyDescent="0.25">
      <c r="A1534">
        <v>1532</v>
      </c>
      <c r="B1534">
        <v>41.088467048710598</v>
      </c>
      <c r="C1534">
        <v>146.13001728442401</v>
      </c>
      <c r="D1534">
        <v>12.3984414204117</v>
      </c>
      <c r="E1534">
        <v>7.6671204198570004</v>
      </c>
      <c r="F1534">
        <v>0.23753559319376899</v>
      </c>
      <c r="G1534">
        <v>0.77615771546726098</v>
      </c>
      <c r="H1534">
        <v>9.1228287841191005</v>
      </c>
      <c r="I1534">
        <v>3.44037605145967</v>
      </c>
    </row>
    <row r="1535" spans="1:9" x14ac:dyDescent="0.25">
      <c r="A1535">
        <v>1533</v>
      </c>
      <c r="B1535">
        <v>14.4144144144144</v>
      </c>
      <c r="C1535">
        <v>179.44207804998101</v>
      </c>
      <c r="D1535">
        <v>20.121052540763198</v>
      </c>
      <c r="E1535">
        <v>6.1846561787761001</v>
      </c>
      <c r="F1535">
        <v>9.6089867755582897E-2</v>
      </c>
      <c r="G1535">
        <v>0.84712490496784199</v>
      </c>
      <c r="H1535">
        <v>13.032894736842101</v>
      </c>
      <c r="I1535">
        <v>3.16382608695652</v>
      </c>
    </row>
    <row r="1536" spans="1:9" x14ac:dyDescent="0.25">
      <c r="A1536">
        <v>1534</v>
      </c>
      <c r="B1536">
        <v>26.832903938167</v>
      </c>
      <c r="C1536">
        <v>148.892124166239</v>
      </c>
      <c r="D1536">
        <v>11.1154239777487</v>
      </c>
      <c r="E1536">
        <v>5.1901850005171699</v>
      </c>
      <c r="F1536">
        <v>0.20210214158096601</v>
      </c>
      <c r="G1536">
        <v>0.81231309641347504</v>
      </c>
      <c r="H1536">
        <v>10.2831105710814</v>
      </c>
      <c r="I1536">
        <v>3.4128816083395299</v>
      </c>
    </row>
    <row r="1537" spans="1:9" x14ac:dyDescent="0.25">
      <c r="A1537">
        <v>1535</v>
      </c>
      <c r="B1537">
        <v>16.321075740944</v>
      </c>
      <c r="C1537">
        <v>153.03107046547001</v>
      </c>
      <c r="D1537">
        <v>9.7370399027196992</v>
      </c>
      <c r="E1537">
        <v>7.3067431340300599</v>
      </c>
      <c r="F1537">
        <v>0.126024305784111</v>
      </c>
      <c r="G1537">
        <v>0.84137139728919097</v>
      </c>
      <c r="H1537">
        <v>14.232405891980299</v>
      </c>
      <c r="I1537">
        <v>5.0678916225474904</v>
      </c>
    </row>
    <row r="1538" spans="1:9" x14ac:dyDescent="0.25">
      <c r="A1538">
        <v>1536</v>
      </c>
      <c r="B1538">
        <v>69.968665768194001</v>
      </c>
      <c r="C1538">
        <v>135.89501970619801</v>
      </c>
      <c r="D1538">
        <v>10.1876207886937</v>
      </c>
      <c r="E1538">
        <v>15.7413555605662</v>
      </c>
      <c r="F1538">
        <v>0.36467915101644399</v>
      </c>
      <c r="G1538">
        <v>0.77571508841676096</v>
      </c>
      <c r="H1538">
        <v>9.2942528735632095</v>
      </c>
      <c r="I1538">
        <v>5.7435265104808799</v>
      </c>
    </row>
    <row r="1539" spans="1:9" x14ac:dyDescent="0.25">
      <c r="A1539">
        <v>1537</v>
      </c>
      <c r="B1539">
        <v>55.653808434128798</v>
      </c>
      <c r="C1539">
        <v>132.72294108692299</v>
      </c>
      <c r="D1539">
        <v>13.984691992939499</v>
      </c>
      <c r="E1539">
        <v>12.3375470378974</v>
      </c>
      <c r="F1539">
        <v>0.33814065474527999</v>
      </c>
      <c r="G1539">
        <v>0.78300876438205802</v>
      </c>
      <c r="H1539">
        <v>9.87833140208574</v>
      </c>
      <c r="I1539">
        <v>5.4021862042970197</v>
      </c>
    </row>
    <row r="1540" spans="1:9" x14ac:dyDescent="0.25">
      <c r="A1540">
        <v>1538</v>
      </c>
      <c r="B1540">
        <v>54.934224890829697</v>
      </c>
      <c r="C1540">
        <v>176.279788172992</v>
      </c>
      <c r="D1540">
        <v>16.192910874761399</v>
      </c>
      <c r="E1540">
        <v>4.8211439207209397</v>
      </c>
      <c r="F1540">
        <v>0.34892860930275099</v>
      </c>
      <c r="G1540">
        <v>0.87367777180477701</v>
      </c>
      <c r="H1540">
        <v>9.8597156398104193</v>
      </c>
      <c r="I1540">
        <v>2.91998638066053</v>
      </c>
    </row>
    <row r="1541" spans="1:9" x14ac:dyDescent="0.25">
      <c r="A1541">
        <v>1539</v>
      </c>
      <c r="B1541">
        <v>35.537779137350803</v>
      </c>
      <c r="C1541">
        <v>153.56935458418801</v>
      </c>
      <c r="D1541">
        <v>10.8882173482589</v>
      </c>
      <c r="E1541">
        <v>8.3737322407316697</v>
      </c>
      <c r="F1541">
        <v>0.24033284693076701</v>
      </c>
      <c r="G1541">
        <v>0.79540701071340902</v>
      </c>
      <c r="H1541">
        <v>14.4731404958677</v>
      </c>
      <c r="I1541">
        <v>3.1009569377990398</v>
      </c>
    </row>
    <row r="1542" spans="1:9" x14ac:dyDescent="0.25">
      <c r="A1542">
        <v>1540</v>
      </c>
      <c r="B1542">
        <v>77.946938775510205</v>
      </c>
      <c r="C1542">
        <v>154.466636568848</v>
      </c>
      <c r="D1542">
        <v>11.245992916799899</v>
      </c>
      <c r="E1542">
        <v>4.7266222900078203</v>
      </c>
      <c r="F1542">
        <v>0.37999651351362501</v>
      </c>
      <c r="G1542">
        <v>0.86018752761265604</v>
      </c>
      <c r="H1542">
        <v>7.2694763729246397</v>
      </c>
      <c r="I1542">
        <v>2.8189461883407998</v>
      </c>
    </row>
    <row r="1543" spans="1:9" x14ac:dyDescent="0.25">
      <c r="A1543">
        <v>1541</v>
      </c>
      <c r="B1543">
        <v>68.039695666556398</v>
      </c>
      <c r="C1543">
        <v>155.072036301758</v>
      </c>
      <c r="D1543">
        <v>11.1663675517117</v>
      </c>
      <c r="E1543">
        <v>4.9311555193514396</v>
      </c>
      <c r="F1543">
        <v>0.34320959654689198</v>
      </c>
      <c r="G1543">
        <v>0.77473277560675402</v>
      </c>
      <c r="H1543">
        <v>9.9076751946607295</v>
      </c>
      <c r="I1543">
        <v>3.2412882787750701</v>
      </c>
    </row>
    <row r="1544" spans="1:9" x14ac:dyDescent="0.25">
      <c r="A1544">
        <v>1542</v>
      </c>
      <c r="B1544">
        <v>71.163198959687904</v>
      </c>
      <c r="C1544">
        <v>146.757932767829</v>
      </c>
      <c r="D1544">
        <v>13.6492852227685</v>
      </c>
      <c r="E1544">
        <v>8.1584673251198403</v>
      </c>
      <c r="F1544">
        <v>0.36315535687909001</v>
      </c>
      <c r="G1544">
        <v>0.82435748117670604</v>
      </c>
      <c r="H1544">
        <v>9.9093959731543606</v>
      </c>
      <c r="I1544">
        <v>4.7249228395061698</v>
      </c>
    </row>
    <row r="1545" spans="1:9" x14ac:dyDescent="0.25">
      <c r="A1545">
        <v>1543</v>
      </c>
      <c r="B1545">
        <v>38.374784705476998</v>
      </c>
      <c r="C1545">
        <v>128.47786637338399</v>
      </c>
      <c r="D1545">
        <v>14.200958749112401</v>
      </c>
      <c r="E1545">
        <v>5.5419803752250703</v>
      </c>
      <c r="F1545">
        <v>0.242164198128479</v>
      </c>
      <c r="G1545">
        <v>0.69275086368193395</v>
      </c>
      <c r="H1545">
        <v>16.211845102505599</v>
      </c>
      <c r="I1545">
        <v>3.11820330969267</v>
      </c>
    </row>
    <row r="1546" spans="1:9" x14ac:dyDescent="0.25">
      <c r="A1546">
        <v>1544</v>
      </c>
      <c r="B1546">
        <v>36.4838709677419</v>
      </c>
      <c r="C1546">
        <v>126.356291556893</v>
      </c>
      <c r="D1546">
        <v>15.914616216354601</v>
      </c>
      <c r="E1546">
        <v>8.5405218934704799</v>
      </c>
      <c r="F1546">
        <v>0.227226399758263</v>
      </c>
      <c r="G1546">
        <v>0.78518909772842804</v>
      </c>
      <c r="H1546">
        <v>16.060240963855399</v>
      </c>
      <c r="I1546">
        <v>5.2641575800210996</v>
      </c>
    </row>
    <row r="1547" spans="1:9" x14ac:dyDescent="0.25">
      <c r="A1547">
        <v>1545</v>
      </c>
      <c r="B1547">
        <v>35.498019801980199</v>
      </c>
      <c r="C1547">
        <v>182.037046467218</v>
      </c>
      <c r="D1547">
        <v>11.193745681423</v>
      </c>
      <c r="E1547">
        <v>3.5682222066635698</v>
      </c>
      <c r="F1547">
        <v>0.21542965771986999</v>
      </c>
      <c r="G1547">
        <v>0.88166637332349596</v>
      </c>
      <c r="H1547">
        <v>13.621505376344</v>
      </c>
      <c r="I1547">
        <v>2.5343597446488899</v>
      </c>
    </row>
    <row r="1548" spans="1:9" x14ac:dyDescent="0.25">
      <c r="A1548">
        <v>1546</v>
      </c>
      <c r="B1548">
        <v>49.610611084793902</v>
      </c>
      <c r="C1548">
        <v>147.51007466503</v>
      </c>
      <c r="D1548">
        <v>14.776200996162499</v>
      </c>
      <c r="E1548">
        <v>5.3378882141776103</v>
      </c>
      <c r="F1548">
        <v>0.30604212576105</v>
      </c>
      <c r="G1548">
        <v>0.839463700448845</v>
      </c>
      <c r="H1548">
        <v>11.9016949152542</v>
      </c>
      <c r="I1548">
        <v>3.1214452994312398</v>
      </c>
    </row>
    <row r="1549" spans="1:9" x14ac:dyDescent="0.25">
      <c r="A1549">
        <v>1547</v>
      </c>
      <c r="B1549">
        <v>42.968438003220598</v>
      </c>
      <c r="C1549">
        <v>143.49507855385099</v>
      </c>
      <c r="D1549">
        <v>12.311022680032501</v>
      </c>
      <c r="E1549">
        <v>7.1050291316091796</v>
      </c>
      <c r="F1549">
        <v>0.25889586134928699</v>
      </c>
      <c r="G1549">
        <v>0.78998611974684196</v>
      </c>
      <c r="H1549">
        <v>12.4569327731092</v>
      </c>
      <c r="I1549">
        <v>4.0154162384378198</v>
      </c>
    </row>
    <row r="1550" spans="1:9" x14ac:dyDescent="0.25">
      <c r="A1550">
        <v>1548</v>
      </c>
      <c r="B1550">
        <v>45.500717017208402</v>
      </c>
      <c r="C1550">
        <v>143.72372051123199</v>
      </c>
      <c r="D1550">
        <v>14.7672393650362</v>
      </c>
      <c r="E1550">
        <v>5.2669758235919097</v>
      </c>
      <c r="F1550">
        <v>0.28941749638873798</v>
      </c>
      <c r="G1550">
        <v>0.89259557777393495</v>
      </c>
      <c r="H1550">
        <v>9.0875216637781602</v>
      </c>
      <c r="I1550">
        <v>3.3872539070428198</v>
      </c>
    </row>
    <row r="1551" spans="1:9" x14ac:dyDescent="0.25">
      <c r="A1551">
        <v>1549</v>
      </c>
      <c r="B1551">
        <v>33.396456692913297</v>
      </c>
      <c r="C1551">
        <v>124.09440910612599</v>
      </c>
      <c r="D1551">
        <v>12.008166376975201</v>
      </c>
      <c r="E1551">
        <v>14.6583566080745</v>
      </c>
      <c r="F1551">
        <v>0.2103701141855</v>
      </c>
      <c r="G1551">
        <v>0.61164252413485598</v>
      </c>
      <c r="H1551">
        <v>14.9987684729064</v>
      </c>
      <c r="I1551">
        <v>6.7769667477696602</v>
      </c>
    </row>
    <row r="1552" spans="1:9" x14ac:dyDescent="0.25">
      <c r="A1552">
        <v>1550</v>
      </c>
      <c r="B1552">
        <v>32.662399999999998</v>
      </c>
      <c r="C1552">
        <v>141.18541386193701</v>
      </c>
      <c r="D1552">
        <v>13.534762892640501</v>
      </c>
      <c r="E1552">
        <v>6.4912217369213696</v>
      </c>
      <c r="F1552">
        <v>0.21142242956420401</v>
      </c>
      <c r="G1552">
        <v>0.87552907582555795</v>
      </c>
      <c r="H1552">
        <v>14.429104477611901</v>
      </c>
      <c r="I1552">
        <v>3.87022642784724</v>
      </c>
    </row>
    <row r="1553" spans="1:9" x14ac:dyDescent="0.25">
      <c r="A1553">
        <v>1551</v>
      </c>
      <c r="B1553">
        <v>28.012241054613899</v>
      </c>
      <c r="C1553">
        <v>152.53650483062199</v>
      </c>
      <c r="D1553">
        <v>13.1267754864152</v>
      </c>
      <c r="E1553">
        <v>4.5869495054554896</v>
      </c>
      <c r="F1553">
        <v>0.183942357596489</v>
      </c>
      <c r="G1553">
        <v>0.84480759717796905</v>
      </c>
      <c r="H1553">
        <v>15.242227979274601</v>
      </c>
      <c r="I1553">
        <v>2.87153455681374</v>
      </c>
    </row>
    <row r="1554" spans="1:9" x14ac:dyDescent="0.25">
      <c r="A1554">
        <v>1552</v>
      </c>
      <c r="B1554">
        <v>37.812522752093102</v>
      </c>
      <c r="C1554">
        <v>136.92934717746701</v>
      </c>
      <c r="D1554">
        <v>12.3473943652715</v>
      </c>
      <c r="E1554">
        <v>6.2414134578245504</v>
      </c>
      <c r="F1554">
        <v>0.23676563506893</v>
      </c>
      <c r="G1554">
        <v>0.84268606483578601</v>
      </c>
      <c r="H1554">
        <v>16.539761431411499</v>
      </c>
      <c r="I1554">
        <v>3.5734611815650998</v>
      </c>
    </row>
    <row r="1555" spans="1:9" x14ac:dyDescent="0.25">
      <c r="A1555">
        <v>1553</v>
      </c>
      <c r="B1555">
        <v>25.339263024142301</v>
      </c>
      <c r="C1555">
        <v>179.45870422535199</v>
      </c>
      <c r="D1555">
        <v>13.868172722591501</v>
      </c>
      <c r="E1555">
        <v>4.4113279495090101</v>
      </c>
      <c r="F1555">
        <v>0.15599863803537001</v>
      </c>
      <c r="G1555">
        <v>0.887347136195348</v>
      </c>
      <c r="H1555">
        <v>15.9779286926994</v>
      </c>
      <c r="I1555">
        <v>3.0205026455026398</v>
      </c>
    </row>
    <row r="1556" spans="1:9" x14ac:dyDescent="0.25">
      <c r="A1556">
        <v>1554</v>
      </c>
      <c r="B1556">
        <v>36.744476464937499</v>
      </c>
      <c r="C1556">
        <v>121.689968741119</v>
      </c>
      <c r="D1556">
        <v>12.9672808241717</v>
      </c>
      <c r="E1556">
        <v>17.6431256602236</v>
      </c>
      <c r="F1556">
        <v>0.22384505155687501</v>
      </c>
      <c r="G1556">
        <v>0.69831324026382002</v>
      </c>
      <c r="H1556">
        <v>12.573294629898401</v>
      </c>
      <c r="I1556">
        <v>6.2358765288293503</v>
      </c>
    </row>
    <row r="1557" spans="1:9" x14ac:dyDescent="0.25">
      <c r="A1557">
        <v>1555</v>
      </c>
      <c r="B1557">
        <v>51.799311583358197</v>
      </c>
      <c r="C1557">
        <v>143.614958033573</v>
      </c>
      <c r="D1557">
        <v>11.869702608372</v>
      </c>
      <c r="E1557">
        <v>8.0252630575557493</v>
      </c>
      <c r="F1557">
        <v>0.322525133890183</v>
      </c>
      <c r="G1557">
        <v>0.816357561270043</v>
      </c>
      <c r="H1557">
        <v>9.1477011494252807</v>
      </c>
      <c r="I1557">
        <v>4.1664265129682896</v>
      </c>
    </row>
    <row r="1558" spans="1:9" x14ac:dyDescent="0.25">
      <c r="A1558">
        <v>1556</v>
      </c>
      <c r="B1558">
        <v>39.116125626814402</v>
      </c>
      <c r="C1558">
        <v>109.494003690036</v>
      </c>
      <c r="D1558">
        <v>10.974807918498501</v>
      </c>
      <c r="E1558">
        <v>11.719452301795201</v>
      </c>
      <c r="F1558">
        <v>0.252374297705587</v>
      </c>
      <c r="G1558">
        <v>0.55231879199390299</v>
      </c>
      <c r="H1558">
        <v>13.4069223573433</v>
      </c>
      <c r="I1558">
        <v>3.4935579781962298</v>
      </c>
    </row>
    <row r="1559" spans="1:9" x14ac:dyDescent="0.25">
      <c r="A1559">
        <v>1557</v>
      </c>
      <c r="B1559">
        <v>36.775627735544802</v>
      </c>
      <c r="C1559">
        <v>54.429128105211802</v>
      </c>
      <c r="D1559">
        <v>10.4942557081309</v>
      </c>
      <c r="E1559">
        <v>8.4738050183466598</v>
      </c>
      <c r="F1559">
        <v>0.24249421812587801</v>
      </c>
      <c r="G1559">
        <v>0.37732438173372002</v>
      </c>
      <c r="H1559">
        <v>11.938825448613301</v>
      </c>
      <c r="I1559">
        <v>5.4057724957555102</v>
      </c>
    </row>
    <row r="1560" spans="1:9" x14ac:dyDescent="0.25">
      <c r="A1560">
        <v>1558</v>
      </c>
      <c r="B1560">
        <v>73.731464404278796</v>
      </c>
      <c r="C1560">
        <v>147.77038690476101</v>
      </c>
      <c r="D1560">
        <v>15.9259599310837</v>
      </c>
      <c r="E1560">
        <v>5.6459120892635601</v>
      </c>
      <c r="F1560">
        <v>0.44599011615086498</v>
      </c>
      <c r="G1560">
        <v>0.807092002695176</v>
      </c>
      <c r="H1560">
        <v>8.9462068965517201</v>
      </c>
      <c r="I1560">
        <v>3.44697508896797</v>
      </c>
    </row>
    <row r="1561" spans="1:9" x14ac:dyDescent="0.25">
      <c r="A1561">
        <v>1559</v>
      </c>
      <c r="B1561">
        <v>27.161229611041399</v>
      </c>
      <c r="C1561">
        <v>152.705704050702</v>
      </c>
      <c r="D1561">
        <v>14.639279529861501</v>
      </c>
      <c r="E1561">
        <v>14.5553509955993</v>
      </c>
      <c r="F1561">
        <v>0.15894646306950699</v>
      </c>
      <c r="G1561">
        <v>0.68534834750655005</v>
      </c>
      <c r="H1561">
        <v>18.4716666666666</v>
      </c>
      <c r="I1561">
        <v>7.1920227920227902</v>
      </c>
    </row>
    <row r="1562" spans="1:9" x14ac:dyDescent="0.25">
      <c r="A1562">
        <v>1560</v>
      </c>
      <c r="B1562">
        <v>43.673919613176103</v>
      </c>
      <c r="C1562">
        <v>162.67687687687601</v>
      </c>
      <c r="D1562">
        <v>13.029365525632601</v>
      </c>
      <c r="E1562">
        <v>9.8694861574890798</v>
      </c>
      <c r="F1562">
        <v>0.26151348710275901</v>
      </c>
      <c r="G1562">
        <v>0.85069069348224002</v>
      </c>
      <c r="H1562">
        <v>8.8120456905503595</v>
      </c>
      <c r="I1562">
        <v>4.6903994845360799</v>
      </c>
    </row>
    <row r="1563" spans="1:9" x14ac:dyDescent="0.25">
      <c r="A1563">
        <v>1561</v>
      </c>
      <c r="B1563">
        <v>44.158517098114402</v>
      </c>
      <c r="C1563">
        <v>140.75901574018701</v>
      </c>
      <c r="D1563">
        <v>14.760497166273799</v>
      </c>
      <c r="E1563">
        <v>8.8980722307377693</v>
      </c>
      <c r="F1563">
        <v>0.27913711182352602</v>
      </c>
      <c r="G1563">
        <v>0.83271486671206596</v>
      </c>
      <c r="H1563">
        <v>11.382286995515599</v>
      </c>
      <c r="I1563">
        <v>4.6527701590784396</v>
      </c>
    </row>
    <row r="1564" spans="1:9" x14ac:dyDescent="0.25">
      <c r="A1564">
        <v>1562</v>
      </c>
      <c r="B1564">
        <v>38.776240601503702</v>
      </c>
      <c r="C1564">
        <v>148.288597842835</v>
      </c>
      <c r="D1564">
        <v>12.789630070695599</v>
      </c>
      <c r="E1564">
        <v>13.404767493440501</v>
      </c>
      <c r="F1564">
        <v>0.23471897486729401</v>
      </c>
      <c r="G1564">
        <v>0.75067362783390901</v>
      </c>
      <c r="H1564">
        <v>12.8569979716024</v>
      </c>
      <c r="I1564">
        <v>9.7800327332242194</v>
      </c>
    </row>
    <row r="1565" spans="1:9" x14ac:dyDescent="0.25">
      <c r="A1565">
        <v>1563</v>
      </c>
      <c r="B1565">
        <v>63.599265830529198</v>
      </c>
      <c r="C1565">
        <v>151.08911819887399</v>
      </c>
      <c r="D1565">
        <v>12.309980893499599</v>
      </c>
      <c r="E1565">
        <v>5.0687385364587003</v>
      </c>
      <c r="F1565">
        <v>0.393953592497026</v>
      </c>
      <c r="G1565">
        <v>0.76090968716432195</v>
      </c>
      <c r="H1565">
        <v>5.9667282809611804</v>
      </c>
      <c r="I1565">
        <v>3.0593856655290099</v>
      </c>
    </row>
    <row r="1566" spans="1:9" x14ac:dyDescent="0.25">
      <c r="A1566">
        <v>1564</v>
      </c>
      <c r="B1566">
        <v>60.066648893628297</v>
      </c>
      <c r="C1566">
        <v>174.60205704591201</v>
      </c>
      <c r="D1566">
        <v>14.158609530863499</v>
      </c>
      <c r="E1566">
        <v>12.361876572297501</v>
      </c>
      <c r="F1566">
        <v>0.33279988185890902</v>
      </c>
      <c r="G1566">
        <v>0.86282910606135599</v>
      </c>
      <c r="H1566">
        <v>10.6362781954887</v>
      </c>
      <c r="I1566">
        <v>3.7764926539543602</v>
      </c>
    </row>
    <row r="1567" spans="1:9" x14ac:dyDescent="0.25">
      <c r="A1567">
        <v>1565</v>
      </c>
      <c r="B1567">
        <v>61.714550166604901</v>
      </c>
      <c r="C1567">
        <v>152.99013874555601</v>
      </c>
      <c r="D1567">
        <v>15.631791872089099</v>
      </c>
      <c r="E1567">
        <v>6.1545374661547996</v>
      </c>
      <c r="F1567">
        <v>0.32835724841595099</v>
      </c>
      <c r="G1567">
        <v>0.83454567101737998</v>
      </c>
      <c r="H1567">
        <v>10.7221542227662</v>
      </c>
      <c r="I1567">
        <v>3.4982970027247902</v>
      </c>
    </row>
    <row r="1568" spans="1:9" x14ac:dyDescent="0.25">
      <c r="A1568">
        <v>1566</v>
      </c>
      <c r="B1568">
        <v>63.109548724656598</v>
      </c>
      <c r="C1568">
        <v>126.366963202587</v>
      </c>
      <c r="D1568">
        <v>16.063528699764699</v>
      </c>
      <c r="E1568">
        <v>11.4583084273208</v>
      </c>
      <c r="F1568">
        <v>0.331768972970576</v>
      </c>
      <c r="G1568">
        <v>0.73727615106820499</v>
      </c>
      <c r="H1568">
        <v>12.042999999999999</v>
      </c>
      <c r="I1568">
        <v>4.6376663254861796</v>
      </c>
    </row>
    <row r="1569" spans="1:9" x14ac:dyDescent="0.25">
      <c r="A1569">
        <v>1567</v>
      </c>
      <c r="B1569">
        <v>61.648117294235199</v>
      </c>
      <c r="C1569">
        <v>148.469000534473</v>
      </c>
      <c r="D1569">
        <v>15.390504407937801</v>
      </c>
      <c r="E1569">
        <v>5.9973184438528202</v>
      </c>
      <c r="F1569">
        <v>0.33873523793451499</v>
      </c>
      <c r="G1569">
        <v>0.844494615046256</v>
      </c>
      <c r="H1569">
        <v>11.146453089244799</v>
      </c>
      <c r="I1569">
        <v>4.3125200128081902</v>
      </c>
    </row>
    <row r="1570" spans="1:9" x14ac:dyDescent="0.25">
      <c r="A1570">
        <v>1568</v>
      </c>
      <c r="B1570">
        <v>41.774101307189497</v>
      </c>
      <c r="C1570">
        <v>128.12142431466</v>
      </c>
      <c r="D1570">
        <v>13.09304900315</v>
      </c>
      <c r="E1570">
        <v>17.022907446777602</v>
      </c>
      <c r="F1570">
        <v>0.26507660914884201</v>
      </c>
      <c r="G1570">
        <v>0.80495431765292202</v>
      </c>
      <c r="H1570">
        <v>11.625373134328299</v>
      </c>
      <c r="I1570">
        <v>6.8676024279210903</v>
      </c>
    </row>
    <row r="1571" spans="1:9" x14ac:dyDescent="0.25">
      <c r="A1571">
        <v>1569</v>
      </c>
      <c r="B1571">
        <v>49.368467867467203</v>
      </c>
      <c r="C1571">
        <v>131.54682115566999</v>
      </c>
      <c r="D1571">
        <v>13.7403313271895</v>
      </c>
      <c r="E1571">
        <v>4.1775462632356799</v>
      </c>
      <c r="F1571">
        <v>0.31067206772978601</v>
      </c>
      <c r="G1571">
        <v>0.92397319102908904</v>
      </c>
      <c r="H1571">
        <v>12.2076677316293</v>
      </c>
      <c r="I1571">
        <v>3.1523531432497398</v>
      </c>
    </row>
    <row r="1572" spans="1:9" x14ac:dyDescent="0.25">
      <c r="A1572">
        <v>1570</v>
      </c>
      <c r="B1572">
        <v>55.267383388243402</v>
      </c>
      <c r="C1572">
        <v>150.89590987019301</v>
      </c>
      <c r="D1572">
        <v>15.326218561742801</v>
      </c>
      <c r="E1572">
        <v>11.485589704433499</v>
      </c>
      <c r="F1572">
        <v>0.35705238091876002</v>
      </c>
      <c r="G1572">
        <v>0.71772466174805005</v>
      </c>
      <c r="H1572">
        <v>8.3740359897172194</v>
      </c>
      <c r="I1572">
        <v>5.6961206896551699</v>
      </c>
    </row>
    <row r="1573" spans="1:9" x14ac:dyDescent="0.25">
      <c r="A1573">
        <v>1571</v>
      </c>
      <c r="B1573">
        <v>50.544796605939602</v>
      </c>
      <c r="C1573">
        <v>143.72439478584701</v>
      </c>
      <c r="D1573">
        <v>12.7028204668337</v>
      </c>
      <c r="E1573">
        <v>5.2805414908632704</v>
      </c>
      <c r="F1573">
        <v>0.29378196372853299</v>
      </c>
      <c r="G1573">
        <v>0.86496171590031001</v>
      </c>
      <c r="H1573">
        <v>11.8483786152497</v>
      </c>
      <c r="I1573">
        <v>4.1426256077795696</v>
      </c>
    </row>
    <row r="1574" spans="1:9" x14ac:dyDescent="0.25">
      <c r="A1574">
        <v>1572</v>
      </c>
      <c r="B1574">
        <v>42.311358220810099</v>
      </c>
      <c r="C1574">
        <v>151.12920327173501</v>
      </c>
      <c r="D1574">
        <v>13.878589601084601</v>
      </c>
      <c r="E1574">
        <v>4.8116315392884301</v>
      </c>
      <c r="F1574">
        <v>0.237042274210401</v>
      </c>
      <c r="G1574">
        <v>0.79780264575099402</v>
      </c>
      <c r="H1574">
        <v>14.558258642765599</v>
      </c>
      <c r="I1574">
        <v>2.57089898053753</v>
      </c>
    </row>
    <row r="1575" spans="1:9" x14ac:dyDescent="0.25">
      <c r="A1575">
        <v>1573</v>
      </c>
      <c r="B1575">
        <v>47.759344962620098</v>
      </c>
      <c r="C1575">
        <v>118.862451267056</v>
      </c>
      <c r="D1575">
        <v>12.6042759085545</v>
      </c>
      <c r="E1575">
        <v>5.1813305851229297</v>
      </c>
      <c r="F1575">
        <v>0.29380427582586899</v>
      </c>
      <c r="G1575">
        <v>0.84596168258286297</v>
      </c>
      <c r="H1575">
        <v>12.363953488371999</v>
      </c>
      <c r="I1575">
        <v>3.2548223350253802</v>
      </c>
    </row>
    <row r="1576" spans="1:9" x14ac:dyDescent="0.25">
      <c r="A1576">
        <v>1574</v>
      </c>
      <c r="B1576">
        <v>32.643680981594997</v>
      </c>
      <c r="C1576">
        <v>134.13772845953</v>
      </c>
      <c r="D1576">
        <v>11.102329069871599</v>
      </c>
      <c r="E1576">
        <v>4.8785409182009403</v>
      </c>
      <c r="F1576">
        <v>0.212017000383249</v>
      </c>
      <c r="G1576">
        <v>0.746137284609663</v>
      </c>
      <c r="H1576">
        <v>16.304114490160998</v>
      </c>
      <c r="I1576">
        <v>3.2275042444821702</v>
      </c>
    </row>
    <row r="1577" spans="1:9" x14ac:dyDescent="0.25">
      <c r="A1577">
        <v>1575</v>
      </c>
      <c r="B1577">
        <v>34.629931468790502</v>
      </c>
      <c r="C1577">
        <v>99.610767446355993</v>
      </c>
      <c r="D1577">
        <v>14.821807762723701</v>
      </c>
      <c r="E1577">
        <v>5.4230415415620596</v>
      </c>
      <c r="F1577">
        <v>0.22037850416864599</v>
      </c>
      <c r="G1577">
        <v>0.87038959403187199</v>
      </c>
      <c r="H1577">
        <v>16.917854718261999</v>
      </c>
      <c r="I1577">
        <v>4.1433767808426696</v>
      </c>
    </row>
    <row r="1578" spans="1:9" x14ac:dyDescent="0.25">
      <c r="A1578">
        <v>1576</v>
      </c>
      <c r="B1578">
        <v>28.824894514767902</v>
      </c>
      <c r="C1578">
        <v>127.789900393791</v>
      </c>
      <c r="D1578">
        <v>11.827149288415701</v>
      </c>
      <c r="E1578">
        <v>6.3888487038048298</v>
      </c>
      <c r="F1578">
        <v>0.192728388672576</v>
      </c>
      <c r="G1578">
        <v>0.72446582534665505</v>
      </c>
      <c r="H1578">
        <v>15.048220436280101</v>
      </c>
      <c r="I1578">
        <v>4.1437677053824302</v>
      </c>
    </row>
    <row r="1579" spans="1:9" x14ac:dyDescent="0.25">
      <c r="A1579">
        <v>1577</v>
      </c>
      <c r="B1579">
        <v>32.506159802886302</v>
      </c>
      <c r="C1579">
        <v>182.544612713417</v>
      </c>
      <c r="D1579">
        <v>13.772006542202501</v>
      </c>
      <c r="E1579">
        <v>4.7177927567841103</v>
      </c>
      <c r="F1579">
        <v>0.20577947063795199</v>
      </c>
      <c r="G1579">
        <v>0.87009066416326797</v>
      </c>
      <c r="H1579">
        <v>16.397740112994299</v>
      </c>
      <c r="I1579">
        <v>2.65155898424943</v>
      </c>
    </row>
    <row r="1580" spans="1:9" x14ac:dyDescent="0.25">
      <c r="A1580">
        <v>1578</v>
      </c>
      <c r="B1580">
        <v>28.526447462473101</v>
      </c>
      <c r="C1580">
        <v>151.66520263525601</v>
      </c>
      <c r="D1580">
        <v>11.083128414200999</v>
      </c>
      <c r="E1580">
        <v>4.9076591911789196</v>
      </c>
      <c r="F1580">
        <v>0.18679290550236799</v>
      </c>
      <c r="G1580">
        <v>0.784052974896573</v>
      </c>
      <c r="H1580">
        <v>16.682352941176401</v>
      </c>
      <c r="I1580">
        <v>3.16440777843252</v>
      </c>
    </row>
    <row r="1581" spans="1:9" x14ac:dyDescent="0.25">
      <c r="A1581">
        <v>1579</v>
      </c>
      <c r="B1581">
        <v>34.841416893732898</v>
      </c>
      <c r="C1581">
        <v>168.31541186086599</v>
      </c>
      <c r="D1581">
        <v>11.8383640870544</v>
      </c>
      <c r="E1581">
        <v>6.2433470870966703</v>
      </c>
      <c r="F1581">
        <v>0.22132665204059401</v>
      </c>
      <c r="G1581">
        <v>0.883524992688697</v>
      </c>
      <c r="H1581">
        <v>16.706521739130402</v>
      </c>
      <c r="I1581">
        <v>4.0663377192982404</v>
      </c>
    </row>
    <row r="1582" spans="1:9" x14ac:dyDescent="0.25">
      <c r="A1582">
        <v>1580</v>
      </c>
      <c r="B1582">
        <v>49.2873372125242</v>
      </c>
      <c r="C1582">
        <v>140.536441234405</v>
      </c>
      <c r="D1582">
        <v>12.344911770439699</v>
      </c>
      <c r="E1582">
        <v>9.9273972009678406</v>
      </c>
      <c r="F1582">
        <v>0.27943091623732502</v>
      </c>
      <c r="G1582">
        <v>0.67881977244333003</v>
      </c>
      <c r="H1582">
        <v>13.7145688800792</v>
      </c>
      <c r="I1582">
        <v>6.7673031026252897</v>
      </c>
    </row>
    <row r="1583" spans="1:9" x14ac:dyDescent="0.25">
      <c r="A1583">
        <v>1581</v>
      </c>
      <c r="B1583">
        <v>54.616250343123802</v>
      </c>
      <c r="C1583">
        <v>170.656274037228</v>
      </c>
      <c r="D1583">
        <v>18.034531966520198</v>
      </c>
      <c r="E1583">
        <v>5.6341961576241104</v>
      </c>
      <c r="F1583">
        <v>0.34489596994806099</v>
      </c>
      <c r="G1583">
        <v>0.885904539667417</v>
      </c>
      <c r="H1583">
        <v>9.9230769230769198</v>
      </c>
      <c r="I1583">
        <v>2.7775326346754898</v>
      </c>
    </row>
    <row r="1584" spans="1:9" x14ac:dyDescent="0.25">
      <c r="A1584">
        <v>1582</v>
      </c>
      <c r="B1584">
        <v>58.163348017621097</v>
      </c>
      <c r="C1584">
        <v>161.435835351089</v>
      </c>
      <c r="D1584">
        <v>15.3536937121227</v>
      </c>
      <c r="E1584">
        <v>7.0657201472719704</v>
      </c>
      <c r="F1584">
        <v>0.38911333521413699</v>
      </c>
      <c r="G1584">
        <v>0.83364772248401198</v>
      </c>
      <c r="H1584">
        <v>10.2206221198156</v>
      </c>
      <c r="I1584">
        <v>3.7785214481289899</v>
      </c>
    </row>
    <row r="1585" spans="1:9" x14ac:dyDescent="0.25">
      <c r="A1585">
        <v>1583</v>
      </c>
      <c r="B1585">
        <v>29.492170022371301</v>
      </c>
      <c r="C1585">
        <v>169.11469482210001</v>
      </c>
      <c r="D1585">
        <v>12.813798508942501</v>
      </c>
      <c r="E1585">
        <v>10.042085423641501</v>
      </c>
      <c r="F1585">
        <v>0.17873056530657799</v>
      </c>
      <c r="G1585">
        <v>0.81673471385576402</v>
      </c>
      <c r="H1585">
        <v>12.6724137931034</v>
      </c>
      <c r="I1585">
        <v>3.84408834993503</v>
      </c>
    </row>
    <row r="1586" spans="1:9" x14ac:dyDescent="0.25">
      <c r="A1586">
        <v>1584</v>
      </c>
      <c r="B1586">
        <v>57.685371136050399</v>
      </c>
      <c r="C1586">
        <v>124.894454382826</v>
      </c>
      <c r="D1586">
        <v>17.564594223145601</v>
      </c>
      <c r="E1586">
        <v>7.4220247005921403</v>
      </c>
      <c r="F1586">
        <v>0.38178645905698499</v>
      </c>
      <c r="G1586">
        <v>0.80606354909601696</v>
      </c>
      <c r="H1586">
        <v>12.9835742444152</v>
      </c>
      <c r="I1586">
        <v>3.7973547472838902</v>
      </c>
    </row>
    <row r="1587" spans="1:9" x14ac:dyDescent="0.25">
      <c r="A1587">
        <v>1585</v>
      </c>
      <c r="B1587">
        <v>57.865866388308902</v>
      </c>
      <c r="C1587">
        <v>155.92030047636399</v>
      </c>
      <c r="D1587">
        <v>16.925976381420099</v>
      </c>
      <c r="E1587">
        <v>10.4891858079393</v>
      </c>
      <c r="F1587">
        <v>0.382056054212982</v>
      </c>
      <c r="G1587">
        <v>0.77900434986926204</v>
      </c>
      <c r="H1587">
        <v>12.4390691977954</v>
      </c>
      <c r="I1587">
        <v>5.1425318761384302</v>
      </c>
    </row>
    <row r="1588" spans="1:9" x14ac:dyDescent="0.25">
      <c r="A1588">
        <v>1586</v>
      </c>
      <c r="B1588">
        <v>53.316367265468998</v>
      </c>
      <c r="C1588">
        <v>127.09259415283501</v>
      </c>
      <c r="D1588">
        <v>13.0468181067762</v>
      </c>
      <c r="E1588">
        <v>3.6126603581439198</v>
      </c>
      <c r="F1588">
        <v>0.34935466869730503</v>
      </c>
      <c r="G1588">
        <v>0.88367499695069096</v>
      </c>
      <c r="H1588">
        <v>11.6445427728613</v>
      </c>
      <c r="I1588">
        <v>2.9186724094248699</v>
      </c>
    </row>
    <row r="1589" spans="1:9" x14ac:dyDescent="0.25">
      <c r="A1589">
        <v>1587</v>
      </c>
      <c r="B1589">
        <v>49.250514554542697</v>
      </c>
      <c r="C1589">
        <v>139.934416243654</v>
      </c>
      <c r="D1589">
        <v>13.7844076721008</v>
      </c>
      <c r="E1589">
        <v>12.4066314968782</v>
      </c>
      <c r="F1589">
        <v>0.303147916659672</v>
      </c>
      <c r="G1589">
        <v>0.74317107601935795</v>
      </c>
      <c r="H1589">
        <v>13.949454905847301</v>
      </c>
      <c r="I1589">
        <v>6.9136268343815503</v>
      </c>
    </row>
    <row r="1590" spans="1:9" x14ac:dyDescent="0.25">
      <c r="A1590">
        <v>1588</v>
      </c>
      <c r="B1590">
        <v>38.301390121265896</v>
      </c>
      <c r="C1590">
        <v>62.602608695652101</v>
      </c>
      <c r="D1590">
        <v>10.186084622653301</v>
      </c>
      <c r="E1590">
        <v>24.2820540203668</v>
      </c>
      <c r="F1590">
        <v>0.242749828796121</v>
      </c>
      <c r="G1590">
        <v>0.30645494104441201</v>
      </c>
      <c r="H1590">
        <v>14.4146806482364</v>
      </c>
      <c r="I1590">
        <v>7.8453237410071903</v>
      </c>
    </row>
    <row r="1591" spans="1:9" x14ac:dyDescent="0.25">
      <c r="A1591">
        <v>1589</v>
      </c>
      <c r="B1591">
        <v>39.665285996055196</v>
      </c>
      <c r="C1591">
        <v>148.24640776698999</v>
      </c>
      <c r="D1591">
        <v>9.1169048331353704</v>
      </c>
      <c r="E1591">
        <v>8.5129577894639805</v>
      </c>
      <c r="F1591">
        <v>0.260361934130035</v>
      </c>
      <c r="G1591">
        <v>0.83552048229312503</v>
      </c>
      <c r="H1591">
        <v>11.254447022428399</v>
      </c>
      <c r="I1591">
        <v>5.8549382716049303</v>
      </c>
    </row>
    <row r="1592" spans="1:9" x14ac:dyDescent="0.25">
      <c r="A1592">
        <v>1590</v>
      </c>
      <c r="B1592">
        <v>48.500872165462198</v>
      </c>
      <c r="C1592">
        <v>148.98346495557701</v>
      </c>
      <c r="D1592">
        <v>12.6651426370266</v>
      </c>
      <c r="E1592">
        <v>8.5154209725659502</v>
      </c>
      <c r="F1592">
        <v>0.292668608945932</v>
      </c>
      <c r="G1592">
        <v>0.84547259716046397</v>
      </c>
      <c r="H1592">
        <v>8.7883275261324005</v>
      </c>
      <c r="I1592">
        <v>4.6069670579326001</v>
      </c>
    </row>
    <row r="1593" spans="1:9" x14ac:dyDescent="0.25">
      <c r="A1593">
        <v>1591</v>
      </c>
      <c r="B1593">
        <v>51.052964881980401</v>
      </c>
      <c r="C1593">
        <v>157.34801115514401</v>
      </c>
      <c r="D1593">
        <v>11.296633637674899</v>
      </c>
      <c r="E1593">
        <v>4.6021457862836499</v>
      </c>
      <c r="F1593">
        <v>0.30239666191126302</v>
      </c>
      <c r="G1593">
        <v>0.83218334862770005</v>
      </c>
      <c r="H1593">
        <v>7.9440813362381899</v>
      </c>
      <c r="I1593">
        <v>2.90912667191188</v>
      </c>
    </row>
    <row r="1594" spans="1:9" x14ac:dyDescent="0.25">
      <c r="A1594">
        <v>1592</v>
      </c>
      <c r="B1594">
        <v>51.278852025239097</v>
      </c>
      <c r="C1594">
        <v>168.97629179331301</v>
      </c>
      <c r="D1594">
        <v>11.5094751170947</v>
      </c>
      <c r="E1594">
        <v>6.6188161525599796</v>
      </c>
      <c r="F1594">
        <v>0.32669123484999502</v>
      </c>
      <c r="G1594">
        <v>0.83264483268483203</v>
      </c>
      <c r="H1594">
        <v>7.9322766570605099</v>
      </c>
      <c r="I1594">
        <v>3.6545376712328701</v>
      </c>
    </row>
    <row r="1595" spans="1:9" x14ac:dyDescent="0.25">
      <c r="A1595">
        <v>1593</v>
      </c>
      <c r="B1595">
        <v>59.0550579944207</v>
      </c>
      <c r="C1595">
        <v>137.581668331668</v>
      </c>
      <c r="D1595">
        <v>13.0919700887333</v>
      </c>
      <c r="E1595">
        <v>8.0224725775423398</v>
      </c>
      <c r="F1595">
        <v>0.37234155127721702</v>
      </c>
      <c r="G1595">
        <v>0.68710135192792399</v>
      </c>
      <c r="H1595">
        <v>8.2297847585805695</v>
      </c>
      <c r="I1595">
        <v>3.0795981452859298</v>
      </c>
    </row>
    <row r="1596" spans="1:9" x14ac:dyDescent="0.25">
      <c r="A1596">
        <v>1594</v>
      </c>
      <c r="B1596">
        <v>53.921471013328997</v>
      </c>
      <c r="C1596">
        <v>139.597467136902</v>
      </c>
      <c r="D1596">
        <v>13.0316812757347</v>
      </c>
      <c r="E1596">
        <v>8.6672111486066097</v>
      </c>
      <c r="F1596">
        <v>0.338097303666542</v>
      </c>
      <c r="G1596">
        <v>0.797481462850676</v>
      </c>
      <c r="H1596">
        <v>11.846614739364799</v>
      </c>
      <c r="I1596">
        <v>3.1298977853492298</v>
      </c>
    </row>
    <row r="1597" spans="1:9" x14ac:dyDescent="0.25">
      <c r="A1597">
        <v>1595</v>
      </c>
      <c r="B1597">
        <v>53.548171397379903</v>
      </c>
      <c r="C1597">
        <v>161.83408249603301</v>
      </c>
      <c r="D1597">
        <v>14.4436528478554</v>
      </c>
      <c r="E1597">
        <v>7.7152608726739897</v>
      </c>
      <c r="F1597">
        <v>0.35271246522267402</v>
      </c>
      <c r="G1597">
        <v>0.82992109738895703</v>
      </c>
      <c r="H1597">
        <v>7.5713513513513497</v>
      </c>
      <c r="I1597">
        <v>3.1157517899761298</v>
      </c>
    </row>
    <row r="1598" spans="1:9" x14ac:dyDescent="0.25">
      <c r="A1598">
        <v>1596</v>
      </c>
      <c r="B1598">
        <v>47.2619116373086</v>
      </c>
      <c r="C1598">
        <v>125.555432984004</v>
      </c>
      <c r="D1598">
        <v>11.905962348405801</v>
      </c>
      <c r="E1598">
        <v>17.049089183532399</v>
      </c>
      <c r="F1598">
        <v>0.32137803538818799</v>
      </c>
      <c r="G1598">
        <v>0.64822677027541697</v>
      </c>
      <c r="H1598">
        <v>5.09106933019976</v>
      </c>
      <c r="I1598">
        <v>9.7738515901060001</v>
      </c>
    </row>
    <row r="1599" spans="1:9" x14ac:dyDescent="0.25">
      <c r="A1599">
        <v>1597</v>
      </c>
      <c r="B1599">
        <v>56.0703125</v>
      </c>
      <c r="C1599">
        <v>188.084703214835</v>
      </c>
      <c r="D1599">
        <v>15.7303333850494</v>
      </c>
      <c r="E1599">
        <v>4.9799994695621397</v>
      </c>
      <c r="F1599">
        <v>0.32220860434299797</v>
      </c>
      <c r="G1599">
        <v>0.94483202319320303</v>
      </c>
      <c r="H1599">
        <v>10.498586239396699</v>
      </c>
      <c r="I1599">
        <v>2.74167294649585</v>
      </c>
    </row>
    <row r="1600" spans="1:9" x14ac:dyDescent="0.25">
      <c r="A1600">
        <v>1598</v>
      </c>
      <c r="B1600">
        <v>48.262878262878203</v>
      </c>
      <c r="C1600">
        <v>180.20632614284099</v>
      </c>
      <c r="D1600">
        <v>13.474408575231401</v>
      </c>
      <c r="E1600">
        <v>3.7577011878742499</v>
      </c>
      <c r="F1600">
        <v>0.28088373562429497</v>
      </c>
      <c r="G1600">
        <v>0.89157415179224597</v>
      </c>
      <c r="H1600">
        <v>10.8360797918473</v>
      </c>
      <c r="I1600">
        <v>2.7919863597612902</v>
      </c>
    </row>
    <row r="1601" spans="1:9" x14ac:dyDescent="0.25">
      <c r="A1601">
        <v>1599</v>
      </c>
      <c r="B1601">
        <v>17.185049019607799</v>
      </c>
      <c r="C1601">
        <v>152.06766096762399</v>
      </c>
      <c r="D1601">
        <v>17.339095922361199</v>
      </c>
      <c r="E1601">
        <v>8.5539086481017392</v>
      </c>
      <c r="F1601">
        <v>9.0616577270527104E-2</v>
      </c>
      <c r="G1601">
        <v>0.768381942153742</v>
      </c>
      <c r="H1601">
        <v>15.419098143236001</v>
      </c>
      <c r="I1601">
        <v>4.8323578595317702</v>
      </c>
    </row>
    <row r="1602" spans="1:9" x14ac:dyDescent="0.25">
      <c r="A1602">
        <v>1600</v>
      </c>
      <c r="B1602">
        <v>39.574468085106297</v>
      </c>
      <c r="C1602">
        <v>143.33178564519201</v>
      </c>
      <c r="D1602">
        <v>12.616324814635099</v>
      </c>
      <c r="E1602">
        <v>7.51042586955601</v>
      </c>
      <c r="F1602">
        <v>0.26398894531139</v>
      </c>
      <c r="G1602">
        <v>0.773247551717685</v>
      </c>
      <c r="H1602">
        <v>10.5385514018691</v>
      </c>
      <c r="I1602">
        <v>4.1764159702878301</v>
      </c>
    </row>
    <row r="1603" spans="1:9" x14ac:dyDescent="0.25">
      <c r="A1603">
        <v>1601</v>
      </c>
      <c r="B1603">
        <v>57.103422892896504</v>
      </c>
      <c r="C1603">
        <v>142.88003472222201</v>
      </c>
      <c r="D1603">
        <v>15.732906040383501</v>
      </c>
      <c r="E1603">
        <v>6.0926209780310803</v>
      </c>
      <c r="F1603">
        <v>0.33206389684188797</v>
      </c>
      <c r="G1603">
        <v>0.76406189871821595</v>
      </c>
      <c r="H1603">
        <v>8.8775029446407494</v>
      </c>
      <c r="I1603">
        <v>2.8972073677956001</v>
      </c>
    </row>
    <row r="1604" spans="1:9" x14ac:dyDescent="0.25">
      <c r="A1604">
        <v>1602</v>
      </c>
      <c r="B1604">
        <v>62.034513015501602</v>
      </c>
      <c r="C1604">
        <v>147.836836836836</v>
      </c>
      <c r="D1604">
        <v>14.7455525891405</v>
      </c>
      <c r="E1604">
        <v>5.2221887402910996</v>
      </c>
      <c r="F1604">
        <v>0.37368506638386301</v>
      </c>
      <c r="G1604">
        <v>0.80255180850445595</v>
      </c>
      <c r="H1604">
        <v>8.7541302235179792</v>
      </c>
      <c r="I1604">
        <v>3.0762096774193499</v>
      </c>
    </row>
    <row r="1605" spans="1:9" x14ac:dyDescent="0.25">
      <c r="A1605">
        <v>1603</v>
      </c>
      <c r="B1605">
        <v>17.600913937547599</v>
      </c>
      <c r="C1605">
        <v>159.025609422076</v>
      </c>
      <c r="D1605">
        <v>20.345374266358601</v>
      </c>
      <c r="E1605">
        <v>10.183568850634799</v>
      </c>
      <c r="F1605">
        <v>0.10776153408856499</v>
      </c>
      <c r="G1605">
        <v>0.81197315337193998</v>
      </c>
      <c r="H1605">
        <v>14.5801687763713</v>
      </c>
      <c r="I1605">
        <v>3.7986906710310899</v>
      </c>
    </row>
    <row r="1606" spans="1:9" x14ac:dyDescent="0.25">
      <c r="A1606">
        <v>1604</v>
      </c>
      <c r="B1606">
        <v>31.357092448835498</v>
      </c>
      <c r="C1606">
        <v>143.98861690339399</v>
      </c>
      <c r="D1606">
        <v>12.125249610448099</v>
      </c>
      <c r="E1606">
        <v>4.8875689511830203</v>
      </c>
      <c r="F1606">
        <v>0.21816450358126399</v>
      </c>
      <c r="G1606">
        <v>0.83386448574855998</v>
      </c>
      <c r="H1606">
        <v>12.217920353982301</v>
      </c>
      <c r="I1606">
        <v>3.0719569603227899</v>
      </c>
    </row>
    <row r="1607" spans="1:9" x14ac:dyDescent="0.25">
      <c r="A1607">
        <v>1605</v>
      </c>
      <c r="B1607">
        <v>29.849793021880501</v>
      </c>
      <c r="C1607">
        <v>185.066294162155</v>
      </c>
      <c r="D1607">
        <v>15.708072374607299</v>
      </c>
      <c r="E1607">
        <v>5.3136185164289902</v>
      </c>
      <c r="F1607">
        <v>0.19784813758370901</v>
      </c>
      <c r="G1607">
        <v>0.911805416350985</v>
      </c>
      <c r="H1607">
        <v>13.1566068515497</v>
      </c>
      <c r="I1607">
        <v>3.35332785538208</v>
      </c>
    </row>
    <row r="1608" spans="1:9" x14ac:dyDescent="0.25">
      <c r="A1608">
        <v>1606</v>
      </c>
      <c r="B1608">
        <v>24.395223420647099</v>
      </c>
      <c r="C1608">
        <v>160.10962406015</v>
      </c>
      <c r="D1608">
        <v>15.076885176100699</v>
      </c>
      <c r="E1608">
        <v>5.8645205381132897</v>
      </c>
      <c r="F1608">
        <v>0.15469549461158399</v>
      </c>
      <c r="G1608">
        <v>0.80238314216005102</v>
      </c>
      <c r="H1608">
        <v>12.5833333333333</v>
      </c>
      <c r="I1608">
        <v>2.7843053173241801</v>
      </c>
    </row>
    <row r="1609" spans="1:9" x14ac:dyDescent="0.25">
      <c r="A1609">
        <v>1607</v>
      </c>
      <c r="B1609">
        <v>27.084868421052601</v>
      </c>
      <c r="C1609">
        <v>175.03629904232301</v>
      </c>
      <c r="D1609">
        <v>15.737556078131201</v>
      </c>
      <c r="E1609">
        <v>2.7121898068593899</v>
      </c>
      <c r="F1609">
        <v>0.17049149743539099</v>
      </c>
      <c r="G1609">
        <v>0.82429406601117505</v>
      </c>
      <c r="H1609">
        <v>13.519855595667799</v>
      </c>
      <c r="I1609">
        <v>2.2883054892601402</v>
      </c>
    </row>
    <row r="1610" spans="1:9" x14ac:dyDescent="0.25">
      <c r="A1610">
        <v>1608</v>
      </c>
      <c r="B1610">
        <v>38.9730010384216</v>
      </c>
      <c r="C1610">
        <v>172.45186020293099</v>
      </c>
      <c r="D1610">
        <v>15.4701641618602</v>
      </c>
      <c r="E1610">
        <v>3.9873553491736198</v>
      </c>
      <c r="F1610">
        <v>0.24355608743648299</v>
      </c>
      <c r="G1610">
        <v>0.84931519290045798</v>
      </c>
      <c r="H1610">
        <v>13.146478873239399</v>
      </c>
      <c r="I1610">
        <v>2.5562150837988802</v>
      </c>
    </row>
    <row r="1611" spans="1:9" x14ac:dyDescent="0.25">
      <c r="A1611">
        <v>1609</v>
      </c>
      <c r="B1611">
        <v>28.1191523390643</v>
      </c>
      <c r="C1611">
        <v>137.68498367791</v>
      </c>
      <c r="D1611">
        <v>11.850292569557199</v>
      </c>
      <c r="E1611">
        <v>9.8419977760366901</v>
      </c>
      <c r="F1611">
        <v>0.183270571620784</v>
      </c>
      <c r="G1611">
        <v>0.753769023213128</v>
      </c>
      <c r="H1611">
        <v>16.341161928306501</v>
      </c>
      <c r="I1611">
        <v>4.8773738469885997</v>
      </c>
    </row>
    <row r="1612" spans="1:9" x14ac:dyDescent="0.25">
      <c r="A1612">
        <v>1610</v>
      </c>
      <c r="B1612">
        <v>27.646081504702099</v>
      </c>
      <c r="C1612">
        <v>148.96915311273099</v>
      </c>
      <c r="D1612">
        <v>11.567147842438599</v>
      </c>
      <c r="E1612">
        <v>10.134589049055901</v>
      </c>
      <c r="F1612">
        <v>0.17737102945185301</v>
      </c>
      <c r="G1612">
        <v>0.80440109091207501</v>
      </c>
      <c r="H1612">
        <v>15.303825136612</v>
      </c>
      <c r="I1612">
        <v>4.2545598731165697</v>
      </c>
    </row>
    <row r="1613" spans="1:9" x14ac:dyDescent="0.25">
      <c r="A1613">
        <v>1611</v>
      </c>
      <c r="B1613">
        <v>34.902528548123897</v>
      </c>
      <c r="C1613">
        <v>117.21430370183801</v>
      </c>
      <c r="D1613">
        <v>15.645922916754801</v>
      </c>
      <c r="E1613">
        <v>15.825950803396401</v>
      </c>
      <c r="F1613">
        <v>0.219209032151925</v>
      </c>
      <c r="G1613">
        <v>0.66968952525183501</v>
      </c>
      <c r="H1613">
        <v>14.4422572178477</v>
      </c>
      <c r="I1613">
        <v>7.2766225582860704</v>
      </c>
    </row>
    <row r="1614" spans="1:9" x14ac:dyDescent="0.25">
      <c r="A1614">
        <v>1612</v>
      </c>
      <c r="B1614">
        <v>44.268790443006402</v>
      </c>
      <c r="C1614">
        <v>169.39443928128799</v>
      </c>
      <c r="D1614">
        <v>14.3625272181763</v>
      </c>
      <c r="E1614">
        <v>6.70658535327604</v>
      </c>
      <c r="F1614">
        <v>0.24406025511791199</v>
      </c>
      <c r="G1614">
        <v>0.882192885791652</v>
      </c>
      <c r="H1614">
        <v>10.5</v>
      </c>
      <c r="I1614">
        <v>3.68719332679097</v>
      </c>
    </row>
    <row r="1615" spans="1:9" x14ac:dyDescent="0.25">
      <c r="A1615">
        <v>1613</v>
      </c>
      <c r="B1615">
        <v>57.950885399264898</v>
      </c>
      <c r="C1615">
        <v>144.717355142777</v>
      </c>
      <c r="D1615">
        <v>12.8712714811747</v>
      </c>
      <c r="E1615">
        <v>8.9691699294331695</v>
      </c>
      <c r="F1615">
        <v>0.35819093870047802</v>
      </c>
      <c r="G1615">
        <v>0.82026571324836695</v>
      </c>
      <c r="H1615">
        <v>6.57339449541284</v>
      </c>
      <c r="I1615">
        <v>4.0333700036670299</v>
      </c>
    </row>
    <row r="1616" spans="1:9" x14ac:dyDescent="0.25">
      <c r="A1616">
        <v>1614</v>
      </c>
      <c r="B1616">
        <v>35.596753660089099</v>
      </c>
      <c r="C1616">
        <v>97.719298245613999</v>
      </c>
      <c r="D1616">
        <v>12.0664211610408</v>
      </c>
      <c r="E1616">
        <v>9.2989026605976495</v>
      </c>
      <c r="F1616">
        <v>0.21697342392900901</v>
      </c>
      <c r="G1616">
        <v>0.60711088971524496</v>
      </c>
      <c r="H1616">
        <v>13.026804123711299</v>
      </c>
      <c r="I1616">
        <v>5.8272373540856002</v>
      </c>
    </row>
    <row r="1617" spans="1:9" x14ac:dyDescent="0.25">
      <c r="A1617">
        <v>1615</v>
      </c>
      <c r="B1617">
        <v>34.325407166123703</v>
      </c>
      <c r="C1617">
        <v>125.04403912238899</v>
      </c>
      <c r="D1617">
        <v>11.217899230398499</v>
      </c>
      <c r="E1617">
        <v>4.2881850170023696</v>
      </c>
      <c r="F1617">
        <v>0.212064835629066</v>
      </c>
      <c r="G1617">
        <v>0.91802132305486095</v>
      </c>
      <c r="H1617">
        <v>13.776688453159</v>
      </c>
      <c r="I1617">
        <v>3.0093032462391101</v>
      </c>
    </row>
    <row r="1618" spans="1:9" x14ac:dyDescent="0.25">
      <c r="A1618">
        <v>1616</v>
      </c>
      <c r="B1618">
        <v>46.925671250818503</v>
      </c>
      <c r="C1618">
        <v>161.166150670794</v>
      </c>
      <c r="D1618">
        <v>13.827556968447</v>
      </c>
      <c r="E1618">
        <v>4.1968453550129698</v>
      </c>
      <c r="F1618">
        <v>0.28389674727597602</v>
      </c>
      <c r="G1618">
        <v>0.75561214466109905</v>
      </c>
      <c r="H1618">
        <v>11.379190751445</v>
      </c>
      <c r="I1618">
        <v>2.5106060606060598</v>
      </c>
    </row>
    <row r="1619" spans="1:9" x14ac:dyDescent="0.25">
      <c r="A1619">
        <v>1617</v>
      </c>
      <c r="B1619">
        <v>48.334972819052503</v>
      </c>
      <c r="C1619">
        <v>135.77053052325499</v>
      </c>
      <c r="D1619">
        <v>13.5649354617725</v>
      </c>
      <c r="E1619">
        <v>6.9542209167873796</v>
      </c>
      <c r="F1619">
        <v>0.29047431170301802</v>
      </c>
      <c r="G1619">
        <v>0.85272620501679197</v>
      </c>
      <c r="H1619">
        <v>11.687791239515301</v>
      </c>
      <c r="I1619">
        <v>4.4026861451460801</v>
      </c>
    </row>
    <row r="1620" spans="1:9" x14ac:dyDescent="0.25">
      <c r="A1620">
        <v>1618</v>
      </c>
      <c r="B1620">
        <v>47.632597754548897</v>
      </c>
      <c r="C1620">
        <v>110.29326047358801</v>
      </c>
      <c r="D1620">
        <v>12.047255091352699</v>
      </c>
      <c r="E1620">
        <v>5.2359173060125102</v>
      </c>
      <c r="F1620">
        <v>0.27199362427436502</v>
      </c>
      <c r="G1620">
        <v>0.55229368716447602</v>
      </c>
      <c r="H1620">
        <v>10.1729797979797</v>
      </c>
      <c r="I1620">
        <v>2.7548701298701199</v>
      </c>
    </row>
    <row r="1621" spans="1:9" x14ac:dyDescent="0.25">
      <c r="A1621">
        <v>1619</v>
      </c>
      <c r="B1621">
        <v>34.2341549295774</v>
      </c>
      <c r="C1621">
        <v>135.90149079216599</v>
      </c>
      <c r="D1621">
        <v>12.293981630843801</v>
      </c>
      <c r="E1621">
        <v>5.63974438471105</v>
      </c>
      <c r="F1621">
        <v>0.19021444101090501</v>
      </c>
      <c r="G1621">
        <v>0.78962389143075795</v>
      </c>
      <c r="H1621">
        <v>9.4314516129032206</v>
      </c>
      <c r="I1621">
        <v>3.5309591258599702</v>
      </c>
    </row>
    <row r="1622" spans="1:9" x14ac:dyDescent="0.25">
      <c r="A1622">
        <v>1620</v>
      </c>
      <c r="B1622">
        <v>28.530439684329199</v>
      </c>
      <c r="C1622">
        <v>160.87183327093399</v>
      </c>
      <c r="D1622">
        <v>14.531773619099299</v>
      </c>
      <c r="E1622">
        <v>5.9225293194714403</v>
      </c>
      <c r="F1622">
        <v>0.17073086348009001</v>
      </c>
      <c r="G1622">
        <v>0.84006728356090399</v>
      </c>
      <c r="H1622">
        <v>16.231647634584</v>
      </c>
      <c r="I1622">
        <v>2.8303934871098999</v>
      </c>
    </row>
    <row r="1623" spans="1:9" x14ac:dyDescent="0.25">
      <c r="A1623">
        <v>1621</v>
      </c>
      <c r="B1623">
        <v>36.611314313582</v>
      </c>
      <c r="C1623">
        <v>134.12108605211299</v>
      </c>
      <c r="D1623">
        <v>10.8617060421253</v>
      </c>
      <c r="E1623">
        <v>11.0025635351376</v>
      </c>
      <c r="F1623">
        <v>0.23542918175710301</v>
      </c>
      <c r="G1623">
        <v>0.71773804181221501</v>
      </c>
      <c r="H1623">
        <v>10.5076370170709</v>
      </c>
      <c r="I1623">
        <v>6.0957079427725702</v>
      </c>
    </row>
    <row r="1624" spans="1:9" x14ac:dyDescent="0.25">
      <c r="A1624">
        <v>1622</v>
      </c>
      <c r="B1624">
        <v>44.165911379657601</v>
      </c>
      <c r="C1624">
        <v>172.16037462585601</v>
      </c>
      <c r="D1624">
        <v>12.3834059557333</v>
      </c>
      <c r="E1624">
        <v>6.6495244563857598</v>
      </c>
      <c r="F1624">
        <v>0.26737733651309298</v>
      </c>
      <c r="G1624">
        <v>0.88078600140029895</v>
      </c>
      <c r="H1624">
        <v>9.5041474654377804</v>
      </c>
      <c r="I1624">
        <v>3.1455454278153399</v>
      </c>
    </row>
    <row r="1625" spans="1:9" x14ac:dyDescent="0.25">
      <c r="A1625">
        <v>1623</v>
      </c>
      <c r="B1625">
        <v>39.341827768013999</v>
      </c>
      <c r="C1625">
        <v>146.988274706867</v>
      </c>
      <c r="D1625">
        <v>13.597355946818301</v>
      </c>
      <c r="E1625">
        <v>12.103044580697601</v>
      </c>
      <c r="F1625">
        <v>0.24001197227965801</v>
      </c>
      <c r="G1625">
        <v>0.803457447336418</v>
      </c>
      <c r="H1625">
        <v>10.170579029733901</v>
      </c>
      <c r="I1625">
        <v>7.0252697331061897</v>
      </c>
    </row>
    <row r="1626" spans="1:9" x14ac:dyDescent="0.25">
      <c r="A1626">
        <v>1624</v>
      </c>
      <c r="B1626">
        <v>46.128649183572399</v>
      </c>
      <c r="C1626">
        <v>174.519446233097</v>
      </c>
      <c r="D1626">
        <v>11.0066464705216</v>
      </c>
      <c r="E1626">
        <v>3.16752260892769</v>
      </c>
      <c r="F1626">
        <v>0.27551888808964498</v>
      </c>
      <c r="G1626">
        <v>0.90580194151107596</v>
      </c>
      <c r="H1626">
        <v>9.5893854748603307</v>
      </c>
      <c r="I1626">
        <v>2.5484781294093901</v>
      </c>
    </row>
    <row r="1627" spans="1:9" x14ac:dyDescent="0.25">
      <c r="A1627">
        <v>1625</v>
      </c>
      <c r="B1627">
        <v>50.930373095112898</v>
      </c>
      <c r="C1627">
        <v>148.45534207451601</v>
      </c>
      <c r="D1627">
        <v>12.0796175295736</v>
      </c>
      <c r="E1627">
        <v>4.9132510894250601</v>
      </c>
      <c r="F1627">
        <v>0.29712041027503799</v>
      </c>
      <c r="G1627">
        <v>0.88850459217760502</v>
      </c>
      <c r="H1627">
        <v>9.1333973128598807</v>
      </c>
      <c r="I1627">
        <v>2.6322642874366999</v>
      </c>
    </row>
    <row r="1628" spans="1:9" x14ac:dyDescent="0.25">
      <c r="A1628">
        <v>1626</v>
      </c>
      <c r="B1628">
        <v>30.151932474455698</v>
      </c>
      <c r="C1628">
        <v>162.225316455696</v>
      </c>
      <c r="D1628">
        <v>11.8245739991922</v>
      </c>
      <c r="E1628">
        <v>6.8175703013199698</v>
      </c>
      <c r="F1628">
        <v>0.18750616132326201</v>
      </c>
      <c r="G1628">
        <v>0.83994172287965196</v>
      </c>
      <c r="H1628">
        <v>14.3604135893648</v>
      </c>
      <c r="I1628">
        <v>4.5094396164219299</v>
      </c>
    </row>
    <row r="1629" spans="1:9" x14ac:dyDescent="0.25">
      <c r="A1629">
        <v>1627</v>
      </c>
      <c r="B1629">
        <v>62.531603141160602</v>
      </c>
      <c r="C1629">
        <v>168.53072747014099</v>
      </c>
      <c r="D1629">
        <v>14.211257436275901</v>
      </c>
      <c r="E1629">
        <v>12.9123668059586</v>
      </c>
      <c r="F1629">
        <v>0.45944405691305601</v>
      </c>
      <c r="G1629">
        <v>0.77623256924767603</v>
      </c>
      <c r="H1629">
        <v>4.5915032679738497</v>
      </c>
      <c r="I1629">
        <v>5.38492063492063</v>
      </c>
    </row>
    <row r="1630" spans="1:9" x14ac:dyDescent="0.25">
      <c r="A1630">
        <v>1628</v>
      </c>
      <c r="B1630">
        <v>42.953900709219802</v>
      </c>
      <c r="C1630">
        <v>155.570363901018</v>
      </c>
      <c r="D1630">
        <v>12.6582411073858</v>
      </c>
      <c r="E1630">
        <v>5.8541385854577701</v>
      </c>
      <c r="F1630">
        <v>0.27731373698474698</v>
      </c>
      <c r="G1630">
        <v>0.93656910211869904</v>
      </c>
      <c r="H1630">
        <v>8.0695652173913004</v>
      </c>
      <c r="I1630">
        <v>3.1741716227697498</v>
      </c>
    </row>
    <row r="1631" spans="1:9" x14ac:dyDescent="0.25">
      <c r="A1631">
        <v>1629</v>
      </c>
      <c r="B1631">
        <v>61.752345215759803</v>
      </c>
      <c r="C1631">
        <v>142.44991448815</v>
      </c>
      <c r="D1631">
        <v>14.097271454233301</v>
      </c>
      <c r="E1631">
        <v>5.3635259517019902</v>
      </c>
      <c r="F1631">
        <v>0.40337188097077498</v>
      </c>
      <c r="G1631">
        <v>0.83656043321335605</v>
      </c>
      <c r="H1631">
        <v>8.0378657487091196</v>
      </c>
      <c r="I1631">
        <v>3.7593158216249201</v>
      </c>
    </row>
    <row r="1632" spans="1:9" x14ac:dyDescent="0.25">
      <c r="A1632">
        <v>1630</v>
      </c>
      <c r="B1632">
        <v>59.9300791556728</v>
      </c>
      <c r="C1632">
        <v>157.65745703197101</v>
      </c>
      <c r="D1632">
        <v>15.240754473458701</v>
      </c>
      <c r="E1632">
        <v>4.8857025018947402</v>
      </c>
      <c r="F1632">
        <v>0.34054406876001497</v>
      </c>
      <c r="G1632">
        <v>0.86321268548769003</v>
      </c>
      <c r="H1632">
        <v>10.0595238095238</v>
      </c>
      <c r="I1632">
        <v>2.6993935893733698</v>
      </c>
    </row>
    <row r="1633" spans="1:9" x14ac:dyDescent="0.25">
      <c r="A1633">
        <v>1631</v>
      </c>
      <c r="B1633">
        <v>50.139651837524099</v>
      </c>
      <c r="C1633">
        <v>152.21721677074001</v>
      </c>
      <c r="D1633">
        <v>13.2044166792195</v>
      </c>
      <c r="E1633">
        <v>6.0360640045880301</v>
      </c>
      <c r="F1633">
        <v>0.28696083287082103</v>
      </c>
      <c r="G1633">
        <v>0.81261201572630104</v>
      </c>
      <c r="H1633">
        <v>10.9275184275184</v>
      </c>
      <c r="I1633">
        <v>3.2173423423423402</v>
      </c>
    </row>
    <row r="1634" spans="1:9" x14ac:dyDescent="0.25">
      <c r="A1634">
        <v>1632</v>
      </c>
      <c r="B1634">
        <v>44.985141672425698</v>
      </c>
      <c r="C1634">
        <v>174.660903351141</v>
      </c>
      <c r="D1634">
        <v>12.9055497465882</v>
      </c>
      <c r="E1634">
        <v>3.8614481756428698</v>
      </c>
      <c r="F1634">
        <v>0.27454437307156498</v>
      </c>
      <c r="G1634">
        <v>0.90584507937236503</v>
      </c>
      <c r="H1634">
        <v>12.3694690265486</v>
      </c>
      <c r="I1634">
        <v>2.7965456674473002</v>
      </c>
    </row>
    <row r="1635" spans="1:9" x14ac:dyDescent="0.25">
      <c r="A1635">
        <v>1633</v>
      </c>
      <c r="B1635">
        <v>37.864246250986497</v>
      </c>
      <c r="C1635">
        <v>140.412947251936</v>
      </c>
      <c r="D1635">
        <v>11.9104794280855</v>
      </c>
      <c r="E1635">
        <v>9.5927160499242099</v>
      </c>
      <c r="F1635">
        <v>0.25840577328062098</v>
      </c>
      <c r="G1635">
        <v>0.74720649857924204</v>
      </c>
      <c r="H1635">
        <v>11.526027397260201</v>
      </c>
      <c r="I1635">
        <v>4.51059322033898</v>
      </c>
    </row>
    <row r="1636" spans="1:9" x14ac:dyDescent="0.25">
      <c r="A1636">
        <v>1634</v>
      </c>
      <c r="B1636">
        <v>35.681289464938502</v>
      </c>
      <c r="C1636">
        <v>153.81407174556199</v>
      </c>
      <c r="D1636">
        <v>13.8099421953073</v>
      </c>
      <c r="E1636">
        <v>6.1643484510025504</v>
      </c>
      <c r="F1636">
        <v>0.23413592217481</v>
      </c>
      <c r="G1636">
        <v>0.87500064063615102</v>
      </c>
      <c r="H1636">
        <v>10.3456375838926</v>
      </c>
      <c r="I1636">
        <v>2.7599874174268599</v>
      </c>
    </row>
    <row r="1637" spans="1:9" x14ac:dyDescent="0.25">
      <c r="A1637">
        <v>1635</v>
      </c>
      <c r="B1637">
        <v>55.545478443743399</v>
      </c>
      <c r="C1637">
        <v>162.62278602201999</v>
      </c>
      <c r="D1637">
        <v>14.4227755178719</v>
      </c>
      <c r="E1637">
        <v>3.7283055918510999</v>
      </c>
      <c r="F1637">
        <v>0.372345723430964</v>
      </c>
      <c r="G1637">
        <v>0.88103912457929301</v>
      </c>
      <c r="H1637">
        <v>8.2921052631578895</v>
      </c>
      <c r="I1637">
        <v>2.5293005671077502</v>
      </c>
    </row>
    <row r="1638" spans="1:9" x14ac:dyDescent="0.25">
      <c r="A1638">
        <v>1636</v>
      </c>
      <c r="B1638">
        <v>39.892397987702601</v>
      </c>
      <c r="C1638">
        <v>171.263794772507</v>
      </c>
      <c r="D1638">
        <v>12.5912063151202</v>
      </c>
      <c r="E1638">
        <v>4.7705281521505896</v>
      </c>
      <c r="F1638">
        <v>0.26604831335850299</v>
      </c>
      <c r="G1638">
        <v>0.88621410272456502</v>
      </c>
      <c r="H1638">
        <v>8.1247464503042597</v>
      </c>
      <c r="I1638">
        <v>2.9205082742316701</v>
      </c>
    </row>
    <row r="1639" spans="1:9" x14ac:dyDescent="0.25">
      <c r="A1639">
        <v>1637</v>
      </c>
      <c r="B1639">
        <v>41.347667638483898</v>
      </c>
      <c r="C1639">
        <v>174.868298180647</v>
      </c>
      <c r="D1639">
        <v>14.525841661242699</v>
      </c>
      <c r="E1639">
        <v>2.96390276000177</v>
      </c>
      <c r="F1639">
        <v>0.27028112759049799</v>
      </c>
      <c r="G1639">
        <v>0.89020403221708899</v>
      </c>
      <c r="H1639">
        <v>12.4135876042908</v>
      </c>
      <c r="I1639">
        <v>2.42879957412829</v>
      </c>
    </row>
    <row r="1640" spans="1:9" x14ac:dyDescent="0.25">
      <c r="A1640">
        <v>1638</v>
      </c>
      <c r="B1640">
        <v>39.129246935201401</v>
      </c>
      <c r="C1640">
        <v>178.240810009028</v>
      </c>
      <c r="D1640">
        <v>13.21077686239</v>
      </c>
      <c r="E1640">
        <v>2.4472229022817999</v>
      </c>
      <c r="F1640">
        <v>0.25268228976871998</v>
      </c>
      <c r="G1640">
        <v>0.90400261055432696</v>
      </c>
      <c r="H1640">
        <v>11.513356562137</v>
      </c>
      <c r="I1640">
        <v>2.4018764659890501</v>
      </c>
    </row>
    <row r="1641" spans="1:9" x14ac:dyDescent="0.25">
      <c r="A1641">
        <v>1639</v>
      </c>
      <c r="B1641">
        <v>41.388307984790799</v>
      </c>
      <c r="C1641">
        <v>172.57955096107199</v>
      </c>
      <c r="D1641">
        <v>17.587731213160701</v>
      </c>
      <c r="E1641">
        <v>6.9664514678878398</v>
      </c>
      <c r="F1641">
        <v>0.27253827476721498</v>
      </c>
      <c r="G1641">
        <v>0.79866080692159402</v>
      </c>
      <c r="H1641">
        <v>12.315714285714201</v>
      </c>
      <c r="I1641">
        <v>4.1718684977111904</v>
      </c>
    </row>
    <row r="1642" spans="1:9" x14ac:dyDescent="0.25">
      <c r="A1642">
        <v>1640</v>
      </c>
      <c r="B1642">
        <v>68.867363089585297</v>
      </c>
      <c r="C1642">
        <v>152.887852980726</v>
      </c>
      <c r="D1642">
        <v>16.311495149509302</v>
      </c>
      <c r="E1642">
        <v>4.6094654806669997</v>
      </c>
      <c r="F1642">
        <v>0.37160125171375002</v>
      </c>
      <c r="G1642">
        <v>0.87919886885422205</v>
      </c>
      <c r="H1642">
        <v>10.1966666666666</v>
      </c>
      <c r="I1642">
        <v>3.1049570055639801</v>
      </c>
    </row>
    <row r="1643" spans="1:9" x14ac:dyDescent="0.25">
      <c r="A1643">
        <v>1641</v>
      </c>
      <c r="B1643">
        <v>72.573381696428498</v>
      </c>
      <c r="C1643">
        <v>162.75122950819599</v>
      </c>
      <c r="D1643">
        <v>14.8104116520927</v>
      </c>
      <c r="E1643">
        <v>7.4901695602515899</v>
      </c>
      <c r="F1643">
        <v>0.40760795016180701</v>
      </c>
      <c r="G1643">
        <v>0.76064358102639995</v>
      </c>
      <c r="H1643">
        <v>12.3908582089552</v>
      </c>
      <c r="I1643">
        <v>4.0548022598870004</v>
      </c>
    </row>
    <row r="1644" spans="1:9" x14ac:dyDescent="0.25">
      <c r="A1644">
        <v>1642</v>
      </c>
      <c r="B1644">
        <v>51.945965417867399</v>
      </c>
      <c r="C1644">
        <v>86.772473478503599</v>
      </c>
      <c r="D1644">
        <v>15.5560902207426</v>
      </c>
      <c r="E1644">
        <v>6.2992051589451901</v>
      </c>
      <c r="F1644">
        <v>0.31555666984581698</v>
      </c>
      <c r="G1644">
        <v>0.67602353963103601</v>
      </c>
      <c r="H1644">
        <v>15.2139303482587</v>
      </c>
      <c r="I1644">
        <v>4.1610824742268004</v>
      </c>
    </row>
    <row r="1645" spans="1:9" x14ac:dyDescent="0.25">
      <c r="A1645">
        <v>1643</v>
      </c>
      <c r="B1645">
        <v>57.130593304607203</v>
      </c>
      <c r="C1645">
        <v>176.024099926524</v>
      </c>
      <c r="D1645">
        <v>10.9704205422891</v>
      </c>
      <c r="E1645">
        <v>5.0353011669530003</v>
      </c>
      <c r="F1645">
        <v>0.36671873795791599</v>
      </c>
      <c r="G1645">
        <v>0.81806280959623101</v>
      </c>
      <c r="H1645">
        <v>5.72985244040862</v>
      </c>
      <c r="I1645">
        <v>2.6120582120582099</v>
      </c>
    </row>
    <row r="1646" spans="1:9" x14ac:dyDescent="0.25">
      <c r="A1646">
        <v>1644</v>
      </c>
      <c r="B1646">
        <v>55.003588186585702</v>
      </c>
      <c r="C1646">
        <v>172.19879719345101</v>
      </c>
      <c r="D1646">
        <v>11.166469014162599</v>
      </c>
      <c r="E1646">
        <v>7.4237213290409096</v>
      </c>
      <c r="F1646">
        <v>0.36856537490366698</v>
      </c>
      <c r="G1646">
        <v>0.81491871373693603</v>
      </c>
      <c r="H1646">
        <v>5.8648915187376698</v>
      </c>
      <c r="I1646">
        <v>3.8678756476683902</v>
      </c>
    </row>
    <row r="1647" spans="1:9" x14ac:dyDescent="0.25">
      <c r="A1647">
        <v>1645</v>
      </c>
      <c r="B1647">
        <v>50.684348395546799</v>
      </c>
      <c r="C1647">
        <v>137.67459470989701</v>
      </c>
      <c r="D1647">
        <v>13.6793873633118</v>
      </c>
      <c r="E1647">
        <v>5.6942849583362802</v>
      </c>
      <c r="F1647">
        <v>0.34975825446605102</v>
      </c>
      <c r="G1647">
        <v>0.84307109595224095</v>
      </c>
      <c r="H1647">
        <v>5.9551066217732798</v>
      </c>
      <c r="I1647">
        <v>4.0331890331890303</v>
      </c>
    </row>
    <row r="1648" spans="1:9" x14ac:dyDescent="0.25">
      <c r="A1648">
        <v>1646</v>
      </c>
      <c r="B1648">
        <v>45.277405521307898</v>
      </c>
      <c r="C1648">
        <v>123.337155252556</v>
      </c>
      <c r="D1648">
        <v>12.791358679487001</v>
      </c>
      <c r="E1648">
        <v>15.0595850361295</v>
      </c>
      <c r="F1648">
        <v>0.30879545510413597</v>
      </c>
      <c r="G1648">
        <v>0.66411859312424004</v>
      </c>
      <c r="H1648">
        <v>5.9816425120772898</v>
      </c>
      <c r="I1648">
        <v>7.1367837338262401</v>
      </c>
    </row>
    <row r="1649" spans="1:9" x14ac:dyDescent="0.25">
      <c r="A1649">
        <v>1647</v>
      </c>
      <c r="B1649">
        <v>53.706172839506102</v>
      </c>
      <c r="C1649">
        <v>151.672944550669</v>
      </c>
      <c r="D1649">
        <v>14.345055085350401</v>
      </c>
      <c r="E1649">
        <v>6.6293352916778101</v>
      </c>
      <c r="F1649">
        <v>0.401877625834205</v>
      </c>
      <c r="G1649">
        <v>0.86476550085800197</v>
      </c>
      <c r="H1649">
        <v>5.4180274330502902</v>
      </c>
      <c r="I1649">
        <v>3.4123584441161898</v>
      </c>
    </row>
    <row r="1650" spans="1:9" x14ac:dyDescent="0.25">
      <c r="A1650">
        <v>1648</v>
      </c>
      <c r="B1650">
        <v>45.231835686777899</v>
      </c>
      <c r="C1650">
        <v>194.24363944754</v>
      </c>
      <c r="D1650">
        <v>12.8357678358344</v>
      </c>
      <c r="E1650">
        <v>5.7416022704478804</v>
      </c>
      <c r="F1650">
        <v>0.31252694489726601</v>
      </c>
      <c r="G1650">
        <v>0.86695217774757005</v>
      </c>
      <c r="H1650">
        <v>6.78268398268398</v>
      </c>
      <c r="I1650">
        <v>3.1490318118948801</v>
      </c>
    </row>
    <row r="1651" spans="1:9" x14ac:dyDescent="0.25">
      <c r="A1651">
        <v>1649</v>
      </c>
      <c r="B1651">
        <v>123.740180861114</v>
      </c>
      <c r="C1651">
        <v>136.83957722896599</v>
      </c>
      <c r="D1651">
        <v>17.3376806543633</v>
      </c>
      <c r="E1651">
        <v>6.9272115487149799</v>
      </c>
      <c r="F1651">
        <v>0.71756514083921996</v>
      </c>
      <c r="G1651">
        <v>0.83731254830423796</v>
      </c>
      <c r="H1651">
        <v>4.6746490503715901</v>
      </c>
      <c r="I1651">
        <v>3.6133841886268998</v>
      </c>
    </row>
    <row r="1652" spans="1:9" x14ac:dyDescent="0.25">
      <c r="A1652">
        <v>1650</v>
      </c>
      <c r="B1652">
        <v>62.542151839776402</v>
      </c>
      <c r="C1652">
        <v>155.34854907075299</v>
      </c>
      <c r="D1652">
        <v>14.5646197328397</v>
      </c>
      <c r="E1652">
        <v>3.8878309441352799</v>
      </c>
      <c r="F1652">
        <v>0.351501622587027</v>
      </c>
      <c r="G1652">
        <v>0.87056903287309095</v>
      </c>
      <c r="H1652">
        <v>6.4234620886981402</v>
      </c>
      <c r="I1652">
        <v>3.0727770177838498</v>
      </c>
    </row>
    <row r="1653" spans="1:9" x14ac:dyDescent="0.25">
      <c r="A1653">
        <v>1651</v>
      </c>
      <c r="B1653">
        <v>44.779054916985899</v>
      </c>
      <c r="C1653">
        <v>144.77958937197999</v>
      </c>
      <c r="D1653">
        <v>9.7980185479046007</v>
      </c>
      <c r="E1653">
        <v>6.59849402254991</v>
      </c>
      <c r="F1653">
        <v>0.31386763926853301</v>
      </c>
      <c r="G1653">
        <v>0.80763089704114399</v>
      </c>
      <c r="H1653">
        <v>6.7749546279491799</v>
      </c>
      <c r="I1653">
        <v>4.0682176656151396</v>
      </c>
    </row>
    <row r="1654" spans="1:9" x14ac:dyDescent="0.25">
      <c r="A1654">
        <v>1652</v>
      </c>
      <c r="B1654">
        <v>40.841055718474998</v>
      </c>
      <c r="C1654">
        <v>153.03528368794301</v>
      </c>
      <c r="D1654">
        <v>17.587948607596498</v>
      </c>
      <c r="E1654">
        <v>5.02919691334181</v>
      </c>
      <c r="F1654">
        <v>0.253581319837903</v>
      </c>
      <c r="G1654">
        <v>0.86627548670254695</v>
      </c>
      <c r="H1654">
        <v>8.4807692307692299</v>
      </c>
      <c r="I1654">
        <v>2.98130587916553</v>
      </c>
    </row>
    <row r="1655" spans="1:9" x14ac:dyDescent="0.25">
      <c r="A1655">
        <v>1653</v>
      </c>
      <c r="B1655">
        <v>38.794603524228997</v>
      </c>
      <c r="C1655">
        <v>181.05122521856899</v>
      </c>
      <c r="D1655">
        <v>14.778862478062001</v>
      </c>
      <c r="E1655">
        <v>3.8846876140768898</v>
      </c>
      <c r="F1655">
        <v>0.240805793200281</v>
      </c>
      <c r="G1655">
        <v>0.84090106013545496</v>
      </c>
      <c r="H1655">
        <v>8.3493975903614395</v>
      </c>
      <c r="I1655">
        <v>2.5525846702317199</v>
      </c>
    </row>
    <row r="1656" spans="1:9" x14ac:dyDescent="0.25">
      <c r="A1656">
        <v>1654</v>
      </c>
      <c r="B1656">
        <v>42.379944802207902</v>
      </c>
      <c r="C1656">
        <v>138.162835995325</v>
      </c>
      <c r="D1656">
        <v>13.3098172227344</v>
      </c>
      <c r="E1656">
        <v>13.4264148253569</v>
      </c>
      <c r="F1656">
        <v>0.26156558689081599</v>
      </c>
      <c r="G1656">
        <v>0.74584689453497099</v>
      </c>
      <c r="H1656">
        <v>8.1283422459893</v>
      </c>
      <c r="I1656">
        <v>6.0075471698113203</v>
      </c>
    </row>
    <row r="1657" spans="1:9" x14ac:dyDescent="0.25">
      <c r="A1657">
        <v>1655</v>
      </c>
      <c r="B1657">
        <v>38.587412587412501</v>
      </c>
      <c r="C1657">
        <v>161.33865814696401</v>
      </c>
      <c r="D1657">
        <v>14.124756323717699</v>
      </c>
      <c r="E1657">
        <v>8.4848215702048808</v>
      </c>
      <c r="F1657">
        <v>0.25775770616859101</v>
      </c>
      <c r="G1657">
        <v>0.84079876053422697</v>
      </c>
      <c r="H1657">
        <v>7.7603305785123897</v>
      </c>
      <c r="I1657">
        <v>5.5270793036750403</v>
      </c>
    </row>
    <row r="1658" spans="1:9" x14ac:dyDescent="0.25">
      <c r="A1658">
        <v>1656</v>
      </c>
      <c r="B1658">
        <v>50.120394736842101</v>
      </c>
      <c r="C1658">
        <v>157.75648232094201</v>
      </c>
      <c r="D1658">
        <v>13.6693222042922</v>
      </c>
      <c r="E1658">
        <v>4.9676488603835702</v>
      </c>
      <c r="F1658">
        <v>0.33476601027851699</v>
      </c>
      <c r="G1658">
        <v>0.90578370718335799</v>
      </c>
      <c r="H1658">
        <v>6.43947655398037</v>
      </c>
      <c r="I1658">
        <v>3.49848942598187</v>
      </c>
    </row>
    <row r="1659" spans="1:9" x14ac:dyDescent="0.25">
      <c r="A1659">
        <v>1657</v>
      </c>
      <c r="B1659">
        <v>50.4601905932984</v>
      </c>
      <c r="C1659">
        <v>153.77228400342099</v>
      </c>
      <c r="D1659">
        <v>13.072459548185</v>
      </c>
      <c r="E1659">
        <v>6.5540738054719698</v>
      </c>
      <c r="F1659">
        <v>0.352101155168971</v>
      </c>
      <c r="G1659">
        <v>0.80726251349259104</v>
      </c>
      <c r="H1659">
        <v>5.8456032719836397</v>
      </c>
      <c r="I1659">
        <v>3.1394574012374998</v>
      </c>
    </row>
    <row r="1660" spans="1:9" x14ac:dyDescent="0.25">
      <c r="A1660">
        <v>1658</v>
      </c>
      <c r="B1660">
        <v>37.651892890120003</v>
      </c>
      <c r="C1660">
        <v>153.179217820529</v>
      </c>
      <c r="D1660">
        <v>12.912394346832</v>
      </c>
      <c r="E1660">
        <v>7.53345041221408</v>
      </c>
      <c r="F1660">
        <v>0.25677067937022302</v>
      </c>
      <c r="G1660">
        <v>0.80901218873608904</v>
      </c>
      <c r="H1660">
        <v>6.8403361344537803</v>
      </c>
      <c r="I1660">
        <v>4.96165550821667</v>
      </c>
    </row>
    <row r="1661" spans="1:9" x14ac:dyDescent="0.25">
      <c r="A1661">
        <v>1659</v>
      </c>
      <c r="B1661">
        <v>38.558736426456001</v>
      </c>
      <c r="C1661">
        <v>152.92672897196201</v>
      </c>
      <c r="D1661">
        <v>13.734686699356001</v>
      </c>
      <c r="E1661">
        <v>5.1021101604913897</v>
      </c>
      <c r="F1661">
        <v>0.25094772015801498</v>
      </c>
      <c r="G1661">
        <v>0.87908112215265299</v>
      </c>
      <c r="H1661">
        <v>7.1988041853512703</v>
      </c>
      <c r="I1661">
        <v>2.7193891464412299</v>
      </c>
    </row>
    <row r="1662" spans="1:9" x14ac:dyDescent="0.25">
      <c r="A1662">
        <v>1660</v>
      </c>
      <c r="B1662">
        <v>52.732587513532998</v>
      </c>
      <c r="C1662">
        <v>142.283679525222</v>
      </c>
      <c r="D1662">
        <v>14.817948330421901</v>
      </c>
      <c r="E1662">
        <v>13.8758648645418</v>
      </c>
      <c r="F1662">
        <v>0.302182379864399</v>
      </c>
      <c r="G1662">
        <v>0.72372991012032295</v>
      </c>
      <c r="H1662">
        <v>8.5088547815820501</v>
      </c>
      <c r="I1662">
        <v>7.7063940843845096</v>
      </c>
    </row>
    <row r="1663" spans="1:9" x14ac:dyDescent="0.25">
      <c r="A1663">
        <v>1661</v>
      </c>
      <c r="B1663">
        <v>51.066518023039698</v>
      </c>
      <c r="C1663">
        <v>128.31650641025601</v>
      </c>
      <c r="D1663">
        <v>14.4581616824682</v>
      </c>
      <c r="E1663">
        <v>12.336566819427199</v>
      </c>
      <c r="F1663">
        <v>0.29881461346838301</v>
      </c>
      <c r="G1663">
        <v>0.71981171506282804</v>
      </c>
      <c r="H1663">
        <v>8.5497005988023904</v>
      </c>
      <c r="I1663">
        <v>7.2643884892086303</v>
      </c>
    </row>
    <row r="1664" spans="1:9" x14ac:dyDescent="0.25">
      <c r="A1664">
        <v>1662</v>
      </c>
      <c r="B1664">
        <v>49.903628117913797</v>
      </c>
      <c r="C1664">
        <v>160.40867841869101</v>
      </c>
      <c r="D1664">
        <v>14.635240437355</v>
      </c>
      <c r="E1664">
        <v>5.0353278709829796</v>
      </c>
      <c r="F1664">
        <v>0.30071387722026799</v>
      </c>
      <c r="G1664">
        <v>0.87089017683494996</v>
      </c>
      <c r="H1664">
        <v>8.8514619883040897</v>
      </c>
      <c r="I1664">
        <v>2.6039905309435198</v>
      </c>
    </row>
    <row r="1665" spans="1:9" x14ac:dyDescent="0.25">
      <c r="A1665">
        <v>1663</v>
      </c>
      <c r="B1665">
        <v>45.2638335546702</v>
      </c>
      <c r="C1665">
        <v>169.49842781421199</v>
      </c>
      <c r="D1665">
        <v>17.720472492578299</v>
      </c>
      <c r="E1665">
        <v>4.4418396084839902</v>
      </c>
      <c r="F1665">
        <v>0.28926341873763101</v>
      </c>
      <c r="G1665">
        <v>0.87709065065342895</v>
      </c>
      <c r="H1665">
        <v>9.8928121059268594</v>
      </c>
      <c r="I1665">
        <v>3.1685937079860098</v>
      </c>
    </row>
    <row r="1666" spans="1:9" x14ac:dyDescent="0.25">
      <c r="A1666">
        <v>1664</v>
      </c>
      <c r="B1666">
        <v>42.4835298901992</v>
      </c>
      <c r="C1666">
        <v>156.65874567604101</v>
      </c>
      <c r="D1666">
        <v>16.030119006225799</v>
      </c>
      <c r="E1666">
        <v>10.800687076775599</v>
      </c>
      <c r="F1666">
        <v>0.277734667542753</v>
      </c>
      <c r="G1666">
        <v>0.79846390730648398</v>
      </c>
      <c r="H1666">
        <v>9.1956797966963109</v>
      </c>
      <c r="I1666">
        <v>7.5707663782447403</v>
      </c>
    </row>
    <row r="1667" spans="1:9" x14ac:dyDescent="0.25">
      <c r="A1667">
        <v>1665</v>
      </c>
      <c r="B1667">
        <v>41.461080586080499</v>
      </c>
      <c r="C1667">
        <v>168.147129186602</v>
      </c>
      <c r="D1667">
        <v>14.681138380325899</v>
      </c>
      <c r="E1667">
        <v>8.0994938430911407</v>
      </c>
      <c r="F1667">
        <v>0.27221581952208102</v>
      </c>
      <c r="G1667">
        <v>0.77500623173445604</v>
      </c>
      <c r="H1667">
        <v>9.9065420560747608</v>
      </c>
      <c r="I1667">
        <v>3.9182519280205601</v>
      </c>
    </row>
    <row r="1668" spans="1:9" x14ac:dyDescent="0.25">
      <c r="A1668">
        <v>1666</v>
      </c>
      <c r="B1668">
        <v>42.179534883720898</v>
      </c>
      <c r="C1668">
        <v>150.17038930121799</v>
      </c>
      <c r="D1668">
        <v>16.794822504359701</v>
      </c>
      <c r="E1668">
        <v>8.2545564426966909</v>
      </c>
      <c r="F1668">
        <v>0.27955868500515901</v>
      </c>
      <c r="G1668">
        <v>0.90243677046215598</v>
      </c>
      <c r="H1668">
        <v>12.0311004784689</v>
      </c>
      <c r="I1668">
        <v>4.6373611668673798</v>
      </c>
    </row>
    <row r="1669" spans="1:9" x14ac:dyDescent="0.25">
      <c r="A1669">
        <v>1667</v>
      </c>
      <c r="B1669">
        <v>61.0538707102952</v>
      </c>
      <c r="C1669">
        <v>151.390465631929</v>
      </c>
      <c r="D1669">
        <v>14.283563023806799</v>
      </c>
      <c r="E1669">
        <v>5.9314122067363</v>
      </c>
      <c r="F1669">
        <v>0.32178877883830198</v>
      </c>
      <c r="G1669">
        <v>0.83204828243478501</v>
      </c>
      <c r="H1669">
        <v>7.7945736434108497</v>
      </c>
      <c r="I1669">
        <v>3.17711442786069</v>
      </c>
    </row>
    <row r="1670" spans="1:9" x14ac:dyDescent="0.25">
      <c r="A1670">
        <v>1668</v>
      </c>
      <c r="B1670">
        <v>41.520718232044104</v>
      </c>
      <c r="C1670">
        <v>165.78771359681301</v>
      </c>
      <c r="D1670">
        <v>15.559251009607101</v>
      </c>
      <c r="E1670">
        <v>10.250700368364701</v>
      </c>
      <c r="F1670">
        <v>0.26740370246791401</v>
      </c>
      <c r="G1670">
        <v>0.83522679862167304</v>
      </c>
      <c r="H1670">
        <v>10.7657534246575</v>
      </c>
      <c r="I1670">
        <v>6.4472065607380804</v>
      </c>
    </row>
    <row r="1671" spans="1:9" x14ac:dyDescent="0.25">
      <c r="A1671">
        <v>1669</v>
      </c>
      <c r="B1671">
        <v>55.071672354948802</v>
      </c>
      <c r="C1671">
        <v>129.24800531914801</v>
      </c>
      <c r="D1671">
        <v>17.4382798553582</v>
      </c>
      <c r="E1671">
        <v>5.3470663553350803</v>
      </c>
      <c r="F1671">
        <v>0.29028316635808399</v>
      </c>
      <c r="G1671">
        <v>0.76902528839403805</v>
      </c>
      <c r="H1671">
        <v>8.4871016691957504</v>
      </c>
      <c r="I1671">
        <v>2.6612641815234999</v>
      </c>
    </row>
    <row r="1672" spans="1:9" x14ac:dyDescent="0.25">
      <c r="A1672">
        <v>1670</v>
      </c>
      <c r="B1672">
        <v>39.314119513484897</v>
      </c>
      <c r="C1672">
        <v>173.86714710950901</v>
      </c>
      <c r="D1672">
        <v>14.0989341175263</v>
      </c>
      <c r="E1672">
        <v>6.3476001532767201</v>
      </c>
      <c r="F1672">
        <v>0.25172251816428298</v>
      </c>
      <c r="G1672">
        <v>0.80067958593358501</v>
      </c>
      <c r="H1672">
        <v>15.136697247706399</v>
      </c>
      <c r="I1672">
        <v>3.38811040339702</v>
      </c>
    </row>
    <row r="1673" spans="1:9" x14ac:dyDescent="0.25">
      <c r="A1673">
        <v>1671</v>
      </c>
      <c r="B1673">
        <v>39.358395245170797</v>
      </c>
      <c r="C1673">
        <v>106.592932142297</v>
      </c>
      <c r="D1673">
        <v>16.140891626730699</v>
      </c>
      <c r="E1673">
        <v>11.5924570965183</v>
      </c>
      <c r="F1673">
        <v>0.25355310223473498</v>
      </c>
      <c r="G1673">
        <v>0.80465604155026604</v>
      </c>
      <c r="H1673">
        <v>13.9357429718875</v>
      </c>
      <c r="I1673">
        <v>7.03618325065655</v>
      </c>
    </row>
    <row r="1674" spans="1:9" x14ac:dyDescent="0.25">
      <c r="A1674">
        <v>1672</v>
      </c>
      <c r="B1674">
        <v>45.201688272535399</v>
      </c>
      <c r="C1674">
        <v>170.82603573532299</v>
      </c>
      <c r="D1674">
        <v>16.758757248224601</v>
      </c>
      <c r="E1674">
        <v>6.95146951254325</v>
      </c>
      <c r="F1674">
        <v>0.28331951664801402</v>
      </c>
      <c r="G1674">
        <v>0.787387374727328</v>
      </c>
      <c r="H1674">
        <v>11.875</v>
      </c>
      <c r="I1674">
        <v>3.2419601837672198</v>
      </c>
    </row>
    <row r="1675" spans="1:9" x14ac:dyDescent="0.25">
      <c r="A1675">
        <v>1673</v>
      </c>
      <c r="B1675">
        <v>42.594400574300003</v>
      </c>
      <c r="C1675">
        <v>181.11903584672399</v>
      </c>
      <c r="D1675">
        <v>16.326894286346398</v>
      </c>
      <c r="E1675">
        <v>5.0582580368616901</v>
      </c>
      <c r="F1675">
        <v>0.26206838888374101</v>
      </c>
      <c r="G1675">
        <v>0.84921049621575195</v>
      </c>
      <c r="H1675">
        <v>14.1538461538461</v>
      </c>
      <c r="I1675">
        <v>2.8980297269270601</v>
      </c>
    </row>
    <row r="1676" spans="1:9" x14ac:dyDescent="0.25">
      <c r="A1676">
        <v>1674</v>
      </c>
      <c r="B1676">
        <v>35.0506024096385</v>
      </c>
      <c r="C1676">
        <v>118.60743950884699</v>
      </c>
      <c r="D1676">
        <v>12.8674927455549</v>
      </c>
      <c r="E1676">
        <v>16.481296656685402</v>
      </c>
      <c r="F1676">
        <v>0.216271661360977</v>
      </c>
      <c r="G1676">
        <v>0.58129416202307005</v>
      </c>
      <c r="H1676">
        <v>15.436743674367399</v>
      </c>
      <c r="I1676">
        <v>8.0338164251207704</v>
      </c>
    </row>
    <row r="1677" spans="1:9" x14ac:dyDescent="0.25">
      <c r="A1677">
        <v>1675</v>
      </c>
      <c r="B1677">
        <v>50.854505494505403</v>
      </c>
      <c r="C1677">
        <v>152.79648355652699</v>
      </c>
      <c r="D1677">
        <v>15.364863087680799</v>
      </c>
      <c r="E1677">
        <v>4.5596746658654199</v>
      </c>
      <c r="F1677">
        <v>0.28065631231286697</v>
      </c>
      <c r="G1677">
        <v>0.87730264868129604</v>
      </c>
      <c r="H1677">
        <v>12.211764705882301</v>
      </c>
      <c r="I1677">
        <v>3.6489279256006202</v>
      </c>
    </row>
    <row r="1678" spans="1:9" x14ac:dyDescent="0.25">
      <c r="A1678">
        <v>1676</v>
      </c>
      <c r="B1678">
        <v>39.946875790538797</v>
      </c>
      <c r="C1678">
        <v>152.26023715414999</v>
      </c>
      <c r="D1678">
        <v>13.1554032600603</v>
      </c>
      <c r="E1678">
        <v>6.7464223825314003</v>
      </c>
      <c r="F1678">
        <v>0.29119241202124202</v>
      </c>
      <c r="G1678">
        <v>0.82096523104452801</v>
      </c>
      <c r="H1678">
        <v>8.3344947735191592</v>
      </c>
      <c r="I1678">
        <v>2.9715061058344601</v>
      </c>
    </row>
    <row r="1679" spans="1:9" x14ac:dyDescent="0.25">
      <c r="A1679">
        <v>1677</v>
      </c>
      <c r="B1679">
        <v>35.875204359672999</v>
      </c>
      <c r="C1679">
        <v>144.519282858248</v>
      </c>
      <c r="D1679">
        <v>13.5525808204999</v>
      </c>
      <c r="E1679">
        <v>5.3807284163889602</v>
      </c>
      <c r="F1679">
        <v>0.26840917036956002</v>
      </c>
      <c r="G1679">
        <v>0.82819400245253905</v>
      </c>
      <c r="H1679">
        <v>9.0828402366863905</v>
      </c>
      <c r="I1679">
        <v>3.2772940388479501</v>
      </c>
    </row>
    <row r="1680" spans="1:9" x14ac:dyDescent="0.25">
      <c r="A1680">
        <v>1678</v>
      </c>
      <c r="B1680">
        <v>36.116452268110997</v>
      </c>
      <c r="C1680">
        <v>138.50313103981401</v>
      </c>
      <c r="D1680">
        <v>12.324636242742001</v>
      </c>
      <c r="E1680">
        <v>4.3820232233298402</v>
      </c>
      <c r="F1680">
        <v>0.27564379928510402</v>
      </c>
      <c r="G1680">
        <v>0.87837479443158595</v>
      </c>
      <c r="H1680">
        <v>8.8218724109361997</v>
      </c>
      <c r="I1680">
        <v>3.0247670426679698</v>
      </c>
    </row>
    <row r="1681" spans="1:9" x14ac:dyDescent="0.25">
      <c r="A1681">
        <v>1679</v>
      </c>
      <c r="B1681">
        <v>43.255474452554701</v>
      </c>
      <c r="C1681">
        <v>153.75339334190599</v>
      </c>
      <c r="D1681">
        <v>15.2337671456515</v>
      </c>
      <c r="E1681">
        <v>6.1827557331462799</v>
      </c>
      <c r="F1681">
        <v>0.28487173080272099</v>
      </c>
      <c r="G1681">
        <v>0.82006371969331504</v>
      </c>
      <c r="H1681">
        <v>9.1362397820163395</v>
      </c>
      <c r="I1681">
        <v>3.3569023569023502</v>
      </c>
    </row>
    <row r="1682" spans="1:9" x14ac:dyDescent="0.25">
      <c r="A1682">
        <v>1680</v>
      </c>
      <c r="B1682">
        <v>60.730370865352398</v>
      </c>
      <c r="C1682">
        <v>153.53847611827101</v>
      </c>
      <c r="D1682">
        <v>20.039545003988</v>
      </c>
      <c r="E1682">
        <v>8.6894685011237094</v>
      </c>
      <c r="F1682">
        <v>0.42210389447949798</v>
      </c>
      <c r="G1682">
        <v>0.79597610928995199</v>
      </c>
      <c r="H1682">
        <v>8.8394543546694599</v>
      </c>
      <c r="I1682">
        <v>4.1348779478692501</v>
      </c>
    </row>
    <row r="1683" spans="1:9" x14ac:dyDescent="0.25">
      <c r="A1683">
        <v>1681</v>
      </c>
      <c r="B1683">
        <v>43.616238988893102</v>
      </c>
      <c r="C1683">
        <v>148.32697481046699</v>
      </c>
      <c r="D1683">
        <v>17.212075428494298</v>
      </c>
      <c r="E1683">
        <v>18.453809530242101</v>
      </c>
      <c r="F1683">
        <v>0.290770675641849</v>
      </c>
      <c r="G1683">
        <v>0.74082437948823199</v>
      </c>
      <c r="H1683">
        <v>12.2834285714285</v>
      </c>
      <c r="I1683">
        <v>11.0659898477157</v>
      </c>
    </row>
    <row r="1684" spans="1:9" x14ac:dyDescent="0.25">
      <c r="A1684">
        <v>1682</v>
      </c>
      <c r="B1684">
        <v>38.6226062587575</v>
      </c>
      <c r="C1684">
        <v>174.26505586338399</v>
      </c>
      <c r="D1684">
        <v>14.4249555868566</v>
      </c>
      <c r="E1684">
        <v>4.8654979059815897</v>
      </c>
      <c r="F1684">
        <v>0.224662684737753</v>
      </c>
      <c r="G1684">
        <v>0.88151810505296702</v>
      </c>
      <c r="H1684">
        <v>16.357320099255499</v>
      </c>
      <c r="I1684">
        <v>2.8573508005822399</v>
      </c>
    </row>
    <row r="1685" spans="1:9" x14ac:dyDescent="0.25">
      <c r="A1685">
        <v>1683</v>
      </c>
      <c r="B1685">
        <v>52.544493882091203</v>
      </c>
      <c r="C1685">
        <v>16.299663299663301</v>
      </c>
      <c r="D1685">
        <v>22.023135935497699</v>
      </c>
      <c r="E1685">
        <v>20.559627819886099</v>
      </c>
      <c r="F1685">
        <v>0.30036990094857702</v>
      </c>
      <c r="G1685">
        <v>8.6993399270887201E-2</v>
      </c>
      <c r="H1685">
        <v>12.731884057971</v>
      </c>
      <c r="I1685">
        <v>9.7411273486429995</v>
      </c>
    </row>
    <row r="1686" spans="1:9" x14ac:dyDescent="0.25">
      <c r="A1686">
        <v>1684</v>
      </c>
      <c r="B1686">
        <v>53.616880146386002</v>
      </c>
      <c r="C1686">
        <v>192.944378228049</v>
      </c>
      <c r="D1686">
        <v>12.8188549373155</v>
      </c>
      <c r="E1686">
        <v>2.51101163082259</v>
      </c>
      <c r="F1686">
        <v>0.319463615839365</v>
      </c>
      <c r="G1686">
        <v>0.93258377541828796</v>
      </c>
      <c r="H1686">
        <v>11.6464471403812</v>
      </c>
      <c r="I1686">
        <v>2.2301837270341198</v>
      </c>
    </row>
    <row r="1687" spans="1:9" x14ac:dyDescent="0.25">
      <c r="A1687">
        <v>1685</v>
      </c>
      <c r="B1687">
        <v>55.876043511257201</v>
      </c>
      <c r="C1687">
        <v>131.04792518994699</v>
      </c>
      <c r="D1687">
        <v>13.078274076040101</v>
      </c>
      <c r="E1687">
        <v>2.9770210496314902</v>
      </c>
      <c r="F1687">
        <v>0.35938378872860499</v>
      </c>
      <c r="G1687">
        <v>0.84596490936950997</v>
      </c>
      <c r="H1687">
        <v>11.245093105183599</v>
      </c>
      <c r="I1687">
        <v>2.4720837487537302</v>
      </c>
    </row>
    <row r="1688" spans="1:9" x14ac:dyDescent="0.25">
      <c r="A1688">
        <v>1686</v>
      </c>
      <c r="B1688">
        <v>44.923605328892499</v>
      </c>
      <c r="C1688">
        <v>153.15982721382201</v>
      </c>
      <c r="D1688">
        <v>15.888101697821901</v>
      </c>
      <c r="E1688">
        <v>7.5487271692240796</v>
      </c>
      <c r="F1688">
        <v>0.278707002817148</v>
      </c>
      <c r="G1688">
        <v>0.83452938167517199</v>
      </c>
      <c r="H1688">
        <v>10.273651290070299</v>
      </c>
      <c r="I1688">
        <v>3.2419678714859401</v>
      </c>
    </row>
    <row r="1689" spans="1:9" x14ac:dyDescent="0.25">
      <c r="A1689">
        <v>1687</v>
      </c>
      <c r="B1689">
        <v>55.201118806606203</v>
      </c>
      <c r="C1689">
        <v>144.814406130268</v>
      </c>
      <c r="D1689">
        <v>14.287439605758999</v>
      </c>
      <c r="E1689">
        <v>5.4158017515983499</v>
      </c>
      <c r="F1689">
        <v>0.33385341255936402</v>
      </c>
      <c r="G1689">
        <v>0.79327706015168997</v>
      </c>
      <c r="H1689">
        <v>11.0942100098135</v>
      </c>
      <c r="I1689">
        <v>3.0946215139442201</v>
      </c>
    </row>
    <row r="1690" spans="1:9" x14ac:dyDescent="0.25">
      <c r="A1690">
        <v>1688</v>
      </c>
      <c r="B1690">
        <v>57.877656250000001</v>
      </c>
      <c r="C1690">
        <v>141.26725099601501</v>
      </c>
      <c r="D1690">
        <v>14.622091783997501</v>
      </c>
      <c r="E1690">
        <v>7.5231582701002901</v>
      </c>
      <c r="F1690">
        <v>0.371764271584683</v>
      </c>
      <c r="G1690">
        <v>0.84491667455832098</v>
      </c>
      <c r="H1690">
        <v>11.631548311990599</v>
      </c>
      <c r="I1690">
        <v>3.65640394088669</v>
      </c>
    </row>
    <row r="1691" spans="1:9" x14ac:dyDescent="0.25">
      <c r="A1691">
        <v>1689</v>
      </c>
      <c r="B1691">
        <v>16.2777777777777</v>
      </c>
      <c r="C1691">
        <v>163.530263422481</v>
      </c>
      <c r="D1691">
        <v>26.350767750370199</v>
      </c>
      <c r="E1691">
        <v>9.5906755704510296</v>
      </c>
      <c r="F1691">
        <v>9.3420194950375707E-2</v>
      </c>
      <c r="G1691">
        <v>0.76174993815792602</v>
      </c>
      <c r="H1691">
        <v>24.1057401812688</v>
      </c>
      <c r="I1691">
        <v>3.7685774946921402</v>
      </c>
    </row>
    <row r="1692" spans="1:9" x14ac:dyDescent="0.25">
      <c r="A1692">
        <v>1690</v>
      </c>
      <c r="B1692">
        <v>47.498827470686699</v>
      </c>
      <c r="C1692">
        <v>78.536139495640697</v>
      </c>
      <c r="D1692">
        <v>15.5617285238667</v>
      </c>
      <c r="E1692">
        <v>7.6614014715624501</v>
      </c>
      <c r="F1692">
        <v>0.28951435321805902</v>
      </c>
      <c r="G1692">
        <v>0.82568468874297196</v>
      </c>
      <c r="H1692">
        <v>18.2849740932642</v>
      </c>
      <c r="I1692">
        <v>5.6136142625607697</v>
      </c>
    </row>
    <row r="1693" spans="1:9" x14ac:dyDescent="0.25">
      <c r="A1693">
        <v>1691</v>
      </c>
      <c r="B1693">
        <v>27.030913978494599</v>
      </c>
      <c r="C1693">
        <v>135.866451367781</v>
      </c>
      <c r="D1693">
        <v>23.936117261615301</v>
      </c>
      <c r="E1693">
        <v>5.6904539934183802</v>
      </c>
      <c r="F1693">
        <v>0.15950119961741999</v>
      </c>
      <c r="G1693">
        <v>0.76225809436416303</v>
      </c>
      <c r="H1693">
        <v>22.060606060605998</v>
      </c>
      <c r="I1693">
        <v>3.3101330603889401</v>
      </c>
    </row>
    <row r="1694" spans="1:9" x14ac:dyDescent="0.25">
      <c r="A1694">
        <v>1692</v>
      </c>
      <c r="B1694">
        <v>50.703692260157503</v>
      </c>
      <c r="C1694">
        <v>177.69892818863801</v>
      </c>
      <c r="D1694">
        <v>14.9282284610573</v>
      </c>
      <c r="E1694">
        <v>4.8084710844927603</v>
      </c>
      <c r="F1694">
        <v>0.33526394193884601</v>
      </c>
      <c r="G1694">
        <v>0.86512433020508805</v>
      </c>
      <c r="H1694">
        <v>12.375987361769299</v>
      </c>
      <c r="I1694">
        <v>2.8983459682977202</v>
      </c>
    </row>
    <row r="1695" spans="1:9" x14ac:dyDescent="0.25">
      <c r="A1695">
        <v>1693</v>
      </c>
      <c r="B1695">
        <v>55.309709425938998</v>
      </c>
      <c r="C1695">
        <v>136.62107051826601</v>
      </c>
      <c r="D1695">
        <v>13.6459665176119</v>
      </c>
      <c r="E1695">
        <v>7.8688610061714499</v>
      </c>
      <c r="F1695">
        <v>0.35743490224330798</v>
      </c>
      <c r="G1695">
        <v>0.73539144300195802</v>
      </c>
      <c r="H1695">
        <v>10.0422901756668</v>
      </c>
      <c r="I1695">
        <v>4.7887161773172098</v>
      </c>
    </row>
    <row r="1696" spans="1:9" x14ac:dyDescent="0.25">
      <c r="A1696">
        <v>1694</v>
      </c>
      <c r="B1696">
        <v>51.601630434782599</v>
      </c>
      <c r="C1696">
        <v>134.62085433802</v>
      </c>
      <c r="D1696">
        <v>15.006377206028001</v>
      </c>
      <c r="E1696">
        <v>7.1636926449112099</v>
      </c>
      <c r="F1696">
        <v>0.31318160517106902</v>
      </c>
      <c r="G1696">
        <v>0.78312940074180903</v>
      </c>
      <c r="H1696">
        <v>12.2666034155597</v>
      </c>
      <c r="I1696">
        <v>3.3208506703652301</v>
      </c>
    </row>
    <row r="1697" spans="1:9" x14ac:dyDescent="0.25">
      <c r="A1697">
        <v>1695</v>
      </c>
      <c r="B1697">
        <v>46.011450381679303</v>
      </c>
      <c r="C1697">
        <v>128.880119059837</v>
      </c>
      <c r="D1697">
        <v>14.593438758404799</v>
      </c>
      <c r="E1697">
        <v>4.1920369194788796</v>
      </c>
      <c r="F1697">
        <v>0.30568480124340103</v>
      </c>
      <c r="G1697">
        <v>0.87936532373527099</v>
      </c>
      <c r="H1697">
        <v>7.4521072796934797</v>
      </c>
      <c r="I1697">
        <v>3.1228466534877102</v>
      </c>
    </row>
    <row r="1698" spans="1:9" x14ac:dyDescent="0.25">
      <c r="A1698">
        <v>1696</v>
      </c>
      <c r="B1698">
        <v>53.672530234019099</v>
      </c>
      <c r="C1698">
        <v>157.05922534154001</v>
      </c>
      <c r="D1698">
        <v>11.571978834752001</v>
      </c>
      <c r="E1698">
        <v>3.4610323007420098</v>
      </c>
      <c r="F1698">
        <v>0.33214581101712898</v>
      </c>
      <c r="G1698">
        <v>0.90425004560009503</v>
      </c>
      <c r="H1698">
        <v>8.7900128040973105</v>
      </c>
      <c r="I1698">
        <v>2.7938671209539998</v>
      </c>
    </row>
    <row r="1699" spans="1:9" x14ac:dyDescent="0.25">
      <c r="A1699">
        <v>1697</v>
      </c>
      <c r="B1699">
        <v>49.751055900621097</v>
      </c>
      <c r="C1699">
        <v>170.58970043756301</v>
      </c>
      <c r="D1699">
        <v>13.8591257961327</v>
      </c>
      <c r="E1699">
        <v>6.8172137132078703</v>
      </c>
      <c r="F1699">
        <v>0.31300317695028002</v>
      </c>
      <c r="G1699">
        <v>0.87452898002526203</v>
      </c>
      <c r="H1699">
        <v>9.3351548269580995</v>
      </c>
      <c r="I1699">
        <v>3.4009433962264102</v>
      </c>
    </row>
    <row r="1700" spans="1:9" x14ac:dyDescent="0.25">
      <c r="A1700">
        <v>1698</v>
      </c>
      <c r="B1700">
        <v>79.590663900414896</v>
      </c>
      <c r="C1700">
        <v>146.75824342805001</v>
      </c>
      <c r="D1700">
        <v>11.480153594017899</v>
      </c>
      <c r="E1700">
        <v>9.8460221355086901</v>
      </c>
      <c r="F1700">
        <v>0.43336422895710902</v>
      </c>
      <c r="G1700">
        <v>0.79008341464434995</v>
      </c>
      <c r="H1700">
        <v>7.7445855115758002</v>
      </c>
      <c r="I1700">
        <v>5.7762747138397499</v>
      </c>
    </row>
    <row r="1701" spans="1:9" x14ac:dyDescent="0.25">
      <c r="A1701">
        <v>1699</v>
      </c>
      <c r="B1701">
        <v>47.797206414899101</v>
      </c>
      <c r="C1701">
        <v>156.63347383210299</v>
      </c>
      <c r="D1701">
        <v>15.9013080715249</v>
      </c>
      <c r="E1701">
        <v>5.6488164119491202</v>
      </c>
      <c r="F1701">
        <v>0.29094183960511</v>
      </c>
      <c r="G1701">
        <v>0.76143738918248005</v>
      </c>
      <c r="H1701">
        <v>8.1979166666666607</v>
      </c>
      <c r="I1701">
        <v>2.9624556062912202</v>
      </c>
    </row>
    <row r="1702" spans="1:9" x14ac:dyDescent="0.25">
      <c r="A1702">
        <v>1700</v>
      </c>
      <c r="B1702">
        <v>47.909527972027902</v>
      </c>
      <c r="C1702">
        <v>142.50488422575901</v>
      </c>
      <c r="D1702">
        <v>13.489664106402101</v>
      </c>
      <c r="E1702">
        <v>5.9748808867542902</v>
      </c>
      <c r="F1702">
        <v>0.30304121011615598</v>
      </c>
      <c r="G1702">
        <v>0.78521842149591803</v>
      </c>
      <c r="H1702">
        <v>7.524</v>
      </c>
      <c r="I1702">
        <v>3.9963884430176502</v>
      </c>
    </row>
    <row r="1703" spans="1:9" x14ac:dyDescent="0.25">
      <c r="A1703">
        <v>1701</v>
      </c>
      <c r="B1703">
        <v>70.173113506658197</v>
      </c>
      <c r="C1703">
        <v>181.69984833861801</v>
      </c>
      <c r="D1703">
        <v>13.594142912099599</v>
      </c>
      <c r="E1703">
        <v>5.1839361613573596</v>
      </c>
      <c r="F1703">
        <v>0.40937995247963999</v>
      </c>
      <c r="G1703">
        <v>0.83776043730138094</v>
      </c>
      <c r="H1703">
        <v>7.5055865921787701</v>
      </c>
      <c r="I1703">
        <v>3.23668384879725</v>
      </c>
    </row>
    <row r="1704" spans="1:9" x14ac:dyDescent="0.25">
      <c r="A1704">
        <v>1702</v>
      </c>
      <c r="B1704">
        <v>65.097198879551797</v>
      </c>
      <c r="C1704">
        <v>139.170282708744</v>
      </c>
      <c r="D1704">
        <v>13.5267046865178</v>
      </c>
      <c r="E1704">
        <v>7.4537492707197801</v>
      </c>
      <c r="F1704">
        <v>0.385497209617776</v>
      </c>
      <c r="G1704">
        <v>0.65208121049513001</v>
      </c>
      <c r="H1704">
        <v>6.9971590909090899</v>
      </c>
      <c r="I1704">
        <v>3.2919310970081499</v>
      </c>
    </row>
    <row r="1705" spans="1:9" x14ac:dyDescent="0.25">
      <c r="A1705">
        <v>1703</v>
      </c>
      <c r="B1705">
        <v>62.662750658294499</v>
      </c>
      <c r="C1705">
        <v>151.03866565579901</v>
      </c>
      <c r="D1705">
        <v>11.512245749034999</v>
      </c>
      <c r="E1705">
        <v>4.6669400794063902</v>
      </c>
      <c r="F1705">
        <v>0.36642874847238599</v>
      </c>
      <c r="G1705">
        <v>0.81184652108449196</v>
      </c>
      <c r="H1705">
        <v>7.2241379310344804</v>
      </c>
      <c r="I1705">
        <v>3.3624454148471599</v>
      </c>
    </row>
    <row r="1706" spans="1:9" x14ac:dyDescent="0.25">
      <c r="A1706">
        <v>1704</v>
      </c>
      <c r="B1706">
        <v>63.720627185083103</v>
      </c>
      <c r="C1706">
        <v>56.956558295964101</v>
      </c>
      <c r="D1706">
        <v>10.5043509569002</v>
      </c>
      <c r="E1706">
        <v>6.1999864020909499</v>
      </c>
      <c r="F1706">
        <v>0.40229298117600698</v>
      </c>
      <c r="G1706">
        <v>0.50177309594347497</v>
      </c>
      <c r="H1706">
        <v>5.5066728025770804</v>
      </c>
      <c r="I1706">
        <v>4.1234817813765101</v>
      </c>
    </row>
    <row r="1707" spans="1:9" x14ac:dyDescent="0.25">
      <c r="A1707">
        <v>1705</v>
      </c>
      <c r="B1707">
        <v>64.862378596298299</v>
      </c>
      <c r="C1707">
        <v>182.302408563782</v>
      </c>
      <c r="D1707">
        <v>11.518857854788401</v>
      </c>
      <c r="E1707">
        <v>2.6402475783420001</v>
      </c>
      <c r="F1707">
        <v>0.37201308261222599</v>
      </c>
      <c r="G1707">
        <v>0.83151254504792005</v>
      </c>
      <c r="H1707">
        <v>9.8039215686274499</v>
      </c>
      <c r="I1707">
        <v>2.2656449553001199</v>
      </c>
    </row>
    <row r="1708" spans="1:9" x14ac:dyDescent="0.25">
      <c r="A1708">
        <v>1706</v>
      </c>
      <c r="B1708">
        <v>57.899804305283702</v>
      </c>
      <c r="C1708">
        <v>182.00936238902301</v>
      </c>
      <c r="D1708">
        <v>10.756146020699299</v>
      </c>
      <c r="E1708">
        <v>3.5080756858413702</v>
      </c>
      <c r="F1708">
        <v>0.33700331760589203</v>
      </c>
      <c r="G1708">
        <v>0.91892595246271203</v>
      </c>
      <c r="H1708">
        <v>9.7619402985074597</v>
      </c>
      <c r="I1708">
        <v>2.6297181079789702</v>
      </c>
    </row>
    <row r="1709" spans="1:9" x14ac:dyDescent="0.25">
      <c r="A1709">
        <v>1707</v>
      </c>
      <c r="B1709">
        <v>51.013536379018603</v>
      </c>
      <c r="C1709">
        <v>142.82159695817401</v>
      </c>
      <c r="D1709">
        <v>12.8162823727681</v>
      </c>
      <c r="E1709">
        <v>8.2465798996697508</v>
      </c>
      <c r="F1709">
        <v>0.29917325333697098</v>
      </c>
      <c r="G1709">
        <v>0.79581522283157702</v>
      </c>
      <c r="H1709">
        <v>10.7767767767767</v>
      </c>
      <c r="I1709">
        <v>5.09275463773188</v>
      </c>
    </row>
    <row r="1710" spans="1:9" x14ac:dyDescent="0.25">
      <c r="A1710">
        <v>1708</v>
      </c>
      <c r="B1710">
        <v>39.074568288854003</v>
      </c>
      <c r="C1710">
        <v>65.079657669519406</v>
      </c>
      <c r="D1710">
        <v>13.198896001298399</v>
      </c>
      <c r="E1710">
        <v>7.4293073509029597</v>
      </c>
      <c r="F1710">
        <v>0.24781815352009201</v>
      </c>
      <c r="G1710">
        <v>0.59096379999486504</v>
      </c>
      <c r="H1710">
        <v>12.9720194647201</v>
      </c>
      <c r="I1710">
        <v>5.0719729043183701</v>
      </c>
    </row>
    <row r="1711" spans="1:9" x14ac:dyDescent="0.25">
      <c r="A1711">
        <v>1709</v>
      </c>
      <c r="B1711">
        <v>36.188972667294998</v>
      </c>
      <c r="C1711">
        <v>132.64890135577301</v>
      </c>
      <c r="D1711">
        <v>15.495711316163399</v>
      </c>
      <c r="E1711">
        <v>5.86091926208403</v>
      </c>
      <c r="F1711">
        <v>0.23223795167453101</v>
      </c>
      <c r="G1711">
        <v>0.82239894847249795</v>
      </c>
      <c r="H1711">
        <v>13.7125</v>
      </c>
      <c r="I1711">
        <v>3.8212418300653499</v>
      </c>
    </row>
    <row r="1712" spans="1:9" x14ac:dyDescent="0.25">
      <c r="A1712">
        <v>1710</v>
      </c>
      <c r="B1712">
        <v>27.850241545893699</v>
      </c>
      <c r="C1712">
        <v>161.74133949191599</v>
      </c>
      <c r="D1712">
        <v>16.137991799688699</v>
      </c>
      <c r="E1712">
        <v>4.0729141649015803</v>
      </c>
      <c r="F1712">
        <v>0.17951238867602701</v>
      </c>
      <c r="G1712">
        <v>0.88888117843727699</v>
      </c>
      <c r="H1712">
        <v>14.3304195804195</v>
      </c>
      <c r="I1712">
        <v>2.5837075048107701</v>
      </c>
    </row>
    <row r="1713" spans="1:9" x14ac:dyDescent="0.25">
      <c r="A1713">
        <v>1711</v>
      </c>
      <c r="B1713">
        <v>49.915254237288103</v>
      </c>
      <c r="C1713">
        <v>189.32097576632901</v>
      </c>
      <c r="D1713">
        <v>13.886565105403101</v>
      </c>
      <c r="E1713">
        <v>3.3081898847442099</v>
      </c>
      <c r="F1713">
        <v>0.29869096246256699</v>
      </c>
      <c r="G1713">
        <v>0.84881749285684405</v>
      </c>
      <c r="H1713">
        <v>9.3533163265306101</v>
      </c>
      <c r="I1713">
        <v>2.6038533834586399</v>
      </c>
    </row>
    <row r="1714" spans="1:9" x14ac:dyDescent="0.25">
      <c r="A1714">
        <v>1712</v>
      </c>
      <c r="B1714">
        <v>51.365853658536501</v>
      </c>
      <c r="C1714">
        <v>171.107043815862</v>
      </c>
      <c r="D1714">
        <v>18.4007224132773</v>
      </c>
      <c r="E1714">
        <v>4.9837875428892104</v>
      </c>
      <c r="F1714">
        <v>0.30903908550942999</v>
      </c>
      <c r="G1714">
        <v>0.85380495878276297</v>
      </c>
      <c r="H1714">
        <v>8.7802929427430101</v>
      </c>
      <c r="I1714">
        <v>2.9779292437520199</v>
      </c>
    </row>
    <row r="1715" spans="1:9" x14ac:dyDescent="0.25">
      <c r="A1715">
        <v>1713</v>
      </c>
      <c r="B1715">
        <v>61.0558261521169</v>
      </c>
      <c r="C1715">
        <v>152.159057269725</v>
      </c>
      <c r="D1715">
        <v>14.260911112793799</v>
      </c>
      <c r="E1715">
        <v>4.7758087841208301</v>
      </c>
      <c r="F1715">
        <v>0.362032080332928</v>
      </c>
      <c r="G1715">
        <v>0.866325458929468</v>
      </c>
      <c r="H1715">
        <v>7.9190821256038602</v>
      </c>
      <c r="I1715">
        <v>2.9048525214081802</v>
      </c>
    </row>
    <row r="1716" spans="1:9" x14ac:dyDescent="0.25">
      <c r="A1716">
        <v>1714</v>
      </c>
      <c r="B1716">
        <v>51.029810901001099</v>
      </c>
      <c r="C1716">
        <v>169.184829520932</v>
      </c>
      <c r="D1716">
        <v>14.462972420045601</v>
      </c>
      <c r="E1716">
        <v>3.9552232164968699</v>
      </c>
      <c r="F1716">
        <v>0.30532582076875697</v>
      </c>
      <c r="G1716">
        <v>0.84658526252954203</v>
      </c>
      <c r="H1716">
        <v>11.1370192307692</v>
      </c>
      <c r="I1716">
        <v>2.7668860408728699</v>
      </c>
    </row>
    <row r="1717" spans="1:9" x14ac:dyDescent="0.25">
      <c r="A1717">
        <v>1715</v>
      </c>
      <c r="B1717">
        <v>47.370047543581599</v>
      </c>
      <c r="C1717">
        <v>150.53826664336799</v>
      </c>
      <c r="D1717">
        <v>16.5326032849004</v>
      </c>
      <c r="E1717">
        <v>4.8368776669113096</v>
      </c>
      <c r="F1717">
        <v>0.278343065147936</v>
      </c>
      <c r="G1717">
        <v>0.86489100530793805</v>
      </c>
      <c r="H1717">
        <v>12.4818791946308</v>
      </c>
      <c r="I1717">
        <v>2.8591706095184999</v>
      </c>
    </row>
    <row r="1718" spans="1:9" x14ac:dyDescent="0.25">
      <c r="A1718">
        <v>1716</v>
      </c>
      <c r="B1718">
        <v>64.898817706901298</v>
      </c>
      <c r="C1718">
        <v>166.623612395929</v>
      </c>
      <c r="D1718">
        <v>13.345668750925601</v>
      </c>
      <c r="E1718">
        <v>5.4454277819200403</v>
      </c>
      <c r="F1718">
        <v>0.39238465169535902</v>
      </c>
      <c r="G1718">
        <v>0.867922374069106</v>
      </c>
      <c r="H1718">
        <v>6.6465433300876304</v>
      </c>
      <c r="I1718">
        <v>3.004034761018</v>
      </c>
    </row>
    <row r="1719" spans="1:9" x14ac:dyDescent="0.25">
      <c r="A1719">
        <v>1717</v>
      </c>
      <c r="B1719">
        <v>52.068634969325103</v>
      </c>
      <c r="C1719">
        <v>129.67589498806601</v>
      </c>
      <c r="D1719">
        <v>14.133647625477799</v>
      </c>
      <c r="E1719">
        <v>13.559777842753199</v>
      </c>
      <c r="F1719">
        <v>0.33233436805738398</v>
      </c>
      <c r="G1719">
        <v>0.71391725641940296</v>
      </c>
      <c r="H1719">
        <v>7.6158536585365804</v>
      </c>
      <c r="I1719">
        <v>6.8081048867699598</v>
      </c>
    </row>
    <row r="1720" spans="1:9" x14ac:dyDescent="0.25">
      <c r="A1720">
        <v>1718</v>
      </c>
      <c r="B1720">
        <v>50.952065471551002</v>
      </c>
      <c r="C1720">
        <v>123.03586176918</v>
      </c>
      <c r="D1720">
        <v>15.6051047243719</v>
      </c>
      <c r="E1720">
        <v>11.9137203317072</v>
      </c>
      <c r="F1720">
        <v>0.35152773547471799</v>
      </c>
      <c r="G1720">
        <v>0.67160748878925902</v>
      </c>
      <c r="H1720">
        <v>8.4782608695652097</v>
      </c>
      <c r="I1720">
        <v>7.7825370675452996</v>
      </c>
    </row>
    <row r="1721" spans="1:9" x14ac:dyDescent="0.25">
      <c r="A1721">
        <v>1719</v>
      </c>
      <c r="B1721">
        <v>38.892611145898499</v>
      </c>
      <c r="C1721">
        <v>150.83194600674901</v>
      </c>
      <c r="D1721">
        <v>12.730105205245501</v>
      </c>
      <c r="E1721">
        <v>6.18510943685326</v>
      </c>
      <c r="F1721">
        <v>0.262008616806435</v>
      </c>
      <c r="G1721">
        <v>0.84179055297447603</v>
      </c>
      <c r="H1721">
        <v>11.48</v>
      </c>
      <c r="I1721">
        <v>3.7926644437708301</v>
      </c>
    </row>
    <row r="1722" spans="1:9" x14ac:dyDescent="0.25">
      <c r="A1722">
        <v>1720</v>
      </c>
      <c r="B1722">
        <v>52.1224944320712</v>
      </c>
      <c r="C1722">
        <v>90.329128950882904</v>
      </c>
      <c r="D1722">
        <v>17.287976547627501</v>
      </c>
      <c r="E1722">
        <v>6.4723795325877598</v>
      </c>
      <c r="F1722">
        <v>0.33893894848567602</v>
      </c>
      <c r="G1722">
        <v>0.80398497069113894</v>
      </c>
      <c r="H1722">
        <v>8.7584269662921308</v>
      </c>
      <c r="I1722">
        <v>3.8474137931034398</v>
      </c>
    </row>
    <row r="1723" spans="1:9" x14ac:dyDescent="0.25">
      <c r="A1723">
        <v>1721</v>
      </c>
      <c r="B1723">
        <v>55.021002287377797</v>
      </c>
      <c r="C1723">
        <v>135.006809583858</v>
      </c>
      <c r="D1723">
        <v>16.233607446487799</v>
      </c>
      <c r="E1723">
        <v>11.537532404242</v>
      </c>
      <c r="F1723">
        <v>0.32889168537998897</v>
      </c>
      <c r="G1723">
        <v>0.69307147205550301</v>
      </c>
      <c r="H1723">
        <v>11.462006079027301</v>
      </c>
      <c r="I1723">
        <v>4.9142108709888603</v>
      </c>
    </row>
    <row r="1724" spans="1:9" x14ac:dyDescent="0.25">
      <c r="A1724">
        <v>1722</v>
      </c>
      <c r="B1724">
        <v>46.737512639029298</v>
      </c>
      <c r="C1724">
        <v>144.92832957110599</v>
      </c>
      <c r="D1724">
        <v>16.729688073871799</v>
      </c>
      <c r="E1724">
        <v>6.8393408980661601</v>
      </c>
      <c r="F1724">
        <v>0.28567763241243699</v>
      </c>
      <c r="G1724">
        <v>0.84433544241269698</v>
      </c>
      <c r="H1724">
        <v>13.3233082706766</v>
      </c>
      <c r="I1724">
        <v>4.1045980102178001</v>
      </c>
    </row>
    <row r="1725" spans="1:9" x14ac:dyDescent="0.25">
      <c r="A1725">
        <v>1723</v>
      </c>
      <c r="B1725">
        <v>26.577218728162102</v>
      </c>
      <c r="C1725">
        <v>139.453771646609</v>
      </c>
      <c r="D1725">
        <v>19.101240435875098</v>
      </c>
      <c r="E1725">
        <v>12.1049201879232</v>
      </c>
      <c r="F1725">
        <v>0.159784245238107</v>
      </c>
      <c r="G1725">
        <v>0.79760752588045203</v>
      </c>
      <c r="H1725">
        <v>20.898496240601499</v>
      </c>
      <c r="I1725">
        <v>5.2842025699168502</v>
      </c>
    </row>
    <row r="1726" spans="1:9" x14ac:dyDescent="0.25">
      <c r="A1726">
        <v>1724</v>
      </c>
      <c r="B1726">
        <v>48.812565665055601</v>
      </c>
      <c r="C1726">
        <v>122.033364055299</v>
      </c>
      <c r="D1726">
        <v>17.4776807853656</v>
      </c>
      <c r="E1726">
        <v>7.1340532966248098</v>
      </c>
      <c r="F1726">
        <v>0.29369431146732</v>
      </c>
      <c r="G1726">
        <v>0.72550499351601005</v>
      </c>
      <c r="H1726">
        <v>15.6899598393574</v>
      </c>
      <c r="I1726">
        <v>3.86989247311827</v>
      </c>
    </row>
    <row r="1727" spans="1:9" x14ac:dyDescent="0.25">
      <c r="A1727">
        <v>1725</v>
      </c>
      <c r="B1727">
        <v>56.279066147859901</v>
      </c>
      <c r="C1727">
        <v>139.267854576807</v>
      </c>
      <c r="D1727">
        <v>15.4202729653462</v>
      </c>
      <c r="E1727">
        <v>6.6122191152114898</v>
      </c>
      <c r="F1727">
        <v>0.35605689382693601</v>
      </c>
      <c r="G1727">
        <v>0.81474155959545103</v>
      </c>
      <c r="H1727">
        <v>12.866704805491899</v>
      </c>
      <c r="I1727">
        <v>3.0464843749999999</v>
      </c>
    </row>
    <row r="1728" spans="1:9" x14ac:dyDescent="0.25">
      <c r="A1728">
        <v>1726</v>
      </c>
      <c r="B1728">
        <v>41.123161764705799</v>
      </c>
      <c r="C1728">
        <v>146.98256570387699</v>
      </c>
      <c r="D1728">
        <v>16.964680884412001</v>
      </c>
      <c r="E1728">
        <v>7.3000266010528696</v>
      </c>
      <c r="F1728">
        <v>0.23629873845718599</v>
      </c>
      <c r="G1728">
        <v>0.79437377686435595</v>
      </c>
      <c r="H1728">
        <v>18.935664335664299</v>
      </c>
      <c r="I1728">
        <v>5.3889937106918202</v>
      </c>
    </row>
    <row r="1729" spans="1:9" x14ac:dyDescent="0.25">
      <c r="A1729">
        <v>1727</v>
      </c>
      <c r="B1729">
        <v>65.328458942632096</v>
      </c>
      <c r="C1729">
        <v>162.82174401798599</v>
      </c>
      <c r="D1729">
        <v>10.905175609792</v>
      </c>
      <c r="E1729">
        <v>11.9323872433567</v>
      </c>
      <c r="F1729">
        <v>0.33632435553810902</v>
      </c>
      <c r="G1729">
        <v>0.79543123701768903</v>
      </c>
      <c r="H1729">
        <v>12.569306930692999</v>
      </c>
      <c r="I1729">
        <v>5.2212666145426097</v>
      </c>
    </row>
    <row r="1730" spans="1:9" x14ac:dyDescent="0.25">
      <c r="A1730">
        <v>1728</v>
      </c>
      <c r="B1730">
        <v>33.085166784953799</v>
      </c>
      <c r="C1730">
        <v>137.76272023711499</v>
      </c>
      <c r="D1730">
        <v>17.240229410941399</v>
      </c>
      <c r="E1730">
        <v>10.9249034816779</v>
      </c>
      <c r="F1730">
        <v>0.18205300489012899</v>
      </c>
      <c r="G1730">
        <v>0.78751526474544498</v>
      </c>
      <c r="H1730">
        <v>13.874031007751899</v>
      </c>
      <c r="I1730">
        <v>4.1577258138468496</v>
      </c>
    </row>
    <row r="1731" spans="1:9" x14ac:dyDescent="0.25">
      <c r="A1731">
        <v>1729</v>
      </c>
      <c r="B1731">
        <v>65.769746808050201</v>
      </c>
      <c r="C1731">
        <v>150.747211113449</v>
      </c>
      <c r="D1731">
        <v>12.160513401063</v>
      </c>
      <c r="E1731">
        <v>12.129636446121401</v>
      </c>
      <c r="F1731">
        <v>0.34335212809593801</v>
      </c>
      <c r="G1731">
        <v>0.75382353765995802</v>
      </c>
      <c r="H1731">
        <v>12.568454763810999</v>
      </c>
      <c r="I1731">
        <v>4.1123787792355904</v>
      </c>
    </row>
    <row r="1732" spans="1:9" x14ac:dyDescent="0.25">
      <c r="A1732">
        <v>1730</v>
      </c>
      <c r="B1732">
        <v>78.697379786927698</v>
      </c>
      <c r="C1732">
        <v>155.599701573521</v>
      </c>
      <c r="D1732">
        <v>16.733405289512199</v>
      </c>
      <c r="E1732">
        <v>5.2440488075980802</v>
      </c>
      <c r="F1732">
        <v>0.407658918478777</v>
      </c>
      <c r="G1732">
        <v>0.81681143632013098</v>
      </c>
      <c r="H1732">
        <v>8.4239999999999995</v>
      </c>
      <c r="I1732">
        <v>2.9546910755148699</v>
      </c>
    </row>
    <row r="1733" spans="1:9" x14ac:dyDescent="0.25">
      <c r="A1733">
        <v>1731</v>
      </c>
      <c r="B1733">
        <v>41.614240170031799</v>
      </c>
      <c r="C1733">
        <v>146.30654067983801</v>
      </c>
      <c r="D1733">
        <v>25.814788836414898</v>
      </c>
      <c r="E1733">
        <v>6.7216766399886296</v>
      </c>
      <c r="F1733">
        <v>0.258580200471758</v>
      </c>
      <c r="G1733">
        <v>0.82510012025591095</v>
      </c>
      <c r="H1733">
        <v>17.053772070626</v>
      </c>
      <c r="I1733">
        <v>3.46043998456194</v>
      </c>
    </row>
    <row r="1734" spans="1:9" x14ac:dyDescent="0.25">
      <c r="A1734">
        <v>1732</v>
      </c>
      <c r="B1734">
        <v>45.227501642215898</v>
      </c>
      <c r="C1734">
        <v>158.32398054620199</v>
      </c>
      <c r="D1734">
        <v>14.0185307673979</v>
      </c>
      <c r="E1734">
        <v>11.741583644467701</v>
      </c>
      <c r="F1734">
        <v>0.29267175684483099</v>
      </c>
      <c r="G1734">
        <v>0.78013274368260499</v>
      </c>
      <c r="H1734">
        <v>13.0919831223628</v>
      </c>
      <c r="I1734">
        <v>5.4119388258510099</v>
      </c>
    </row>
    <row r="1735" spans="1:9" x14ac:dyDescent="0.25">
      <c r="A1735">
        <v>1733</v>
      </c>
      <c r="B1735">
        <v>55.1180160752793</v>
      </c>
      <c r="C1735">
        <v>109.24768</v>
      </c>
      <c r="D1735">
        <v>12.986323179293001</v>
      </c>
      <c r="E1735">
        <v>8.0677519144802599</v>
      </c>
      <c r="F1735">
        <v>0.40695323141550899</v>
      </c>
      <c r="G1735">
        <v>0.57517778212446402</v>
      </c>
      <c r="H1735">
        <v>10.305422100205901</v>
      </c>
      <c r="I1735">
        <v>4.4457409568261301</v>
      </c>
    </row>
    <row r="1736" spans="1:9" x14ac:dyDescent="0.25">
      <c r="A1736">
        <v>1734</v>
      </c>
      <c r="B1736">
        <v>63.510995723885102</v>
      </c>
      <c r="C1736">
        <v>151.041972636623</v>
      </c>
      <c r="D1736">
        <v>13.4339742530669</v>
      </c>
      <c r="E1736">
        <v>3.7803416450962799</v>
      </c>
      <c r="F1736">
        <v>0.49224858347645001</v>
      </c>
      <c r="G1736">
        <v>0.91363338506130898</v>
      </c>
      <c r="H1736">
        <v>5.8109313998884504</v>
      </c>
      <c r="I1736">
        <v>2.98888626152754</v>
      </c>
    </row>
    <row r="1737" spans="1:9" x14ac:dyDescent="0.25">
      <c r="A1737">
        <v>1735</v>
      </c>
      <c r="B1737">
        <v>103.113484220592</v>
      </c>
      <c r="C1737">
        <v>146.768781725888</v>
      </c>
      <c r="D1737">
        <v>19.447799395236601</v>
      </c>
      <c r="E1737">
        <v>8.2158229054644494</v>
      </c>
      <c r="F1737">
        <v>0.66612641844181697</v>
      </c>
      <c r="G1737">
        <v>0.86191219483199</v>
      </c>
      <c r="H1737">
        <v>5.9224605841302598</v>
      </c>
      <c r="I1737">
        <v>5.66674067495559</v>
      </c>
    </row>
    <row r="1738" spans="1:9" x14ac:dyDescent="0.25">
      <c r="A1738">
        <v>1736</v>
      </c>
      <c r="B1738">
        <v>84.322416160031295</v>
      </c>
      <c r="C1738">
        <v>127.81331444759201</v>
      </c>
      <c r="D1738">
        <v>20.3350804121498</v>
      </c>
      <c r="E1738">
        <v>5.8864353388517898</v>
      </c>
      <c r="F1738">
        <v>0.445341517920742</v>
      </c>
      <c r="G1738">
        <v>0.81428667090618601</v>
      </c>
      <c r="H1738">
        <v>13.0134275618374</v>
      </c>
      <c r="I1738">
        <v>3.6239903069466801</v>
      </c>
    </row>
    <row r="1739" spans="1:9" x14ac:dyDescent="0.25">
      <c r="A1739">
        <v>1737</v>
      </c>
      <c r="B1739">
        <v>63.390942698706098</v>
      </c>
      <c r="C1739">
        <v>147.70284379722401</v>
      </c>
      <c r="D1739">
        <v>18.072452871983199</v>
      </c>
      <c r="E1739">
        <v>6.4761443392652804</v>
      </c>
      <c r="F1739">
        <v>0.37588128450915298</v>
      </c>
      <c r="G1739">
        <v>0.81186045158454001</v>
      </c>
      <c r="H1739">
        <v>11.064784053156099</v>
      </c>
      <c r="I1739">
        <v>4.2269244801167396</v>
      </c>
    </row>
    <row r="1740" spans="1:9" x14ac:dyDescent="0.25">
      <c r="A1740">
        <v>1738</v>
      </c>
      <c r="B1740">
        <v>40.4335487496487</v>
      </c>
      <c r="C1740">
        <v>152.16266228921</v>
      </c>
      <c r="D1740">
        <v>19.321752778779601</v>
      </c>
      <c r="E1740">
        <v>6.6391366436690697</v>
      </c>
      <c r="F1740">
        <v>0.257770072536951</v>
      </c>
      <c r="G1740">
        <v>0.81415137319698705</v>
      </c>
      <c r="H1740">
        <v>12.4666001994017</v>
      </c>
      <c r="I1740">
        <v>3.0086716594402798</v>
      </c>
    </row>
    <row r="1741" spans="1:9" x14ac:dyDescent="0.25">
      <c r="A1741">
        <v>1739</v>
      </c>
      <c r="B1741">
        <v>35.807464324917603</v>
      </c>
      <c r="C1741">
        <v>187.30549027985401</v>
      </c>
      <c r="D1741">
        <v>16.2045600853154</v>
      </c>
      <c r="E1741">
        <v>3.1162292903489699</v>
      </c>
      <c r="F1741">
        <v>0.24431635885057901</v>
      </c>
      <c r="G1741">
        <v>0.86143696003850601</v>
      </c>
      <c r="H1741">
        <v>16.680436477006999</v>
      </c>
      <c r="I1741">
        <v>2.5097451274362799</v>
      </c>
    </row>
    <row r="1742" spans="1:9" x14ac:dyDescent="0.25">
      <c r="A1742">
        <v>1740</v>
      </c>
      <c r="B1742">
        <v>39.0390656463954</v>
      </c>
      <c r="C1742">
        <v>23.345824411134899</v>
      </c>
      <c r="D1742">
        <v>12.872944570324499</v>
      </c>
      <c r="E1742">
        <v>33.286968499258897</v>
      </c>
      <c r="F1742">
        <v>0.25813927611624998</v>
      </c>
      <c r="G1742">
        <v>0.12385318596271799</v>
      </c>
      <c r="H1742">
        <v>13.2953652788688</v>
      </c>
      <c r="I1742">
        <v>9.9468822170900602</v>
      </c>
    </row>
    <row r="1743" spans="1:9" x14ac:dyDescent="0.25">
      <c r="A1743">
        <v>1741</v>
      </c>
      <c r="B1743">
        <v>39.116447919575499</v>
      </c>
      <c r="C1743">
        <v>134.156208277703</v>
      </c>
      <c r="D1743">
        <v>13.6249256962996</v>
      </c>
      <c r="E1743">
        <v>10.2061143111353</v>
      </c>
      <c r="F1743">
        <v>0.25781744042641302</v>
      </c>
      <c r="G1743">
        <v>0.62801715478962605</v>
      </c>
      <c r="H1743">
        <v>10.8685594111461</v>
      </c>
      <c r="I1743">
        <v>4.5186533212010902</v>
      </c>
    </row>
    <row r="1744" spans="1:9" x14ac:dyDescent="0.25">
      <c r="A1744">
        <v>1742</v>
      </c>
      <c r="B1744">
        <v>49.631762295081899</v>
      </c>
      <c r="C1744">
        <v>150.17060501120301</v>
      </c>
      <c r="D1744">
        <v>11.7357723403883</v>
      </c>
      <c r="E1744">
        <v>4.9923171940635296</v>
      </c>
      <c r="F1744">
        <v>0.308205242143615</v>
      </c>
      <c r="G1744">
        <v>0.88326474466173599</v>
      </c>
      <c r="H1744">
        <v>11.730182926829199</v>
      </c>
      <c r="I1744">
        <v>3.3638846737481001</v>
      </c>
    </row>
    <row r="1745" spans="1:9" x14ac:dyDescent="0.25">
      <c r="A1745">
        <v>1743</v>
      </c>
      <c r="B1745">
        <v>41.6078819506928</v>
      </c>
      <c r="C1745">
        <v>130.41847419596101</v>
      </c>
      <c r="D1745">
        <v>11.3178682272681</v>
      </c>
      <c r="E1745">
        <v>5.2525438043162804</v>
      </c>
      <c r="F1745">
        <v>0.278588452165284</v>
      </c>
      <c r="G1745">
        <v>0.61336868883102602</v>
      </c>
      <c r="H1745">
        <v>8.5099431818181799</v>
      </c>
      <c r="I1745">
        <v>2.5323943661971802</v>
      </c>
    </row>
    <row r="1746" spans="1:9" x14ac:dyDescent="0.25">
      <c r="A1746">
        <v>1744</v>
      </c>
      <c r="B1746">
        <v>40.338549817423001</v>
      </c>
      <c r="C1746">
        <v>139.571022053592</v>
      </c>
      <c r="D1746">
        <v>17.602663185692901</v>
      </c>
      <c r="E1746">
        <v>10.352495644628201</v>
      </c>
      <c r="F1746">
        <v>0.22072638974050501</v>
      </c>
      <c r="G1746">
        <v>0.83269761731442604</v>
      </c>
      <c r="H1746">
        <v>16.579778830963601</v>
      </c>
      <c r="I1746">
        <v>5.0528109028960797</v>
      </c>
    </row>
    <row r="1747" spans="1:9" x14ac:dyDescent="0.25">
      <c r="A1747">
        <v>1745</v>
      </c>
      <c r="B1747">
        <v>39.581875993640701</v>
      </c>
      <c r="C1747">
        <v>131.289135254988</v>
      </c>
      <c r="D1747">
        <v>16.418464818919801</v>
      </c>
      <c r="E1747">
        <v>4.5086482134167998</v>
      </c>
      <c r="F1747">
        <v>0.21260538861357001</v>
      </c>
      <c r="G1747">
        <v>0.72300997730513095</v>
      </c>
      <c r="H1747">
        <v>15.588976377952701</v>
      </c>
      <c r="I1747">
        <v>2.6919191919191898</v>
      </c>
    </row>
    <row r="1748" spans="1:9" x14ac:dyDescent="0.25">
      <c r="A1748">
        <v>1746</v>
      </c>
      <c r="B1748">
        <v>47.922752808988697</v>
      </c>
      <c r="C1748">
        <v>188.75300109130501</v>
      </c>
      <c r="D1748">
        <v>22.871196138213801</v>
      </c>
      <c r="E1748">
        <v>5.3511077793222199</v>
      </c>
      <c r="F1748">
        <v>0.26044982593632998</v>
      </c>
      <c r="G1748">
        <v>0.85923220717309401</v>
      </c>
      <c r="H1748">
        <v>14.0359195402298</v>
      </c>
      <c r="I1748">
        <v>3.41058972733037</v>
      </c>
    </row>
    <row r="1749" spans="1:9" x14ac:dyDescent="0.25">
      <c r="A1749">
        <v>1747</v>
      </c>
      <c r="B1749">
        <v>72.090148698884704</v>
      </c>
      <c r="C1749">
        <v>112.37017276422699</v>
      </c>
      <c r="D1749">
        <v>19.329233105928999</v>
      </c>
      <c r="E1749">
        <v>11.2893304094955</v>
      </c>
      <c r="F1749">
        <v>0.43779626554831402</v>
      </c>
      <c r="G1749">
        <v>0.80848002668085095</v>
      </c>
      <c r="H1749">
        <v>8.8692307692307697</v>
      </c>
      <c r="I1749">
        <v>5.59508716323296</v>
      </c>
    </row>
    <row r="1750" spans="1:9" x14ac:dyDescent="0.25">
      <c r="A1750">
        <v>1748</v>
      </c>
      <c r="B1750">
        <v>68.043733203029504</v>
      </c>
      <c r="C1750">
        <v>158.39629951767199</v>
      </c>
      <c r="D1750">
        <v>23.255925026460101</v>
      </c>
      <c r="E1750">
        <v>10.4805002208519</v>
      </c>
      <c r="F1750">
        <v>0.43091175458277098</v>
      </c>
      <c r="G1750">
        <v>0.85771408222115797</v>
      </c>
      <c r="H1750">
        <v>11.962036238136299</v>
      </c>
      <c r="I1750">
        <v>6.4879115818558599</v>
      </c>
    </row>
    <row r="1751" spans="1:9" x14ac:dyDescent="0.25">
      <c r="A1751">
        <v>1749</v>
      </c>
      <c r="B1751">
        <v>52.364558674332002</v>
      </c>
      <c r="C1751">
        <v>140.267443978866</v>
      </c>
      <c r="D1751">
        <v>11.7923253566446</v>
      </c>
      <c r="E1751">
        <v>9.9559626664764593</v>
      </c>
      <c r="F1751">
        <v>0.33255093483482501</v>
      </c>
      <c r="G1751">
        <v>0.75021388216681495</v>
      </c>
      <c r="H1751">
        <v>8.7586980920314197</v>
      </c>
      <c r="I1751">
        <v>5.7285778375953296</v>
      </c>
    </row>
    <row r="1752" spans="1:9" x14ac:dyDescent="0.25">
      <c r="A1752">
        <v>1750</v>
      </c>
      <c r="B1752">
        <v>68.797976792621199</v>
      </c>
      <c r="C1752">
        <v>141.77287929461801</v>
      </c>
      <c r="D1752">
        <v>17.324270063403201</v>
      </c>
      <c r="E1752">
        <v>4.9581000275099498</v>
      </c>
      <c r="F1752">
        <v>0.43434559350816099</v>
      </c>
      <c r="G1752">
        <v>0.82255215362131995</v>
      </c>
      <c r="H1752">
        <v>8.8846549948506599</v>
      </c>
      <c r="I1752">
        <v>3.1499795668165098</v>
      </c>
    </row>
    <row r="1753" spans="1:9" x14ac:dyDescent="0.25">
      <c r="A1753">
        <v>1751</v>
      </c>
      <c r="B1753">
        <v>47.059063136456203</v>
      </c>
      <c r="C1753">
        <v>171.101976533585</v>
      </c>
      <c r="D1753">
        <v>14.620076964977899</v>
      </c>
      <c r="E1753">
        <v>5.94205180870149</v>
      </c>
      <c r="F1753">
        <v>0.269083644893366</v>
      </c>
      <c r="G1753">
        <v>0.88288914387605999</v>
      </c>
      <c r="H1753">
        <v>14.8213333333333</v>
      </c>
      <c r="I1753">
        <v>3.2290859357191701</v>
      </c>
    </row>
    <row r="1754" spans="1:9" x14ac:dyDescent="0.25">
      <c r="A1754">
        <v>1752</v>
      </c>
      <c r="B1754">
        <v>118.169615305492</v>
      </c>
      <c r="C1754">
        <v>182.85490371697199</v>
      </c>
      <c r="D1754">
        <v>23.0481117646539</v>
      </c>
      <c r="E1754">
        <v>3.4508708389158</v>
      </c>
      <c r="F1754">
        <v>0.69665926021043501</v>
      </c>
      <c r="G1754">
        <v>0.90344471850772101</v>
      </c>
      <c r="H1754">
        <v>8.6183181225554097</v>
      </c>
      <c r="I1754">
        <v>2.72195535461994</v>
      </c>
    </row>
    <row r="1755" spans="1:9" x14ac:dyDescent="0.25">
      <c r="A1755">
        <v>1753</v>
      </c>
      <c r="B1755">
        <v>76.714985590778099</v>
      </c>
      <c r="C1755">
        <v>143.89169307378901</v>
      </c>
      <c r="D1755">
        <v>23.1996874228089</v>
      </c>
      <c r="E1755">
        <v>6.8816460437864704</v>
      </c>
      <c r="F1755">
        <v>0.47294234424547898</v>
      </c>
      <c r="G1755">
        <v>0.83566380208228297</v>
      </c>
      <c r="H1755">
        <v>11.141218005295601</v>
      </c>
      <c r="I1755">
        <v>4.0937132784958798</v>
      </c>
    </row>
    <row r="1756" spans="1:9" x14ac:dyDescent="0.25">
      <c r="A1756">
        <v>1754</v>
      </c>
      <c r="B1756">
        <v>55.933451249170901</v>
      </c>
      <c r="C1756">
        <v>180.908825004178</v>
      </c>
      <c r="D1756">
        <v>22.913019237619999</v>
      </c>
      <c r="E1756">
        <v>5.51545779701007</v>
      </c>
      <c r="F1756">
        <v>0.33879125867356602</v>
      </c>
      <c r="G1756">
        <v>0.888413071860647</v>
      </c>
      <c r="H1756">
        <v>14.432883240667101</v>
      </c>
      <c r="I1756">
        <v>3.4374243524570298</v>
      </c>
    </row>
    <row r="1757" spans="1:9" x14ac:dyDescent="0.25">
      <c r="A1757">
        <v>1755</v>
      </c>
      <c r="B1757">
        <v>45.667450404114597</v>
      </c>
      <c r="C1757">
        <v>167.60480172646299</v>
      </c>
      <c r="D1757">
        <v>11.380880058021701</v>
      </c>
      <c r="E1757">
        <v>4.5044440776885697</v>
      </c>
      <c r="F1757">
        <v>0.32197909376377998</v>
      </c>
      <c r="G1757">
        <v>0.85378588457020399</v>
      </c>
      <c r="H1757">
        <v>9.9415274463007108</v>
      </c>
      <c r="I1757">
        <v>2.4963913392141102</v>
      </c>
    </row>
    <row r="1758" spans="1:9" x14ac:dyDescent="0.25">
      <c r="A1758">
        <v>1756</v>
      </c>
      <c r="B1758">
        <v>42.947552447552397</v>
      </c>
      <c r="C1758">
        <v>145.90498245614</v>
      </c>
      <c r="D1758">
        <v>12.279890588812799</v>
      </c>
      <c r="E1758">
        <v>4.6661199489801204</v>
      </c>
      <c r="F1758">
        <v>0.30758254701727</v>
      </c>
      <c r="G1758">
        <v>0.93936963120996597</v>
      </c>
      <c r="H1758">
        <v>9.5162337662337606</v>
      </c>
      <c r="I1758">
        <v>2.9890703009040598</v>
      </c>
    </row>
    <row r="1759" spans="1:9" x14ac:dyDescent="0.25">
      <c r="A1759">
        <v>1757</v>
      </c>
      <c r="B1759">
        <v>37.404949973670298</v>
      </c>
      <c r="C1759">
        <v>85.157198824681601</v>
      </c>
      <c r="D1759">
        <v>12.351881009489301</v>
      </c>
      <c r="E1759">
        <v>15.3891125646487</v>
      </c>
      <c r="F1759">
        <v>0.27359155798388701</v>
      </c>
      <c r="G1759">
        <v>0.39998093995553402</v>
      </c>
      <c r="H1759">
        <v>13.549815498154899</v>
      </c>
      <c r="I1759">
        <v>9.2212817412333692</v>
      </c>
    </row>
    <row r="1760" spans="1:9" x14ac:dyDescent="0.25">
      <c r="A1760">
        <v>1758</v>
      </c>
      <c r="B1760">
        <v>39.115869679453397</v>
      </c>
      <c r="C1760">
        <v>144.99269813000799</v>
      </c>
      <c r="D1760">
        <v>11.4419754222401</v>
      </c>
      <c r="E1760">
        <v>11.3876588680429</v>
      </c>
      <c r="F1760">
        <v>0.28617343702060599</v>
      </c>
      <c r="G1760">
        <v>0.78903872064772296</v>
      </c>
      <c r="H1760">
        <v>9.7960288808664195</v>
      </c>
      <c r="I1760">
        <v>4.11237623762376</v>
      </c>
    </row>
    <row r="1761" spans="1:9" x14ac:dyDescent="0.25">
      <c r="A1761">
        <v>1759</v>
      </c>
      <c r="B1761">
        <v>81.3300680272108</v>
      </c>
      <c r="C1761">
        <v>156.36098700243701</v>
      </c>
      <c r="D1761">
        <v>14.5513638006378</v>
      </c>
      <c r="E1761">
        <v>7.3224911685046097</v>
      </c>
      <c r="F1761">
        <v>0.48576136044874502</v>
      </c>
      <c r="G1761">
        <v>0.85352115159776398</v>
      </c>
      <c r="H1761">
        <v>6.9235912129894901</v>
      </c>
      <c r="I1761">
        <v>3.6207855404935598</v>
      </c>
    </row>
    <row r="1762" spans="1:9" x14ac:dyDescent="0.25">
      <c r="A1762">
        <v>1760</v>
      </c>
      <c r="B1762">
        <v>39.282939632545897</v>
      </c>
      <c r="C1762">
        <v>149.2531256405</v>
      </c>
      <c r="D1762">
        <v>13.6766860977657</v>
      </c>
      <c r="E1762">
        <v>12.761778610873201</v>
      </c>
      <c r="F1762">
        <v>0.23907170889262</v>
      </c>
      <c r="G1762">
        <v>0.75784867207900897</v>
      </c>
      <c r="H1762">
        <v>15.1441899915182</v>
      </c>
      <c r="I1762">
        <v>6.8882900538951404</v>
      </c>
    </row>
    <row r="1763" spans="1:9" x14ac:dyDescent="0.25">
      <c r="A1763">
        <v>1761</v>
      </c>
      <c r="B1763">
        <v>44.803855258708097</v>
      </c>
      <c r="C1763">
        <v>131.44500978473499</v>
      </c>
      <c r="D1763">
        <v>16.927490483604199</v>
      </c>
      <c r="E1763">
        <v>7.5502699462721097</v>
      </c>
      <c r="F1763">
        <v>0.26863166065949501</v>
      </c>
      <c r="G1763">
        <v>0.73073701698715998</v>
      </c>
      <c r="H1763">
        <v>10.3333333333333</v>
      </c>
      <c r="I1763">
        <v>3.7805429864253299</v>
      </c>
    </row>
    <row r="1764" spans="1:9" x14ac:dyDescent="0.25">
      <c r="A1764">
        <v>1762</v>
      </c>
      <c r="B1764">
        <v>48.539338654503901</v>
      </c>
      <c r="C1764">
        <v>119.782060945407</v>
      </c>
      <c r="D1764">
        <v>15.4804125420389</v>
      </c>
      <c r="E1764">
        <v>8.5956216222006603</v>
      </c>
      <c r="F1764">
        <v>0.30977175566114701</v>
      </c>
      <c r="G1764">
        <v>0.79840824361382101</v>
      </c>
      <c r="H1764">
        <v>8.4206285253827495</v>
      </c>
      <c r="I1764">
        <v>5.2808746535263298</v>
      </c>
    </row>
    <row r="1765" spans="1:9" x14ac:dyDescent="0.25">
      <c r="A1765">
        <v>1763</v>
      </c>
      <c r="B1765">
        <v>64.949804200783106</v>
      </c>
      <c r="C1765">
        <v>139.37988409048401</v>
      </c>
      <c r="D1765">
        <v>16.066979240464502</v>
      </c>
      <c r="E1765">
        <v>7.0665095796518296</v>
      </c>
      <c r="F1765">
        <v>0.33830269580532502</v>
      </c>
      <c r="G1765">
        <v>0.77968079450477101</v>
      </c>
      <c r="H1765">
        <v>11.4</v>
      </c>
      <c r="I1765">
        <v>3.9293556085918802</v>
      </c>
    </row>
    <row r="1766" spans="1:9" x14ac:dyDescent="0.25">
      <c r="A1766">
        <v>1764</v>
      </c>
      <c r="B1766">
        <v>48.4984458259325</v>
      </c>
      <c r="C1766">
        <v>143.63159614442</v>
      </c>
      <c r="D1766">
        <v>13.858961421630299</v>
      </c>
      <c r="E1766">
        <v>12.645250195048799</v>
      </c>
      <c r="F1766">
        <v>0.31301414068778499</v>
      </c>
      <c r="G1766">
        <v>0.77802232077841205</v>
      </c>
      <c r="H1766">
        <v>9.2449310624493108</v>
      </c>
      <c r="I1766">
        <v>5.1549627304825396</v>
      </c>
    </row>
    <row r="1767" spans="1:9" x14ac:dyDescent="0.25">
      <c r="A1767">
        <v>1765</v>
      </c>
      <c r="B1767">
        <v>56.0629421810197</v>
      </c>
      <c r="C1767">
        <v>173.69974924112401</v>
      </c>
      <c r="D1767">
        <v>16.1258250507593</v>
      </c>
      <c r="E1767">
        <v>3.90526894247418</v>
      </c>
      <c r="F1767">
        <v>0.317103004005161</v>
      </c>
      <c r="G1767">
        <v>0.83716629990964797</v>
      </c>
      <c r="H1767">
        <v>8.9679376083188895</v>
      </c>
      <c r="I1767">
        <v>2.5681523150151402</v>
      </c>
    </row>
    <row r="1768" spans="1:9" x14ac:dyDescent="0.25">
      <c r="A1768">
        <v>1766</v>
      </c>
      <c r="B1768">
        <v>57.248647523928398</v>
      </c>
      <c r="C1768">
        <v>155.91937857726899</v>
      </c>
      <c r="D1768">
        <v>15.2255591512675</v>
      </c>
      <c r="E1768">
        <v>8.1013529276350393</v>
      </c>
      <c r="F1768">
        <v>0.32058953934119699</v>
      </c>
      <c r="G1768">
        <v>0.80721935359595398</v>
      </c>
      <c r="H1768">
        <v>11.372503840245701</v>
      </c>
      <c r="I1768">
        <v>3.73230641132389</v>
      </c>
    </row>
    <row r="1769" spans="1:9" x14ac:dyDescent="0.25">
      <c r="A1769">
        <v>1767</v>
      </c>
      <c r="B1769">
        <v>65.241049467067498</v>
      </c>
      <c r="C1769">
        <v>94.523969224699101</v>
      </c>
      <c r="D1769">
        <v>15.1610730025286</v>
      </c>
      <c r="E1769">
        <v>5.9387063477290702</v>
      </c>
      <c r="F1769">
        <v>0.358878177099894</v>
      </c>
      <c r="G1769">
        <v>0.74635914664469905</v>
      </c>
      <c r="H1769">
        <v>8.1798201798201795</v>
      </c>
      <c r="I1769">
        <v>3.9655344655344602</v>
      </c>
    </row>
    <row r="1770" spans="1:9" x14ac:dyDescent="0.25">
      <c r="A1770">
        <v>1768</v>
      </c>
      <c r="B1770">
        <v>52.985899917058298</v>
      </c>
      <c r="C1770">
        <v>161.14559937320399</v>
      </c>
      <c r="D1770">
        <v>10.790404681426701</v>
      </c>
      <c r="E1770">
        <v>5.37123053048518</v>
      </c>
      <c r="F1770">
        <v>0.34499447652422799</v>
      </c>
      <c r="G1770">
        <v>0.85227488492724002</v>
      </c>
      <c r="H1770">
        <v>7.7052023121387201</v>
      </c>
      <c r="I1770">
        <v>3.03534383403764</v>
      </c>
    </row>
    <row r="1771" spans="1:9" x14ac:dyDescent="0.25">
      <c r="A1771">
        <v>1769</v>
      </c>
      <c r="B1771">
        <v>69.001956468574207</v>
      </c>
      <c r="C1771">
        <v>149.92571938434</v>
      </c>
      <c r="D1771">
        <v>17.355041796366301</v>
      </c>
      <c r="E1771">
        <v>6.96152567969036</v>
      </c>
      <c r="F1771">
        <v>0.466250527950058</v>
      </c>
      <c r="G1771">
        <v>0.84514495078971097</v>
      </c>
      <c r="H1771">
        <v>6.5732538330494004</v>
      </c>
      <c r="I1771">
        <v>3.6617473435655201</v>
      </c>
    </row>
    <row r="1772" spans="1:9" x14ac:dyDescent="0.25">
      <c r="A1772">
        <v>1770</v>
      </c>
      <c r="B1772">
        <v>65.021958243340507</v>
      </c>
      <c r="C1772">
        <v>175.79583681813901</v>
      </c>
      <c r="D1772">
        <v>17.617553820447402</v>
      </c>
      <c r="E1772">
        <v>4.6659416677634198</v>
      </c>
      <c r="F1772">
        <v>0.39179798388696702</v>
      </c>
      <c r="G1772">
        <v>0.87198271119305204</v>
      </c>
      <c r="H1772">
        <v>5.5801886792452802</v>
      </c>
      <c r="I1772">
        <v>3.2297691695409898</v>
      </c>
    </row>
    <row r="1773" spans="1:9" x14ac:dyDescent="0.25">
      <c r="A1773">
        <v>1771</v>
      </c>
      <c r="B1773">
        <v>54.879484820607097</v>
      </c>
      <c r="C1773">
        <v>138.70477611940299</v>
      </c>
      <c r="D1773">
        <v>15.361435438881999</v>
      </c>
      <c r="E1773">
        <v>6.25976982005285</v>
      </c>
      <c r="F1773">
        <v>0.33186078476075798</v>
      </c>
      <c r="G1773">
        <v>0.78340101337309198</v>
      </c>
      <c r="H1773">
        <v>5.9321533923303802</v>
      </c>
      <c r="I1773">
        <v>3.8819934179595599</v>
      </c>
    </row>
    <row r="1774" spans="1:9" x14ac:dyDescent="0.25">
      <c r="A1774">
        <v>1772</v>
      </c>
      <c r="B1774">
        <v>49.2930202637504</v>
      </c>
      <c r="C1774">
        <v>117.07025065963001</v>
      </c>
      <c r="D1774">
        <v>12.2483655812363</v>
      </c>
      <c r="E1774">
        <v>20.539777040160399</v>
      </c>
      <c r="F1774">
        <v>0.34039222271162001</v>
      </c>
      <c r="G1774">
        <v>0.61010003356075004</v>
      </c>
      <c r="H1774">
        <v>8.6985645933014304</v>
      </c>
      <c r="I1774">
        <v>9.0817091454272791</v>
      </c>
    </row>
    <row r="1775" spans="1:9" x14ac:dyDescent="0.25">
      <c r="A1775">
        <v>1773</v>
      </c>
      <c r="B1775">
        <v>50.5488559059987</v>
      </c>
      <c r="C1775">
        <v>143.87293153180499</v>
      </c>
      <c r="D1775">
        <v>14.558477023306599</v>
      </c>
      <c r="E1775">
        <v>4.4782615607531602</v>
      </c>
      <c r="F1775">
        <v>0.330415189547836</v>
      </c>
      <c r="G1775">
        <v>0.81292217287890101</v>
      </c>
      <c r="H1775">
        <v>9.2283384301732898</v>
      </c>
      <c r="I1775">
        <v>2.9063686208350901</v>
      </c>
    </row>
    <row r="1776" spans="1:9" x14ac:dyDescent="0.25">
      <c r="A1776">
        <v>1774</v>
      </c>
      <c r="B1776">
        <v>64.482019704433498</v>
      </c>
      <c r="C1776">
        <v>183.80711473975799</v>
      </c>
      <c r="D1776">
        <v>11.7181534044147</v>
      </c>
      <c r="E1776">
        <v>4.43480322278642</v>
      </c>
      <c r="F1776">
        <v>0.35722914240657999</v>
      </c>
      <c r="G1776">
        <v>0.84718581827109296</v>
      </c>
      <c r="H1776">
        <v>5.8281389136242199</v>
      </c>
      <c r="I1776">
        <v>2.5278044103547401</v>
      </c>
    </row>
    <row r="1777" spans="1:9" x14ac:dyDescent="0.25">
      <c r="A1777">
        <v>1775</v>
      </c>
      <c r="B1777">
        <v>65.193331465396398</v>
      </c>
      <c r="C1777">
        <v>173.275029645942</v>
      </c>
      <c r="D1777">
        <v>12.0488417465489</v>
      </c>
      <c r="E1777">
        <v>4.6334939712588099</v>
      </c>
      <c r="F1777">
        <v>0.41478348133203102</v>
      </c>
      <c r="G1777">
        <v>0.88735814000570001</v>
      </c>
      <c r="H1777">
        <v>8.2282076395690495</v>
      </c>
      <c r="I1777">
        <v>3.0679074446680001</v>
      </c>
    </row>
    <row r="1778" spans="1:9" x14ac:dyDescent="0.25">
      <c r="A1778">
        <v>1776</v>
      </c>
      <c r="B1778">
        <v>54.867320261437897</v>
      </c>
      <c r="C1778">
        <v>144.985248889395</v>
      </c>
      <c r="D1778">
        <v>13.1313949886574</v>
      </c>
      <c r="E1778">
        <v>5.2102828702179096</v>
      </c>
      <c r="F1778">
        <v>0.33127852528684298</v>
      </c>
      <c r="G1778">
        <v>0.89775523366221699</v>
      </c>
      <c r="H1778">
        <v>9.1172690763052202</v>
      </c>
      <c r="I1778">
        <v>3.9410468319559202</v>
      </c>
    </row>
    <row r="1779" spans="1:9" x14ac:dyDescent="0.25">
      <c r="A1779">
        <v>1777</v>
      </c>
      <c r="B1779">
        <v>65.343371138052404</v>
      </c>
      <c r="C1779">
        <v>121.25037024499601</v>
      </c>
      <c r="D1779">
        <v>21.799212955924599</v>
      </c>
      <c r="E1779">
        <v>8.7723881757425204</v>
      </c>
      <c r="F1779">
        <v>0.33536278408287001</v>
      </c>
      <c r="G1779">
        <v>0.83597594478872495</v>
      </c>
      <c r="H1779">
        <v>15.3941441441441</v>
      </c>
      <c r="I1779">
        <v>5.0466677071952502</v>
      </c>
    </row>
    <row r="1780" spans="1:9" x14ac:dyDescent="0.25">
      <c r="A1780">
        <v>1778</v>
      </c>
      <c r="B1780">
        <v>46.928571428571402</v>
      </c>
      <c r="C1780">
        <v>160.184277636101</v>
      </c>
      <c r="D1780">
        <v>15.8713824100473</v>
      </c>
      <c r="E1780">
        <v>4.5308518150356498</v>
      </c>
      <c r="F1780">
        <v>0.25629604021136898</v>
      </c>
      <c r="G1780">
        <v>0.858622774882011</v>
      </c>
      <c r="H1780">
        <v>17.0217391304347</v>
      </c>
      <c r="I1780">
        <v>3.0705266399753599</v>
      </c>
    </row>
    <row r="1781" spans="1:9" x14ac:dyDescent="0.25">
      <c r="A1781">
        <v>1779</v>
      </c>
      <c r="B1781">
        <v>47.306233062330598</v>
      </c>
      <c r="C1781">
        <v>165.406858075928</v>
      </c>
      <c r="D1781">
        <v>14.3593098871601</v>
      </c>
      <c r="E1781">
        <v>3.9923164979083698</v>
      </c>
      <c r="F1781">
        <v>0.26700472688072602</v>
      </c>
      <c r="G1781">
        <v>0.834990430641254</v>
      </c>
      <c r="H1781">
        <v>18.200998751560501</v>
      </c>
      <c r="I1781">
        <v>2.64288676897552</v>
      </c>
    </row>
    <row r="1782" spans="1:9" x14ac:dyDescent="0.25">
      <c r="A1782">
        <v>1780</v>
      </c>
      <c r="B1782">
        <v>46.7192399049881</v>
      </c>
      <c r="C1782">
        <v>166.10761214318001</v>
      </c>
      <c r="D1782">
        <v>17.959967972058902</v>
      </c>
      <c r="E1782">
        <v>5.8844343748554104</v>
      </c>
      <c r="F1782">
        <v>0.26028868298645202</v>
      </c>
      <c r="G1782">
        <v>0.84593886291235698</v>
      </c>
      <c r="H1782">
        <v>18.155239327296201</v>
      </c>
      <c r="I1782">
        <v>2.72974910394265</v>
      </c>
    </row>
    <row r="1783" spans="1:9" x14ac:dyDescent="0.25">
      <c r="A1783">
        <v>1781</v>
      </c>
      <c r="B1783">
        <v>84.214893068796698</v>
      </c>
      <c r="C1783">
        <v>159.207104846828</v>
      </c>
      <c r="D1783">
        <v>13.244672677954901</v>
      </c>
      <c r="E1783">
        <v>4.14749148331423</v>
      </c>
      <c r="F1783">
        <v>0.427585289258889</v>
      </c>
      <c r="G1783">
        <v>0.82746002443837696</v>
      </c>
      <c r="H1783">
        <v>7.7735159817351596</v>
      </c>
      <c r="I1783">
        <v>2.87293233082706</v>
      </c>
    </row>
    <row r="1784" spans="1:9" x14ac:dyDescent="0.25">
      <c r="A1784">
        <v>1782</v>
      </c>
      <c r="B1784">
        <v>46.869437652811698</v>
      </c>
      <c r="C1784">
        <v>198.628187761352</v>
      </c>
      <c r="D1784">
        <v>12.771134137485801</v>
      </c>
      <c r="E1784">
        <v>2.9932927193993701</v>
      </c>
      <c r="F1784">
        <v>0.29780314388668799</v>
      </c>
      <c r="G1784">
        <v>0.92194377737131705</v>
      </c>
      <c r="H1784">
        <v>13.290983606557299</v>
      </c>
      <c r="I1784">
        <v>2.4794893260778501</v>
      </c>
    </row>
    <row r="1785" spans="1:9" x14ac:dyDescent="0.25">
      <c r="A1785">
        <v>1783</v>
      </c>
      <c r="B1785">
        <v>77.3250345781466</v>
      </c>
      <c r="C1785">
        <v>178.49080768436201</v>
      </c>
      <c r="D1785">
        <v>16.359089264401401</v>
      </c>
      <c r="E1785">
        <v>4.3167612849546897</v>
      </c>
      <c r="F1785">
        <v>0.41237664549358699</v>
      </c>
      <c r="G1785">
        <v>0.87278897426462299</v>
      </c>
      <c r="H1785">
        <v>8.4076738609112702</v>
      </c>
      <c r="I1785">
        <v>2.71353135313531</v>
      </c>
    </row>
    <row r="1786" spans="1:9" x14ac:dyDescent="0.25">
      <c r="A1786">
        <v>1784</v>
      </c>
      <c r="B1786">
        <v>70.720331186752503</v>
      </c>
      <c r="C1786">
        <v>159.84722524483101</v>
      </c>
      <c r="D1786">
        <v>16.786584432683298</v>
      </c>
      <c r="E1786">
        <v>5.3944174678542396</v>
      </c>
      <c r="F1786">
        <v>0.37324892477354199</v>
      </c>
      <c r="G1786">
        <v>0.85897846253232102</v>
      </c>
      <c r="H1786">
        <v>8.4601487778958493</v>
      </c>
      <c r="I1786">
        <v>3.1229536746778099</v>
      </c>
    </row>
    <row r="1787" spans="1:9" x14ac:dyDescent="0.25">
      <c r="A1787">
        <v>1785</v>
      </c>
      <c r="B1787">
        <v>78.753328661527604</v>
      </c>
      <c r="C1787">
        <v>140.84739130434701</v>
      </c>
      <c r="D1787">
        <v>15.757392175834701</v>
      </c>
      <c r="E1787">
        <v>5.2321241218158097</v>
      </c>
      <c r="F1787">
        <v>0.40382524530553499</v>
      </c>
      <c r="G1787">
        <v>0.716698262609621</v>
      </c>
      <c r="H1787">
        <v>8.1554770318021195</v>
      </c>
      <c r="I1787">
        <v>2.9351117519826899</v>
      </c>
    </row>
    <row r="1788" spans="1:9" x14ac:dyDescent="0.25">
      <c r="A1788">
        <v>1786</v>
      </c>
      <c r="B1788">
        <v>51.363181312569502</v>
      </c>
      <c r="C1788">
        <v>167.12737097485601</v>
      </c>
      <c r="D1788">
        <v>23.867552447032601</v>
      </c>
      <c r="E1788">
        <v>5.23133764818032</v>
      </c>
      <c r="F1788">
        <v>0.27332185976802997</v>
      </c>
      <c r="G1788">
        <v>0.85096618607403995</v>
      </c>
      <c r="H1788">
        <v>15.705278592375301</v>
      </c>
      <c r="I1788">
        <v>2.74813372281726</v>
      </c>
    </row>
    <row r="1789" spans="1:9" x14ac:dyDescent="0.25">
      <c r="A1789">
        <v>1787</v>
      </c>
      <c r="B1789">
        <v>74.306986899563299</v>
      </c>
      <c r="C1789">
        <v>135.707902511078</v>
      </c>
      <c r="D1789">
        <v>19.481731796763601</v>
      </c>
      <c r="E1789">
        <v>11.3450017578537</v>
      </c>
      <c r="F1789">
        <v>0.34771972024402098</v>
      </c>
      <c r="G1789">
        <v>0.78235151074514697</v>
      </c>
      <c r="H1789">
        <v>11.8015267175572</v>
      </c>
      <c r="I1789">
        <v>3.9802424786708501</v>
      </c>
    </row>
    <row r="1790" spans="1:9" x14ac:dyDescent="0.25">
      <c r="A1790">
        <v>1788</v>
      </c>
      <c r="B1790">
        <v>31.756202804746401</v>
      </c>
      <c r="C1790">
        <v>134.175675675675</v>
      </c>
      <c r="D1790">
        <v>15.7051699377544</v>
      </c>
      <c r="E1790">
        <v>4.85768467184276</v>
      </c>
      <c r="F1790">
        <v>0.214405426957504</v>
      </c>
      <c r="G1790">
        <v>0.904722761882789</v>
      </c>
      <c r="H1790">
        <v>12.3609831029185</v>
      </c>
      <c r="I1790">
        <v>3.5480806514152698</v>
      </c>
    </row>
    <row r="1791" spans="1:9" x14ac:dyDescent="0.25">
      <c r="A1791">
        <v>1789</v>
      </c>
      <c r="B1791">
        <v>72.442896935933106</v>
      </c>
      <c r="C1791">
        <v>167.26118326118299</v>
      </c>
      <c r="D1791">
        <v>17.242655012971898</v>
      </c>
      <c r="E1791">
        <v>7.4276219875922598</v>
      </c>
      <c r="F1791">
        <v>0.35006627658093897</v>
      </c>
      <c r="G1791">
        <v>0.81764746736099003</v>
      </c>
      <c r="H1791">
        <v>14.634955752212299</v>
      </c>
      <c r="I1791">
        <v>3.64451589853519</v>
      </c>
    </row>
    <row r="1792" spans="1:9" x14ac:dyDescent="0.25">
      <c r="A1792">
        <v>1790</v>
      </c>
      <c r="B1792">
        <v>40.061967467079697</v>
      </c>
      <c r="C1792">
        <v>134.44835613834999</v>
      </c>
      <c r="D1792">
        <v>19.123951483951299</v>
      </c>
      <c r="E1792">
        <v>7.0749042912634801</v>
      </c>
      <c r="F1792">
        <v>0.18872392991414</v>
      </c>
      <c r="G1792">
        <v>0.86698594818012198</v>
      </c>
      <c r="H1792">
        <v>15.725352112675999</v>
      </c>
      <c r="I1792">
        <v>3.3223443223443199</v>
      </c>
    </row>
    <row r="1793" spans="1:9" x14ac:dyDescent="0.25">
      <c r="A1793">
        <v>1791</v>
      </c>
      <c r="B1793">
        <v>47.927536231883998</v>
      </c>
      <c r="C1793">
        <v>145.58531746031699</v>
      </c>
      <c r="D1793">
        <v>22.099403613558799</v>
      </c>
      <c r="E1793">
        <v>8.1694519698633705</v>
      </c>
      <c r="F1793">
        <v>0.226806866908176</v>
      </c>
      <c r="G1793">
        <v>0.79361426603888996</v>
      </c>
      <c r="H1793">
        <v>17.323001631321301</v>
      </c>
      <c r="I1793">
        <v>3.8041871921182202</v>
      </c>
    </row>
    <row r="1794" spans="1:9" x14ac:dyDescent="0.25">
      <c r="A1794">
        <v>1792</v>
      </c>
      <c r="B1794">
        <v>36.459603658536501</v>
      </c>
      <c r="C1794">
        <v>152.59293577254999</v>
      </c>
      <c r="D1794">
        <v>22.246849429619601</v>
      </c>
      <c r="E1794">
        <v>5.2601921095945698</v>
      </c>
      <c r="F1794">
        <v>0.16997326597958101</v>
      </c>
      <c r="G1794">
        <v>0.86799130695469096</v>
      </c>
      <c r="H1794">
        <v>19.065666041275701</v>
      </c>
      <c r="I1794">
        <v>2.9786927728188801</v>
      </c>
    </row>
    <row r="1795" spans="1:9" x14ac:dyDescent="0.25">
      <c r="A1795">
        <v>1793</v>
      </c>
      <c r="B1795">
        <v>62.6806517311608</v>
      </c>
      <c r="C1795">
        <v>159.09185082872901</v>
      </c>
      <c r="D1795">
        <v>18.8111291786234</v>
      </c>
      <c r="E1795">
        <v>7.2049189125844002</v>
      </c>
      <c r="F1795">
        <v>0.38389672161184402</v>
      </c>
      <c r="G1795">
        <v>0.89412664766841399</v>
      </c>
      <c r="H1795">
        <v>7.8703703703703702</v>
      </c>
      <c r="I1795">
        <v>3.5153733528550499</v>
      </c>
    </row>
    <row r="1796" spans="1:9" x14ac:dyDescent="0.25">
      <c r="A1796">
        <v>1794</v>
      </c>
      <c r="B1796">
        <v>56.127787307032499</v>
      </c>
      <c r="C1796">
        <v>165.19374052414901</v>
      </c>
      <c r="D1796">
        <v>15.5996836425692</v>
      </c>
      <c r="E1796">
        <v>7.2210961802455103</v>
      </c>
      <c r="F1796">
        <v>0.338571496719135</v>
      </c>
      <c r="G1796">
        <v>0.84159019699618698</v>
      </c>
      <c r="H1796">
        <v>9.1675000000000004</v>
      </c>
      <c r="I1796">
        <v>3.68317152103559</v>
      </c>
    </row>
    <row r="1797" spans="1:9" x14ac:dyDescent="0.25">
      <c r="A1797">
        <v>1795</v>
      </c>
      <c r="B1797">
        <v>56.636208368915398</v>
      </c>
      <c r="C1797">
        <v>131.957943925233</v>
      </c>
      <c r="D1797">
        <v>13.4380050385784</v>
      </c>
      <c r="E1797">
        <v>9.1176252923941501</v>
      </c>
      <c r="F1797">
        <v>0.34455180348433301</v>
      </c>
      <c r="G1797">
        <v>0.79630441197169399</v>
      </c>
      <c r="H1797">
        <v>8.8074418604651097</v>
      </c>
      <c r="I1797">
        <v>3.9606126914660802</v>
      </c>
    </row>
    <row r="1798" spans="1:9" x14ac:dyDescent="0.25">
      <c r="A1798">
        <v>1796</v>
      </c>
      <c r="B1798">
        <v>72.951397961850006</v>
      </c>
      <c r="C1798">
        <v>145.32614764267899</v>
      </c>
      <c r="D1798">
        <v>15.4043740937846</v>
      </c>
      <c r="E1798">
        <v>7.2579806825872497</v>
      </c>
      <c r="F1798">
        <v>0.44449286238163099</v>
      </c>
      <c r="G1798">
        <v>0.788907489514309</v>
      </c>
      <c r="H1798">
        <v>8.2003546099290698</v>
      </c>
      <c r="I1798">
        <v>3.3154516276937098</v>
      </c>
    </row>
    <row r="1799" spans="1:9" x14ac:dyDescent="0.25">
      <c r="A1799">
        <v>1797</v>
      </c>
      <c r="B1799">
        <v>60.781763826606799</v>
      </c>
      <c r="C1799">
        <v>173.217278719397</v>
      </c>
      <c r="D1799">
        <v>15.418815398094701</v>
      </c>
      <c r="E1799">
        <v>3.8191374753682399</v>
      </c>
      <c r="F1799">
        <v>0.34297163729304803</v>
      </c>
      <c r="G1799">
        <v>0.87604980464244997</v>
      </c>
      <c r="H1799">
        <v>8.8223039215686203</v>
      </c>
      <c r="I1799">
        <v>2.5675778283978699</v>
      </c>
    </row>
    <row r="1800" spans="1:9" x14ac:dyDescent="0.25">
      <c r="A1800">
        <v>1798</v>
      </c>
      <c r="B1800">
        <v>56.207366482504597</v>
      </c>
      <c r="C1800">
        <v>137.55069359445099</v>
      </c>
      <c r="D1800">
        <v>14.3010617331781</v>
      </c>
      <c r="E1800">
        <v>6.9139085686428796</v>
      </c>
      <c r="F1800">
        <v>0.31678315124188799</v>
      </c>
      <c r="G1800">
        <v>0.84851482696520397</v>
      </c>
      <c r="H1800">
        <v>10.580686149936399</v>
      </c>
      <c r="I1800">
        <v>3.6441969519343398</v>
      </c>
    </row>
    <row r="1801" spans="1:9" x14ac:dyDescent="0.25">
      <c r="A1801">
        <v>1799</v>
      </c>
      <c r="B1801">
        <v>59.895937277263002</v>
      </c>
      <c r="C1801">
        <v>155.45157338147999</v>
      </c>
      <c r="D1801">
        <v>15.5838187294876</v>
      </c>
      <c r="E1801">
        <v>9.70023237627389</v>
      </c>
      <c r="F1801">
        <v>0.32278401040062299</v>
      </c>
      <c r="G1801">
        <v>0.90062378505801999</v>
      </c>
      <c r="H1801">
        <v>11.5089086859688</v>
      </c>
      <c r="I1801">
        <v>5.5008595284872301</v>
      </c>
    </row>
    <row r="1802" spans="1:9" x14ac:dyDescent="0.25">
      <c r="A1802">
        <v>1800</v>
      </c>
      <c r="B1802">
        <v>45.175935288169804</v>
      </c>
      <c r="C1802">
        <v>116.284039986211</v>
      </c>
      <c r="D1802">
        <v>17.1913476244526</v>
      </c>
      <c r="E1802">
        <v>9.0514889772071108</v>
      </c>
      <c r="F1802">
        <v>0.24507060377717099</v>
      </c>
      <c r="G1802">
        <v>0.79629307736022703</v>
      </c>
      <c r="H1802">
        <v>12.378164556962</v>
      </c>
      <c r="I1802">
        <v>5.0819183795055096</v>
      </c>
    </row>
    <row r="1803" spans="1:9" x14ac:dyDescent="0.25">
      <c r="A1803">
        <v>1801</v>
      </c>
      <c r="B1803">
        <v>19.627264061010401</v>
      </c>
      <c r="C1803">
        <v>145.64000700035001</v>
      </c>
      <c r="D1803">
        <v>20.666027041452502</v>
      </c>
      <c r="E1803">
        <v>9.1295668773983696</v>
      </c>
      <c r="F1803">
        <v>9.9758191928211698E-2</v>
      </c>
      <c r="G1803">
        <v>0.76075000445734497</v>
      </c>
      <c r="H1803">
        <v>15.4388646288209</v>
      </c>
      <c r="I1803">
        <v>5.65807219357397</v>
      </c>
    </row>
    <row r="1804" spans="1:9" x14ac:dyDescent="0.25">
      <c r="A1804">
        <v>1802</v>
      </c>
      <c r="B1804">
        <v>80.470299586776804</v>
      </c>
      <c r="C1804">
        <v>147.78671193016399</v>
      </c>
      <c r="D1804">
        <v>12.5232811990795</v>
      </c>
      <c r="E1804">
        <v>7.8387117014783803</v>
      </c>
      <c r="F1804">
        <v>0.492407893363288</v>
      </c>
      <c r="G1804">
        <v>0.80737020609648602</v>
      </c>
      <c r="H1804">
        <v>9.50832602979842</v>
      </c>
      <c r="I1804">
        <v>5.1390767421346597</v>
      </c>
    </row>
    <row r="1805" spans="1:9" x14ac:dyDescent="0.25">
      <c r="A1805">
        <v>1803</v>
      </c>
      <c r="B1805">
        <v>61.298405466970301</v>
      </c>
      <c r="C1805">
        <v>78.798726738491595</v>
      </c>
      <c r="D1805">
        <v>20.836284152492901</v>
      </c>
      <c r="E1805">
        <v>13.3330518595964</v>
      </c>
      <c r="F1805">
        <v>0.35135635941365401</v>
      </c>
      <c r="G1805">
        <v>0.41760833169112299</v>
      </c>
      <c r="H1805">
        <v>12.4635854341736</v>
      </c>
      <c r="I1805">
        <v>6.0930232558139501</v>
      </c>
    </row>
    <row r="1806" spans="1:9" x14ac:dyDescent="0.25">
      <c r="A1806">
        <v>1804</v>
      </c>
      <c r="B1806">
        <v>79.465218452526202</v>
      </c>
      <c r="C1806">
        <v>152.12496310144601</v>
      </c>
      <c r="D1806">
        <v>14.4326394210762</v>
      </c>
      <c r="E1806">
        <v>4.53363831069138</v>
      </c>
      <c r="F1806">
        <v>0.50391764680606299</v>
      </c>
      <c r="G1806">
        <v>0.87608035236734905</v>
      </c>
      <c r="H1806">
        <v>8.3482293423271496</v>
      </c>
      <c r="I1806">
        <v>3.01737181283272</v>
      </c>
    </row>
    <row r="1807" spans="1:9" x14ac:dyDescent="0.25">
      <c r="A1807">
        <v>1805</v>
      </c>
      <c r="B1807">
        <v>47.512021036814403</v>
      </c>
      <c r="C1807">
        <v>125.23547400611599</v>
      </c>
      <c r="D1807">
        <v>10.5023857048349</v>
      </c>
      <c r="E1807">
        <v>7.1055581601469697</v>
      </c>
      <c r="F1807">
        <v>0.29069596399699499</v>
      </c>
      <c r="G1807">
        <v>0.66850633103474599</v>
      </c>
      <c r="H1807">
        <v>9.7111756168359893</v>
      </c>
      <c r="I1807">
        <v>3.9791492910758901</v>
      </c>
    </row>
    <row r="1808" spans="1:9" x14ac:dyDescent="0.25">
      <c r="A1808">
        <v>1806</v>
      </c>
      <c r="B1808">
        <v>64.124730667943496</v>
      </c>
      <c r="C1808">
        <v>108.271951450787</v>
      </c>
      <c r="D1808">
        <v>16.172849847344299</v>
      </c>
      <c r="E1808">
        <v>8.4328974935062195</v>
      </c>
      <c r="F1808">
        <v>0.388488424776671</v>
      </c>
      <c r="G1808">
        <v>0.75455271044359495</v>
      </c>
      <c r="H1808">
        <v>9.7994902293967705</v>
      </c>
      <c r="I1808">
        <v>3.8892371995820199</v>
      </c>
    </row>
    <row r="1809" spans="1:9" x14ac:dyDescent="0.25">
      <c r="A1809">
        <v>1807</v>
      </c>
      <c r="B1809">
        <v>45.405312571559399</v>
      </c>
      <c r="C1809">
        <v>35.180194805194802</v>
      </c>
      <c r="D1809">
        <v>13.0524388174466</v>
      </c>
      <c r="E1809">
        <v>9.8278630513524803</v>
      </c>
      <c r="F1809">
        <v>0.26126326019523699</v>
      </c>
      <c r="G1809">
        <v>0.16397177223058501</v>
      </c>
      <c r="H1809">
        <v>10.068819031435799</v>
      </c>
      <c r="I1809">
        <v>3.7188264058679699</v>
      </c>
    </row>
    <row r="1810" spans="1:9" x14ac:dyDescent="0.25">
      <c r="A1810">
        <v>1808</v>
      </c>
      <c r="B1810">
        <v>53.944121071012802</v>
      </c>
      <c r="C1810">
        <v>170.57819074333801</v>
      </c>
      <c r="D1810">
        <v>11.4623882471206</v>
      </c>
      <c r="E1810">
        <v>6.6109206666629303</v>
      </c>
      <c r="F1810">
        <v>0.30125292152562699</v>
      </c>
      <c r="G1810">
        <v>0.83156327372002004</v>
      </c>
      <c r="H1810">
        <v>9.0562130177514799</v>
      </c>
      <c r="I1810">
        <v>3.8466129513578</v>
      </c>
    </row>
    <row r="1811" spans="1:9" x14ac:dyDescent="0.25">
      <c r="A1811">
        <v>1809</v>
      </c>
      <c r="B1811">
        <v>54.937026841018501</v>
      </c>
      <c r="C1811">
        <v>89.338368580060404</v>
      </c>
      <c r="D1811">
        <v>12.6365609136299</v>
      </c>
      <c r="E1811">
        <v>5.1949110476662996</v>
      </c>
      <c r="F1811">
        <v>0.33248843083232399</v>
      </c>
      <c r="G1811">
        <v>0.72131568920721201</v>
      </c>
      <c r="H1811">
        <v>8.3693516699410608</v>
      </c>
      <c r="I1811">
        <v>3.7222222222222201</v>
      </c>
    </row>
    <row r="1812" spans="1:9" x14ac:dyDescent="0.25">
      <c r="A1812">
        <v>1810</v>
      </c>
      <c r="B1812">
        <v>49.653439153439102</v>
      </c>
      <c r="C1812">
        <v>145.87914364640801</v>
      </c>
      <c r="D1812">
        <v>14.0156859455237</v>
      </c>
      <c r="E1812">
        <v>4.4969330018766502</v>
      </c>
      <c r="F1812">
        <v>0.299830030103511</v>
      </c>
      <c r="G1812">
        <v>0.774418835366113</v>
      </c>
      <c r="H1812">
        <v>6.9346153846153804</v>
      </c>
      <c r="I1812">
        <v>2.6340298507462601</v>
      </c>
    </row>
    <row r="1813" spans="1:9" x14ac:dyDescent="0.25">
      <c r="A1813">
        <v>1811</v>
      </c>
      <c r="B1813">
        <v>74.499138991389898</v>
      </c>
      <c r="C1813">
        <v>178.481544502617</v>
      </c>
      <c r="D1813">
        <v>23.480955935395802</v>
      </c>
      <c r="E1813">
        <v>3.6836201282133998</v>
      </c>
      <c r="F1813">
        <v>0.460022278495543</v>
      </c>
      <c r="G1813">
        <v>0.91697624027926194</v>
      </c>
      <c r="H1813">
        <v>7.1233552631578902</v>
      </c>
      <c r="I1813">
        <v>2.5289030496131</v>
      </c>
    </row>
    <row r="1814" spans="1:9" x14ac:dyDescent="0.25">
      <c r="A1814">
        <v>1812</v>
      </c>
      <c r="B1814">
        <v>55.939001601708398</v>
      </c>
      <c r="C1814">
        <v>142.48172794946899</v>
      </c>
      <c r="D1814">
        <v>11.86711075807</v>
      </c>
      <c r="E1814">
        <v>5.0112169081373503</v>
      </c>
      <c r="F1814">
        <v>0.36039583085006799</v>
      </c>
      <c r="G1814">
        <v>0.86058614563647295</v>
      </c>
      <c r="H1814">
        <v>5.6435110393107104</v>
      </c>
      <c r="I1814">
        <v>3.0146033853302301</v>
      </c>
    </row>
    <row r="1815" spans="1:9" x14ac:dyDescent="0.25">
      <c r="A1815">
        <v>1813</v>
      </c>
      <c r="B1815">
        <v>55.894200626959197</v>
      </c>
      <c r="C1815">
        <v>137.98265632131401</v>
      </c>
      <c r="D1815">
        <v>14.4972908013817</v>
      </c>
      <c r="E1815">
        <v>7.7591995216846099</v>
      </c>
      <c r="F1815">
        <v>0.338058108960478</v>
      </c>
      <c r="G1815">
        <v>0.79093716590294105</v>
      </c>
      <c r="H1815">
        <v>6.7432835820895498</v>
      </c>
      <c r="I1815">
        <v>3.37459807073955</v>
      </c>
    </row>
    <row r="1816" spans="1:9" x14ac:dyDescent="0.25">
      <c r="A1816">
        <v>1814</v>
      </c>
      <c r="B1816">
        <v>46.130672189794701</v>
      </c>
      <c r="C1816">
        <v>162.94536224401901</v>
      </c>
      <c r="D1816">
        <v>12.058558391029599</v>
      </c>
      <c r="E1816">
        <v>4.4677148170214496</v>
      </c>
      <c r="F1816">
        <v>0.28162941005204001</v>
      </c>
      <c r="G1816">
        <v>0.875095292859287</v>
      </c>
      <c r="H1816">
        <v>8.1012116892373491</v>
      </c>
      <c r="I1816">
        <v>2.6033673751034998</v>
      </c>
    </row>
    <row r="1817" spans="1:9" x14ac:dyDescent="0.25">
      <c r="A1817">
        <v>1815</v>
      </c>
      <c r="B1817">
        <v>44.307856128726897</v>
      </c>
      <c r="C1817">
        <v>127.605594405594</v>
      </c>
      <c r="D1817">
        <v>12.349085466768001</v>
      </c>
      <c r="E1817">
        <v>10.506847408029699</v>
      </c>
      <c r="F1817">
        <v>0.26937731845392798</v>
      </c>
      <c r="G1817">
        <v>0.71450274136876002</v>
      </c>
      <c r="H1817">
        <v>7.9560143626570898</v>
      </c>
      <c r="I1817">
        <v>5.9675359233634904</v>
      </c>
    </row>
    <row r="1818" spans="1:9" x14ac:dyDescent="0.25">
      <c r="A1818">
        <v>1816</v>
      </c>
      <c r="B1818">
        <v>70.481058877224996</v>
      </c>
      <c r="C1818">
        <v>135.58226415094299</v>
      </c>
      <c r="D1818">
        <v>16.015498940640502</v>
      </c>
      <c r="E1818">
        <v>9.9554639383883607</v>
      </c>
      <c r="F1818">
        <v>0.415813719296658</v>
      </c>
      <c r="G1818">
        <v>0.74822155299834603</v>
      </c>
      <c r="H1818">
        <v>6.8522630230572101</v>
      </c>
      <c r="I1818">
        <v>4.1881243063262996</v>
      </c>
    </row>
    <row r="1819" spans="1:9" x14ac:dyDescent="0.25">
      <c r="A1819">
        <v>1817</v>
      </c>
      <c r="B1819">
        <v>61.339256334320503</v>
      </c>
      <c r="C1819">
        <v>134.145992968538</v>
      </c>
      <c r="D1819">
        <v>14.564719395849901</v>
      </c>
      <c r="E1819">
        <v>3.1794279375830699</v>
      </c>
      <c r="F1819">
        <v>0.36578019280500601</v>
      </c>
      <c r="G1819">
        <v>0.95087594838499301</v>
      </c>
      <c r="H1819">
        <v>7.46315789473684</v>
      </c>
      <c r="I1819">
        <v>2.8292723081988802</v>
      </c>
    </row>
    <row r="1820" spans="1:9" x14ac:dyDescent="0.25">
      <c r="A1820">
        <v>1818</v>
      </c>
      <c r="B1820">
        <v>76.586091926649203</v>
      </c>
      <c r="C1820">
        <v>139.31413009322301</v>
      </c>
      <c r="D1820">
        <v>14.211188663682099</v>
      </c>
      <c r="E1820">
        <v>5.6879048214774404</v>
      </c>
      <c r="F1820">
        <v>0.379765988725427</v>
      </c>
      <c r="G1820">
        <v>0.85423279045040901</v>
      </c>
      <c r="H1820">
        <v>7.9273469387755098</v>
      </c>
      <c r="I1820">
        <v>3.3864848844101898</v>
      </c>
    </row>
    <row r="1821" spans="1:9" x14ac:dyDescent="0.25">
      <c r="A1821">
        <v>1819</v>
      </c>
      <c r="B1821">
        <v>82.739012345679001</v>
      </c>
      <c r="C1821">
        <v>145.247614089883</v>
      </c>
      <c r="D1821">
        <v>14.9540302737977</v>
      </c>
      <c r="E1821">
        <v>4.6057859558055299</v>
      </c>
      <c r="F1821">
        <v>0.414890521959486</v>
      </c>
      <c r="G1821">
        <v>0.79572312662765399</v>
      </c>
      <c r="H1821">
        <v>7.4476035743298103</v>
      </c>
      <c r="I1821">
        <v>2.8832574031890599</v>
      </c>
    </row>
    <row r="1822" spans="1:9" x14ac:dyDescent="0.25">
      <c r="A1822">
        <v>1820</v>
      </c>
      <c r="B1822">
        <v>71.427165775400994</v>
      </c>
      <c r="C1822">
        <v>113.43829083741301</v>
      </c>
      <c r="D1822">
        <v>10.415577842162801</v>
      </c>
      <c r="E1822">
        <v>10.1030832723517</v>
      </c>
      <c r="F1822">
        <v>0.36814112595723197</v>
      </c>
      <c r="G1822">
        <v>0.88605811128975398</v>
      </c>
      <c r="H1822">
        <v>7.7051482059282304</v>
      </c>
      <c r="I1822">
        <v>3.9364535768645301</v>
      </c>
    </row>
    <row r="1823" spans="1:9" x14ac:dyDescent="0.25">
      <c r="A1823">
        <v>1821</v>
      </c>
      <c r="B1823">
        <v>90.192041215135902</v>
      </c>
      <c r="C1823">
        <v>175.223199938786</v>
      </c>
      <c r="D1823">
        <v>12.106067449332899</v>
      </c>
      <c r="E1823">
        <v>6.7052339773575298</v>
      </c>
      <c r="F1823">
        <v>0.45474250517507903</v>
      </c>
      <c r="G1823">
        <v>0.87397418711559804</v>
      </c>
      <c r="H1823">
        <v>5.7906647807637901</v>
      </c>
      <c r="I1823">
        <v>3.81336805555555</v>
      </c>
    </row>
    <row r="1824" spans="1:9" x14ac:dyDescent="0.25">
      <c r="A1824">
        <v>1822</v>
      </c>
      <c r="B1824">
        <v>59.254422718808101</v>
      </c>
      <c r="C1824">
        <v>149.49940558747701</v>
      </c>
      <c r="D1824">
        <v>12.132265490580201</v>
      </c>
      <c r="E1824">
        <v>4.8962046000290602</v>
      </c>
      <c r="F1824">
        <v>0.310745614172241</v>
      </c>
      <c r="G1824">
        <v>0.85631352295635699</v>
      </c>
      <c r="H1824">
        <v>7.8587819947043203</v>
      </c>
      <c r="I1824">
        <v>2.8508349844324901</v>
      </c>
    </row>
    <row r="1825" spans="1:9" x14ac:dyDescent="0.25">
      <c r="A1825">
        <v>1823</v>
      </c>
      <c r="B1825">
        <v>57.759984338292803</v>
      </c>
      <c r="C1825">
        <v>151.10798710601699</v>
      </c>
      <c r="D1825">
        <v>10.770746897636799</v>
      </c>
      <c r="E1825">
        <v>11.2816827862673</v>
      </c>
      <c r="F1825">
        <v>0.31302100720996501</v>
      </c>
      <c r="G1825">
        <v>0.79214180947866397</v>
      </c>
      <c r="H1825">
        <v>7.7748885586924201</v>
      </c>
      <c r="I1825">
        <v>5.9456668163448496</v>
      </c>
    </row>
    <row r="1826" spans="1:9" x14ac:dyDescent="0.25">
      <c r="A1826">
        <v>1824</v>
      </c>
      <c r="B1826">
        <v>64.298924358084605</v>
      </c>
      <c r="C1826">
        <v>139.37525815778599</v>
      </c>
      <c r="D1826">
        <v>13.756627811179101</v>
      </c>
      <c r="E1826">
        <v>8.1038133226454203</v>
      </c>
      <c r="F1826">
        <v>0.38319035926029599</v>
      </c>
      <c r="G1826">
        <v>0.76166407658063096</v>
      </c>
      <c r="H1826">
        <v>8.9392020265991103</v>
      </c>
      <c r="I1826">
        <v>3.6554267650157999</v>
      </c>
    </row>
    <row r="1827" spans="1:9" x14ac:dyDescent="0.25">
      <c r="A1827">
        <v>1825</v>
      </c>
      <c r="B1827">
        <v>16.706365503080001</v>
      </c>
      <c r="C1827">
        <v>134.02353854112701</v>
      </c>
      <c r="D1827">
        <v>14.1933975813148</v>
      </c>
      <c r="E1827">
        <v>6.2906454946884596</v>
      </c>
      <c r="F1827">
        <v>8.9328155000547693E-2</v>
      </c>
      <c r="G1827">
        <v>0.79862874165224895</v>
      </c>
      <c r="H1827">
        <v>16.241596638655398</v>
      </c>
      <c r="I1827">
        <v>3.2297527706734801</v>
      </c>
    </row>
    <row r="1828" spans="1:9" x14ac:dyDescent="0.25">
      <c r="A1828">
        <v>1826</v>
      </c>
      <c r="B1828">
        <v>36.584946236559098</v>
      </c>
      <c r="C1828">
        <v>130.37786382703999</v>
      </c>
      <c r="D1828">
        <v>16.716525353966802</v>
      </c>
      <c r="E1828">
        <v>6.4730585179667397</v>
      </c>
      <c r="F1828">
        <v>0.18650518998492099</v>
      </c>
      <c r="G1828">
        <v>0.81473328206085305</v>
      </c>
      <c r="H1828">
        <v>13.4991273996509</v>
      </c>
      <c r="I1828">
        <v>3.2016868353502002</v>
      </c>
    </row>
    <row r="1829" spans="1:9" x14ac:dyDescent="0.25">
      <c r="A1829">
        <v>1827</v>
      </c>
      <c r="B1829">
        <v>49.437696934975598</v>
      </c>
      <c r="C1829">
        <v>158.97594397076699</v>
      </c>
      <c r="D1829">
        <v>12.7784235509944</v>
      </c>
      <c r="E1829">
        <v>5.3516318541221901</v>
      </c>
      <c r="F1829">
        <v>0.283918897632986</v>
      </c>
      <c r="G1829">
        <v>0.860584708504886</v>
      </c>
      <c r="H1829">
        <v>9.9488977955911793</v>
      </c>
      <c r="I1829">
        <v>3.0823934837092701</v>
      </c>
    </row>
    <row r="1830" spans="1:9" x14ac:dyDescent="0.25">
      <c r="A1830">
        <v>1828</v>
      </c>
      <c r="B1830">
        <v>56.258193736343699</v>
      </c>
      <c r="C1830">
        <v>162.58493268404399</v>
      </c>
      <c r="D1830">
        <v>12.9160368495703</v>
      </c>
      <c r="E1830">
        <v>6.1542614468922103</v>
      </c>
      <c r="F1830">
        <v>0.32108660259840199</v>
      </c>
      <c r="G1830">
        <v>0.83326245091645001</v>
      </c>
      <c r="H1830">
        <v>9.9238900634249401</v>
      </c>
      <c r="I1830">
        <v>3.5161045850700998</v>
      </c>
    </row>
    <row r="1831" spans="1:9" x14ac:dyDescent="0.25">
      <c r="A1831">
        <v>1829</v>
      </c>
      <c r="B1831">
        <v>71.963871346746899</v>
      </c>
      <c r="C1831">
        <v>124.385915492957</v>
      </c>
      <c r="D1831">
        <v>13.9404504719637</v>
      </c>
      <c r="E1831">
        <v>17.8555017678868</v>
      </c>
      <c r="F1831">
        <v>0.42039674126551202</v>
      </c>
      <c r="G1831">
        <v>0.74044230499685504</v>
      </c>
      <c r="H1831">
        <v>8.4623115577889401</v>
      </c>
      <c r="I1831">
        <v>10.755094479436799</v>
      </c>
    </row>
    <row r="1832" spans="1:9" x14ac:dyDescent="0.25">
      <c r="A1832">
        <v>1830</v>
      </c>
      <c r="B1832">
        <v>71.749039517014197</v>
      </c>
      <c r="C1832">
        <v>170.25235710076601</v>
      </c>
      <c r="D1832">
        <v>17.1876830864129</v>
      </c>
      <c r="E1832">
        <v>3.7454732894390399</v>
      </c>
      <c r="F1832">
        <v>0.45855229083168902</v>
      </c>
      <c r="G1832">
        <v>0.89153746498256303</v>
      </c>
      <c r="H1832">
        <v>5.0451332245785698</v>
      </c>
      <c r="I1832">
        <v>2.5145993926652599</v>
      </c>
    </row>
    <row r="1833" spans="1:9" x14ac:dyDescent="0.25">
      <c r="A1833">
        <v>1831</v>
      </c>
      <c r="B1833">
        <v>69.1389587073608</v>
      </c>
      <c r="C1833">
        <v>138.13627867459601</v>
      </c>
      <c r="D1833">
        <v>12.2872613262765</v>
      </c>
      <c r="E1833">
        <v>9.4005156218781707</v>
      </c>
      <c r="F1833">
        <v>0.40588561633107101</v>
      </c>
      <c r="G1833">
        <v>0.77021733015789595</v>
      </c>
      <c r="H1833">
        <v>6.6557600545330597</v>
      </c>
      <c r="I1833">
        <v>5.1379752242631298</v>
      </c>
    </row>
    <row r="1834" spans="1:9" x14ac:dyDescent="0.25">
      <c r="A1834">
        <v>1832</v>
      </c>
      <c r="B1834">
        <v>51.375899581589898</v>
      </c>
      <c r="C1834">
        <v>162.117857583611</v>
      </c>
      <c r="D1834">
        <v>8.5481152526125399</v>
      </c>
      <c r="E1834">
        <v>5.5747057615756104</v>
      </c>
      <c r="F1834">
        <v>0.310127016955838</v>
      </c>
      <c r="G1834">
        <v>0.84316968254870395</v>
      </c>
      <c r="H1834">
        <v>6.3046666666666598</v>
      </c>
      <c r="I1834">
        <v>3.3646846846846801</v>
      </c>
    </row>
    <row r="1835" spans="1:9" x14ac:dyDescent="0.25">
      <c r="A1835">
        <v>1833</v>
      </c>
      <c r="B1835">
        <v>56.366238894373097</v>
      </c>
      <c r="C1835">
        <v>132.64045734388699</v>
      </c>
      <c r="D1835">
        <v>12.7461784497208</v>
      </c>
      <c r="E1835">
        <v>6.47264002989776</v>
      </c>
      <c r="F1835">
        <v>0.34258988930694001</v>
      </c>
      <c r="G1835">
        <v>0.77403391162217505</v>
      </c>
      <c r="H1835">
        <v>6.0324483775811197</v>
      </c>
      <c r="I1835">
        <v>3.8307392996108902</v>
      </c>
    </row>
    <row r="1836" spans="1:9" x14ac:dyDescent="0.25">
      <c r="A1836">
        <v>1834</v>
      </c>
      <c r="B1836">
        <v>66.454531322866401</v>
      </c>
      <c r="C1836">
        <v>158.58081646199801</v>
      </c>
      <c r="D1836">
        <v>12.169266137962801</v>
      </c>
      <c r="E1836">
        <v>7.2501718914849098</v>
      </c>
      <c r="F1836">
        <v>0.38920404938678899</v>
      </c>
      <c r="G1836">
        <v>0.78324338640865698</v>
      </c>
      <c r="H1836">
        <v>6.4539184952977999</v>
      </c>
      <c r="I1836">
        <v>3.0465235173824099</v>
      </c>
    </row>
    <row r="1837" spans="1:9" x14ac:dyDescent="0.25">
      <c r="A1837">
        <v>1835</v>
      </c>
      <c r="B1837">
        <v>61.871816783455799</v>
      </c>
      <c r="C1837">
        <v>185.759216013344</v>
      </c>
      <c r="D1837">
        <v>12.168442619569801</v>
      </c>
      <c r="E1837">
        <v>3.9646122658651999</v>
      </c>
      <c r="F1837">
        <v>0.36673096114102699</v>
      </c>
      <c r="G1837">
        <v>0.90418443215084998</v>
      </c>
      <c r="H1837">
        <v>5.4996704021094196</v>
      </c>
      <c r="I1837">
        <v>2.6586102719033202</v>
      </c>
    </row>
    <row r="1838" spans="1:9" x14ac:dyDescent="0.25">
      <c r="A1838">
        <v>1836</v>
      </c>
      <c r="B1838">
        <v>57.339634941329798</v>
      </c>
      <c r="C1838">
        <v>129.31263760457901</v>
      </c>
      <c r="D1838">
        <v>11.833487760333201</v>
      </c>
      <c r="E1838">
        <v>10.4370824471204</v>
      </c>
      <c r="F1838">
        <v>0.34252263770434299</v>
      </c>
      <c r="G1838">
        <v>0.81873600147917303</v>
      </c>
      <c r="H1838">
        <v>6.0776196636481199</v>
      </c>
      <c r="I1838">
        <v>5.4727825366123204</v>
      </c>
    </row>
    <row r="1839" spans="1:9" x14ac:dyDescent="0.25">
      <c r="A1839">
        <v>1837</v>
      </c>
      <c r="B1839">
        <v>46.469114877589398</v>
      </c>
      <c r="C1839">
        <v>167.84175334323899</v>
      </c>
      <c r="D1839">
        <v>11.0049208501724</v>
      </c>
      <c r="E1839">
        <v>4.7644908128825501</v>
      </c>
      <c r="F1839">
        <v>0.28378639516097398</v>
      </c>
      <c r="G1839">
        <v>0.86350139408995596</v>
      </c>
      <c r="H1839">
        <v>10.240089753178699</v>
      </c>
      <c r="I1839">
        <v>3.0617541766109699</v>
      </c>
    </row>
    <row r="1840" spans="1:9" x14ac:dyDescent="0.25">
      <c r="A1840">
        <v>1838</v>
      </c>
      <c r="B1840">
        <v>20.268939393939299</v>
      </c>
      <c r="C1840">
        <v>177.75204741379301</v>
      </c>
      <c r="D1840">
        <v>22.118093205013199</v>
      </c>
      <c r="E1840">
        <v>5.9506502007871704</v>
      </c>
      <c r="F1840">
        <v>0.117359883223128</v>
      </c>
      <c r="G1840">
        <v>0.86042607205719102</v>
      </c>
      <c r="H1840">
        <v>18.660847880299201</v>
      </c>
      <c r="I1840">
        <v>2.9505044136191598</v>
      </c>
    </row>
    <row r="1841" spans="1:9" x14ac:dyDescent="0.25">
      <c r="A1841">
        <v>1839</v>
      </c>
      <c r="B1841">
        <v>50.023697694278397</v>
      </c>
      <c r="C1841">
        <v>159.89158507166101</v>
      </c>
      <c r="D1841">
        <v>15.1221910234538</v>
      </c>
      <c r="E1841">
        <v>5.2921744872729102</v>
      </c>
      <c r="F1841">
        <v>0.318759119243051</v>
      </c>
      <c r="G1841">
        <v>0.81737290446329403</v>
      </c>
      <c r="H1841">
        <v>10.1828478964401</v>
      </c>
      <c r="I1841">
        <v>2.7460854845535301</v>
      </c>
    </row>
    <row r="1842" spans="1:9" x14ac:dyDescent="0.25">
      <c r="A1842">
        <v>1840</v>
      </c>
      <c r="B1842">
        <v>51.373860182370798</v>
      </c>
      <c r="C1842">
        <v>116.69776849797699</v>
      </c>
      <c r="D1842">
        <v>10.538704094464199</v>
      </c>
      <c r="E1842">
        <v>7.61174145932877</v>
      </c>
      <c r="F1842">
        <v>0.32417465727990202</v>
      </c>
      <c r="G1842">
        <v>0.78661253585970903</v>
      </c>
      <c r="H1842">
        <v>8.08539765319426</v>
      </c>
      <c r="I1842">
        <v>4.7452273516140204</v>
      </c>
    </row>
    <row r="1843" spans="1:9" x14ac:dyDescent="0.25">
      <c r="A1843">
        <v>1841</v>
      </c>
      <c r="B1843">
        <v>63.970090035098401</v>
      </c>
      <c r="C1843">
        <v>153.645243697479</v>
      </c>
      <c r="D1843">
        <v>18.1941940771123</v>
      </c>
      <c r="E1843">
        <v>5.3045449825531596</v>
      </c>
      <c r="F1843">
        <v>0.39200784338244099</v>
      </c>
      <c r="G1843">
        <v>0.89552496444762097</v>
      </c>
      <c r="H1843">
        <v>8.8102189781021902</v>
      </c>
      <c r="I1843">
        <v>3.9197467837451501</v>
      </c>
    </row>
    <row r="1844" spans="1:9" x14ac:dyDescent="0.25">
      <c r="A1844">
        <v>1842</v>
      </c>
      <c r="B1844">
        <v>60.358649001679403</v>
      </c>
      <c r="C1844">
        <v>179.76771037181899</v>
      </c>
      <c r="D1844">
        <v>14.797890040393</v>
      </c>
      <c r="E1844">
        <v>6.6214458205979101</v>
      </c>
      <c r="F1844">
        <v>0.39850592980944999</v>
      </c>
      <c r="G1844">
        <v>0.88137197904188802</v>
      </c>
      <c r="H1844">
        <v>5.7606941081517302</v>
      </c>
      <c r="I1844">
        <v>3.5815028901734101</v>
      </c>
    </row>
    <row r="1845" spans="1:9" x14ac:dyDescent="0.25">
      <c r="A1845">
        <v>1843</v>
      </c>
      <c r="B1845">
        <v>68.792574571609904</v>
      </c>
      <c r="C1845">
        <v>174.113048128342</v>
      </c>
      <c r="D1845">
        <v>14.257931757021201</v>
      </c>
      <c r="E1845">
        <v>4.1438940802879998</v>
      </c>
      <c r="F1845">
        <v>0.46548634471874001</v>
      </c>
      <c r="G1845">
        <v>0.85803187090981003</v>
      </c>
      <c r="H1845">
        <v>7.4588979223125502</v>
      </c>
      <c r="I1845">
        <v>2.7013986013986</v>
      </c>
    </row>
    <row r="1846" spans="1:9" x14ac:dyDescent="0.25">
      <c r="A1846">
        <v>1844</v>
      </c>
      <c r="B1846">
        <v>50.602525556223597</v>
      </c>
      <c r="C1846">
        <v>174.75280675608499</v>
      </c>
      <c r="D1846">
        <v>17.299668820923699</v>
      </c>
      <c r="E1846">
        <v>7.8886137892021297</v>
      </c>
      <c r="F1846">
        <v>0.30564446316903299</v>
      </c>
      <c r="G1846">
        <v>0.864608203886297</v>
      </c>
      <c r="H1846">
        <v>9.5989465763732102</v>
      </c>
      <c r="I1846">
        <v>4.4612845138055199</v>
      </c>
    </row>
    <row r="1847" spans="1:9" x14ac:dyDescent="0.25">
      <c r="A1847">
        <v>1845</v>
      </c>
      <c r="B1847">
        <v>46.8545719200741</v>
      </c>
      <c r="C1847">
        <v>163.504950495049</v>
      </c>
      <c r="D1847">
        <v>9.5723018976419105</v>
      </c>
      <c r="E1847">
        <v>4.4131771561419404</v>
      </c>
      <c r="F1847">
        <v>0.29845801359834401</v>
      </c>
      <c r="G1847">
        <v>0.86157221170509501</v>
      </c>
      <c r="H1847">
        <v>6.5197551474679996</v>
      </c>
      <c r="I1847">
        <v>2.8480697384806901</v>
      </c>
    </row>
    <row r="1848" spans="1:9" x14ac:dyDescent="0.25">
      <c r="A1848">
        <v>1846</v>
      </c>
      <c r="B1848">
        <v>49.703399433427698</v>
      </c>
      <c r="C1848">
        <v>103.927226164434</v>
      </c>
      <c r="D1848">
        <v>11.666782118564001</v>
      </c>
      <c r="E1848">
        <v>5.4808554386570103</v>
      </c>
      <c r="F1848">
        <v>0.316684291032506</v>
      </c>
      <c r="G1848">
        <v>0.87891255230372001</v>
      </c>
      <c r="H1848">
        <v>6.6419392523364396</v>
      </c>
      <c r="I1848">
        <v>3.6543606206527501</v>
      </c>
    </row>
    <row r="1849" spans="1:9" x14ac:dyDescent="0.25">
      <c r="A1849">
        <v>1847</v>
      </c>
      <c r="B1849">
        <v>41.755057998381403</v>
      </c>
      <c r="C1849">
        <v>159.067250547388</v>
      </c>
      <c r="D1849">
        <v>8.51439946093533</v>
      </c>
      <c r="E1849">
        <v>8.9912487819997597</v>
      </c>
      <c r="F1849">
        <v>0.27411573874909401</v>
      </c>
      <c r="G1849">
        <v>0.80978025965052303</v>
      </c>
      <c r="H1849">
        <v>5.7377701934015901</v>
      </c>
      <c r="I1849">
        <v>5.1040280210157603</v>
      </c>
    </row>
    <row r="1850" spans="1:9" x14ac:dyDescent="0.25">
      <c r="A1850">
        <v>1848</v>
      </c>
      <c r="B1850">
        <v>50.386168910648699</v>
      </c>
      <c r="C1850">
        <v>119.24347368421</v>
      </c>
      <c r="D1850">
        <v>12.6992946574786</v>
      </c>
      <c r="E1850">
        <v>4.1870779648409302</v>
      </c>
      <c r="F1850">
        <v>0.32253530582596301</v>
      </c>
      <c r="G1850">
        <v>0.87611028165347304</v>
      </c>
      <c r="H1850">
        <v>6.3035714285714199</v>
      </c>
      <c r="I1850">
        <v>3.0936798203400699</v>
      </c>
    </row>
    <row r="1851" spans="1:9" x14ac:dyDescent="0.25">
      <c r="A1851">
        <v>1849</v>
      </c>
      <c r="B1851">
        <v>49.864835315019803</v>
      </c>
      <c r="C1851">
        <v>138.992495309568</v>
      </c>
      <c r="D1851">
        <v>10.793615637353399</v>
      </c>
      <c r="E1851">
        <v>7.6093793693874696</v>
      </c>
      <c r="F1851">
        <v>0.28710411765757599</v>
      </c>
      <c r="G1851">
        <v>0.82180607245387804</v>
      </c>
      <c r="H1851">
        <v>6.7558739255014304</v>
      </c>
      <c r="I1851">
        <v>4.13522992985191</v>
      </c>
    </row>
    <row r="1852" spans="1:9" x14ac:dyDescent="0.25">
      <c r="A1852">
        <v>1850</v>
      </c>
      <c r="B1852">
        <v>51.142932582291799</v>
      </c>
      <c r="C1852">
        <v>166.891331875215</v>
      </c>
      <c r="D1852">
        <v>10.8439103886612</v>
      </c>
      <c r="E1852">
        <v>4.82296705069606</v>
      </c>
      <c r="F1852">
        <v>0.29104481748162497</v>
      </c>
      <c r="G1852">
        <v>0.85616279288216701</v>
      </c>
      <c r="H1852">
        <v>5.9199716713881001</v>
      </c>
      <c r="I1852">
        <v>2.6346945235834101</v>
      </c>
    </row>
    <row r="1853" spans="1:9" x14ac:dyDescent="0.25">
      <c r="A1853">
        <v>1851</v>
      </c>
      <c r="B1853">
        <v>51.396516090935897</v>
      </c>
      <c r="C1853">
        <v>141.548371375192</v>
      </c>
      <c r="D1853">
        <v>14.7868694771636</v>
      </c>
      <c r="E1853">
        <v>8.8215027344906503</v>
      </c>
      <c r="F1853">
        <v>0.28353645234793201</v>
      </c>
      <c r="G1853">
        <v>0.80311913089007503</v>
      </c>
      <c r="H1853">
        <v>10.543121149897299</v>
      </c>
      <c r="I1853">
        <v>6.5094025232087596</v>
      </c>
    </row>
    <row r="1854" spans="1:9" x14ac:dyDescent="0.25">
      <c r="A1854">
        <v>1852</v>
      </c>
      <c r="B1854">
        <v>53.034968684759903</v>
      </c>
      <c r="C1854">
        <v>144.96436915887799</v>
      </c>
      <c r="D1854">
        <v>14.791257679154</v>
      </c>
      <c r="E1854">
        <v>6.0188809226147697</v>
      </c>
      <c r="F1854">
        <v>0.29932754139539602</v>
      </c>
      <c r="G1854">
        <v>0.82429615001568601</v>
      </c>
      <c r="H1854">
        <v>9.0903165735567892</v>
      </c>
      <c r="I1854">
        <v>3.3560454241816902</v>
      </c>
    </row>
    <row r="1855" spans="1:9" x14ac:dyDescent="0.25">
      <c r="A1855">
        <v>1853</v>
      </c>
      <c r="B1855">
        <v>53.462264150943398</v>
      </c>
      <c r="C1855">
        <v>150.97011911972501</v>
      </c>
      <c r="D1855">
        <v>16.451206861235701</v>
      </c>
      <c r="E1855">
        <v>7.1085805279036398</v>
      </c>
      <c r="F1855">
        <v>0.31243650398566702</v>
      </c>
      <c r="G1855">
        <v>0.74680457307088899</v>
      </c>
      <c r="H1855">
        <v>9.3235014272121699</v>
      </c>
      <c r="I1855">
        <v>3.5912361020274601</v>
      </c>
    </row>
    <row r="1856" spans="1:9" x14ac:dyDescent="0.25">
      <c r="A1856">
        <v>1854</v>
      </c>
      <c r="B1856">
        <v>50.2470288624787</v>
      </c>
      <c r="C1856">
        <v>140.57766891202201</v>
      </c>
      <c r="D1856">
        <v>16.192382645343201</v>
      </c>
      <c r="E1856">
        <v>16.0079084350001</v>
      </c>
      <c r="F1856">
        <v>0.29130336243142702</v>
      </c>
      <c r="G1856">
        <v>0.73727923219422697</v>
      </c>
      <c r="H1856">
        <v>11.251184834123199</v>
      </c>
      <c r="I1856">
        <v>9.2420409943305692</v>
      </c>
    </row>
    <row r="1857" spans="1:9" x14ac:dyDescent="0.25">
      <c r="A1857">
        <v>1855</v>
      </c>
      <c r="B1857">
        <v>40.516813671444297</v>
      </c>
      <c r="C1857">
        <v>124.63823794501999</v>
      </c>
      <c r="D1857">
        <v>15.348584421227301</v>
      </c>
      <c r="E1857">
        <v>4.4320236730469196</v>
      </c>
      <c r="F1857">
        <v>0.24638334759414099</v>
      </c>
      <c r="G1857">
        <v>0.84903164712409795</v>
      </c>
      <c r="H1857">
        <v>10.7874762808349</v>
      </c>
      <c r="I1857">
        <v>2.8841750841750802</v>
      </c>
    </row>
    <row r="1858" spans="1:9" x14ac:dyDescent="0.25">
      <c r="A1858">
        <v>1856</v>
      </c>
      <c r="B1858">
        <v>60.890947116821003</v>
      </c>
      <c r="C1858">
        <v>135.72109374999999</v>
      </c>
      <c r="D1858">
        <v>16.553575034083</v>
      </c>
      <c r="E1858">
        <v>10.802471867008</v>
      </c>
      <c r="F1858">
        <v>0.33320787409735902</v>
      </c>
      <c r="G1858">
        <v>0.70473363690028701</v>
      </c>
      <c r="H1858">
        <v>10.2641878669275</v>
      </c>
      <c r="I1858">
        <v>4.7681940700808596</v>
      </c>
    </row>
    <row r="1859" spans="1:9" x14ac:dyDescent="0.25">
      <c r="A1859">
        <v>1857</v>
      </c>
      <c r="B1859">
        <v>80.259180576631195</v>
      </c>
      <c r="C1859">
        <v>146.56100814884201</v>
      </c>
      <c r="D1859">
        <v>15.266594406987201</v>
      </c>
      <c r="E1859">
        <v>4.4369385819021803</v>
      </c>
      <c r="F1859">
        <v>0.39812773971927001</v>
      </c>
      <c r="G1859">
        <v>0.94157497503685195</v>
      </c>
      <c r="H1859">
        <v>7.7686645636172402</v>
      </c>
      <c r="I1859">
        <v>3.0857182940516199</v>
      </c>
    </row>
    <row r="1860" spans="1:9" x14ac:dyDescent="0.25">
      <c r="A1860">
        <v>1858</v>
      </c>
      <c r="B1860">
        <v>72.552257420803102</v>
      </c>
      <c r="C1860">
        <v>150.81249357854699</v>
      </c>
      <c r="D1860">
        <v>12.025456821914201</v>
      </c>
      <c r="E1860">
        <v>12.641419190025401</v>
      </c>
      <c r="F1860">
        <v>0.36997258986450299</v>
      </c>
      <c r="G1860">
        <v>0.80793723213162805</v>
      </c>
      <c r="H1860">
        <v>7.2446043165467602</v>
      </c>
      <c r="I1860">
        <v>9.1354396277247094</v>
      </c>
    </row>
    <row r="1861" spans="1:9" x14ac:dyDescent="0.25">
      <c r="A1861">
        <v>1859</v>
      </c>
      <c r="B1861">
        <v>77.168033805617696</v>
      </c>
      <c r="C1861">
        <v>57.200716845878098</v>
      </c>
      <c r="D1861">
        <v>13.036518984665401</v>
      </c>
      <c r="E1861">
        <v>16.458860664452398</v>
      </c>
      <c r="F1861">
        <v>0.39065376424241899</v>
      </c>
      <c r="G1861">
        <v>0.282999573061402</v>
      </c>
      <c r="H1861">
        <v>7.8224956063268802</v>
      </c>
      <c r="I1861">
        <v>9.8236363636363606</v>
      </c>
    </row>
    <row r="1862" spans="1:9" x14ac:dyDescent="0.25">
      <c r="A1862">
        <v>1860</v>
      </c>
      <c r="B1862">
        <v>60.079746835442997</v>
      </c>
      <c r="C1862">
        <v>164.32146426786599</v>
      </c>
      <c r="D1862">
        <v>16.754030727596501</v>
      </c>
      <c r="E1862">
        <v>5.8285878978109498</v>
      </c>
      <c r="F1862">
        <v>0.30135656721450199</v>
      </c>
      <c r="G1862">
        <v>0.83824866147232202</v>
      </c>
      <c r="H1862">
        <v>9.0040214477211702</v>
      </c>
      <c r="I1862">
        <v>3.64599930723934</v>
      </c>
    </row>
    <row r="1863" spans="1:9" x14ac:dyDescent="0.25">
      <c r="A1863">
        <v>1861</v>
      </c>
      <c r="B1863">
        <v>62.875859810022902</v>
      </c>
      <c r="C1863">
        <v>164.83210091344</v>
      </c>
      <c r="D1863">
        <v>18.031368546969698</v>
      </c>
      <c r="E1863">
        <v>8.5334219625331897</v>
      </c>
      <c r="F1863">
        <v>0.34095860685422202</v>
      </c>
      <c r="G1863">
        <v>0.78615461498129602</v>
      </c>
      <c r="H1863">
        <v>11.082219938334999</v>
      </c>
      <c r="I1863">
        <v>3.6697303921568598</v>
      </c>
    </row>
    <row r="1864" spans="1:9" x14ac:dyDescent="0.25">
      <c r="A1864">
        <v>1862</v>
      </c>
      <c r="B1864">
        <v>49.376600441501097</v>
      </c>
      <c r="C1864">
        <v>128.16113093604099</v>
      </c>
      <c r="D1864">
        <v>18.680826161731201</v>
      </c>
      <c r="E1864">
        <v>5.9545481614744702</v>
      </c>
      <c r="F1864">
        <v>0.267361820818517</v>
      </c>
      <c r="G1864">
        <v>0.84194451465632802</v>
      </c>
      <c r="H1864">
        <v>12.6531713900134</v>
      </c>
      <c r="I1864">
        <v>3.3052558301427002</v>
      </c>
    </row>
    <row r="1865" spans="1:9" x14ac:dyDescent="0.25">
      <c r="A1865">
        <v>1863</v>
      </c>
      <c r="B1865">
        <v>46.3527583527583</v>
      </c>
      <c r="C1865">
        <v>163.85357803010299</v>
      </c>
      <c r="D1865">
        <v>14.847689372123099</v>
      </c>
      <c r="E1865">
        <v>5.1483767504693301</v>
      </c>
      <c r="F1865">
        <v>0.26871032760334301</v>
      </c>
      <c r="G1865">
        <v>0.82965748691041696</v>
      </c>
      <c r="H1865">
        <v>12.049817739975699</v>
      </c>
      <c r="I1865">
        <v>2.54002983590253</v>
      </c>
    </row>
    <row r="1866" spans="1:9" x14ac:dyDescent="0.25">
      <c r="A1866">
        <v>1864</v>
      </c>
      <c r="B1866">
        <v>28.695259593679399</v>
      </c>
      <c r="C1866">
        <v>89.835305253194505</v>
      </c>
      <c r="D1866">
        <v>17.192926598318198</v>
      </c>
      <c r="E1866">
        <v>7.2147706074936</v>
      </c>
      <c r="F1866">
        <v>0.204975857332198</v>
      </c>
      <c r="G1866">
        <v>0.74228970051868404</v>
      </c>
      <c r="H1866">
        <v>11.890795631825201</v>
      </c>
      <c r="I1866">
        <v>4.6901270772238499</v>
      </c>
    </row>
    <row r="1867" spans="1:9" x14ac:dyDescent="0.25">
      <c r="A1867">
        <v>1865</v>
      </c>
      <c r="B1867">
        <v>58.8756326825741</v>
      </c>
      <c r="C1867">
        <v>128.36617156714101</v>
      </c>
      <c r="D1867">
        <v>15.434805878490801</v>
      </c>
      <c r="E1867">
        <v>12.201020714492101</v>
      </c>
      <c r="F1867">
        <v>0.30393365004002898</v>
      </c>
      <c r="G1867">
        <v>0.60800503924140004</v>
      </c>
      <c r="H1867">
        <v>9.9940119760479007</v>
      </c>
      <c r="I1867">
        <v>5.6907391673746801</v>
      </c>
    </row>
    <row r="1868" spans="1:9" x14ac:dyDescent="0.25">
      <c r="A1868">
        <v>1866</v>
      </c>
      <c r="B1868">
        <v>25.319204604918799</v>
      </c>
      <c r="C1868">
        <v>147.86096256684399</v>
      </c>
      <c r="D1868">
        <v>14.274316436510899</v>
      </c>
      <c r="E1868">
        <v>5.1159338886794101</v>
      </c>
      <c r="F1868">
        <v>0.16197511812704199</v>
      </c>
      <c r="G1868">
        <v>0.82278022493488301</v>
      </c>
      <c r="H1868">
        <v>14.3674963396778</v>
      </c>
      <c r="I1868">
        <v>2.91197019096413</v>
      </c>
    </row>
    <row r="1869" spans="1:9" x14ac:dyDescent="0.25">
      <c r="A1869">
        <v>1867</v>
      </c>
      <c r="B1869">
        <v>24.982931726907601</v>
      </c>
      <c r="C1869">
        <v>138.739141675284</v>
      </c>
      <c r="D1869">
        <v>13.974805636124501</v>
      </c>
      <c r="E1869">
        <v>12.1648456280274</v>
      </c>
      <c r="F1869">
        <v>0.16320998066801801</v>
      </c>
      <c r="G1869">
        <v>0.70726354566266803</v>
      </c>
      <c r="H1869">
        <v>15.1779310344827</v>
      </c>
      <c r="I1869">
        <v>3.5210222588623199</v>
      </c>
    </row>
    <row r="1870" spans="1:9" x14ac:dyDescent="0.25">
      <c r="A1870">
        <v>1868</v>
      </c>
      <c r="B1870">
        <v>47.387285223367698</v>
      </c>
      <c r="C1870">
        <v>152.17293357627901</v>
      </c>
      <c r="D1870">
        <v>16.092526361857399</v>
      </c>
      <c r="E1870">
        <v>11.6981512934171</v>
      </c>
      <c r="F1870">
        <v>0.27929815490308701</v>
      </c>
      <c r="G1870">
        <v>0.77147152172365996</v>
      </c>
      <c r="H1870">
        <v>11.3468516542155</v>
      </c>
      <c r="I1870">
        <v>4.1463878326996202</v>
      </c>
    </row>
    <row r="1871" spans="1:9" x14ac:dyDescent="0.25">
      <c r="A1871">
        <v>1869</v>
      </c>
      <c r="B1871">
        <v>49.900530090427097</v>
      </c>
      <c r="C1871">
        <v>132.34101985023099</v>
      </c>
      <c r="D1871">
        <v>12.864728937138199</v>
      </c>
      <c r="E1871">
        <v>10.0428203498043</v>
      </c>
      <c r="F1871">
        <v>0.281271222171048</v>
      </c>
      <c r="G1871">
        <v>0.82334929449695804</v>
      </c>
      <c r="H1871">
        <v>12.412474849094499</v>
      </c>
      <c r="I1871">
        <v>4.5355972594578402</v>
      </c>
    </row>
    <row r="1872" spans="1:9" x14ac:dyDescent="0.25">
      <c r="A1872">
        <v>1870</v>
      </c>
      <c r="B1872">
        <v>45.412149532710202</v>
      </c>
      <c r="C1872">
        <v>32.712301587301504</v>
      </c>
      <c r="D1872">
        <v>17.734716275368001</v>
      </c>
      <c r="E1872">
        <v>28.669630189870301</v>
      </c>
      <c r="F1872">
        <v>0.24108286817767499</v>
      </c>
      <c r="G1872">
        <v>0.15979357185298501</v>
      </c>
      <c r="H1872">
        <v>11.933908045977001</v>
      </c>
      <c r="I1872">
        <v>11.182254196642599</v>
      </c>
    </row>
    <row r="1873" spans="1:9" x14ac:dyDescent="0.25">
      <c r="A1873">
        <v>1871</v>
      </c>
      <c r="B1873">
        <v>39.798657718120801</v>
      </c>
      <c r="C1873">
        <v>181.606607415387</v>
      </c>
      <c r="D1873">
        <v>13.377395922119501</v>
      </c>
      <c r="E1873">
        <v>4.1946289483792896</v>
      </c>
      <c r="F1873">
        <v>0.26314287288687899</v>
      </c>
      <c r="G1873">
        <v>0.89508026385885997</v>
      </c>
      <c r="H1873">
        <v>7.2949308755760303</v>
      </c>
      <c r="I1873">
        <v>2.60512521840419</v>
      </c>
    </row>
    <row r="1874" spans="1:9" x14ac:dyDescent="0.25">
      <c r="A1874">
        <v>1872</v>
      </c>
      <c r="B1874">
        <v>37.797385620915001</v>
      </c>
      <c r="C1874">
        <v>129.977042049299</v>
      </c>
      <c r="D1874">
        <v>12.7772513125109</v>
      </c>
      <c r="E1874">
        <v>5.9183015426017302</v>
      </c>
      <c r="F1874">
        <v>0.25346070216394201</v>
      </c>
      <c r="G1874">
        <v>0.83267093492885003</v>
      </c>
      <c r="H1874">
        <v>7.6518404907975404</v>
      </c>
      <c r="I1874">
        <v>4.2177958708926999</v>
      </c>
    </row>
    <row r="1875" spans="1:9" x14ac:dyDescent="0.25">
      <c r="A1875">
        <v>1873</v>
      </c>
      <c r="B1875">
        <v>46.779759596742899</v>
      </c>
      <c r="C1875">
        <v>107.603990161246</v>
      </c>
      <c r="D1875">
        <v>14.129938779588</v>
      </c>
      <c r="E1875">
        <v>16.611121567007899</v>
      </c>
      <c r="F1875">
        <v>0.25654158362440599</v>
      </c>
      <c r="G1875">
        <v>0.64740734220944296</v>
      </c>
      <c r="H1875">
        <v>11.5987654320987</v>
      </c>
      <c r="I1875">
        <v>5.91242937853107</v>
      </c>
    </row>
    <row r="1876" spans="1:9" x14ac:dyDescent="0.25">
      <c r="A1876">
        <v>1874</v>
      </c>
      <c r="B1876">
        <v>20.5392592592592</v>
      </c>
      <c r="C1876">
        <v>120.703522205206</v>
      </c>
      <c r="D1876">
        <v>16.481435805180102</v>
      </c>
      <c r="E1876">
        <v>5.0637379006813701</v>
      </c>
      <c r="F1876">
        <v>0.113743638035043</v>
      </c>
      <c r="G1876">
        <v>0.62013862348136395</v>
      </c>
      <c r="H1876">
        <v>12.44</v>
      </c>
      <c r="I1876">
        <v>3.3125</v>
      </c>
    </row>
    <row r="1877" spans="1:9" x14ac:dyDescent="0.25">
      <c r="A1877">
        <v>1875</v>
      </c>
      <c r="B1877">
        <v>51.281000725163103</v>
      </c>
      <c r="C1877">
        <v>84.082405345211498</v>
      </c>
      <c r="D1877">
        <v>16.010317184295801</v>
      </c>
      <c r="E1877">
        <v>7.9068402176525101</v>
      </c>
      <c r="F1877">
        <v>0.29003200514711203</v>
      </c>
      <c r="G1877">
        <v>0.66612204518821905</v>
      </c>
      <c r="H1877">
        <v>10.0282051282051</v>
      </c>
      <c r="I1877">
        <v>3.8079999999999998</v>
      </c>
    </row>
    <row r="1878" spans="1:9" x14ac:dyDescent="0.25">
      <c r="A1878">
        <v>1876</v>
      </c>
      <c r="B1878">
        <v>33.750204750204702</v>
      </c>
      <c r="C1878">
        <v>119.21302868254701</v>
      </c>
      <c r="D1878">
        <v>13.9131871666601</v>
      </c>
      <c r="E1878">
        <v>4.2479265470531802</v>
      </c>
      <c r="F1878">
        <v>0.22738415716080301</v>
      </c>
      <c r="G1878">
        <v>0.87434071832036098</v>
      </c>
      <c r="H1878">
        <v>11.199501246882701</v>
      </c>
      <c r="I1878">
        <v>3.37603550295858</v>
      </c>
    </row>
    <row r="1879" spans="1:9" x14ac:dyDescent="0.25">
      <c r="A1879">
        <v>1877</v>
      </c>
      <c r="B1879">
        <v>41.919666145018198</v>
      </c>
      <c r="C1879">
        <v>156.72394571013001</v>
      </c>
      <c r="D1879">
        <v>19.027101297383599</v>
      </c>
      <c r="E1879">
        <v>8.9472576846772203</v>
      </c>
      <c r="F1879">
        <v>0.27221560668625999</v>
      </c>
      <c r="G1879">
        <v>0.83596707885164601</v>
      </c>
      <c r="H1879">
        <v>10.5830903790087</v>
      </c>
      <c r="I1879">
        <v>3.47662440570523</v>
      </c>
    </row>
    <row r="1880" spans="1:9" x14ac:dyDescent="0.25">
      <c r="A1880">
        <v>1878</v>
      </c>
      <c r="B1880">
        <v>49.389948813401503</v>
      </c>
      <c r="C1880">
        <v>147.39465790601301</v>
      </c>
      <c r="D1880">
        <v>18.3084614978514</v>
      </c>
      <c r="E1880">
        <v>6.3987290651095101</v>
      </c>
      <c r="F1880">
        <v>0.26765910716228097</v>
      </c>
      <c r="G1880">
        <v>0.82850465180886101</v>
      </c>
      <c r="H1880">
        <v>12.3845029239766</v>
      </c>
      <c r="I1880">
        <v>3.8050632911392399</v>
      </c>
    </row>
    <row r="1881" spans="1:9" x14ac:dyDescent="0.25">
      <c r="A1881">
        <v>1879</v>
      </c>
      <c r="B1881">
        <v>42.452181577787499</v>
      </c>
      <c r="C1881">
        <v>143.33891708967801</v>
      </c>
      <c r="D1881">
        <v>14.9502523728765</v>
      </c>
      <c r="E1881">
        <v>4.5695159135661596</v>
      </c>
      <c r="F1881">
        <v>0.23105963047056799</v>
      </c>
      <c r="G1881">
        <v>0.86608546147602194</v>
      </c>
      <c r="H1881">
        <v>14.104591836734601</v>
      </c>
      <c r="I1881">
        <v>2.7829721362229098</v>
      </c>
    </row>
    <row r="1882" spans="1:9" x14ac:dyDescent="0.25">
      <c r="A1882">
        <v>1880</v>
      </c>
      <c r="B1882">
        <v>36.1770596267637</v>
      </c>
      <c r="C1882">
        <v>138.99033890507499</v>
      </c>
      <c r="D1882">
        <v>13.271560157825901</v>
      </c>
      <c r="E1882">
        <v>2.5407861064331598</v>
      </c>
      <c r="F1882">
        <v>0.19883429010251699</v>
      </c>
      <c r="G1882">
        <v>0.92584822253860599</v>
      </c>
      <c r="H1882">
        <v>14.0674002751031</v>
      </c>
      <c r="I1882">
        <v>2.2360043907793599</v>
      </c>
    </row>
    <row r="1883" spans="1:9" x14ac:dyDescent="0.25">
      <c r="A1883">
        <v>1881</v>
      </c>
      <c r="B1883">
        <v>30.024458032240101</v>
      </c>
      <c r="C1883">
        <v>111.844647229022</v>
      </c>
      <c r="D1883">
        <v>14.898215161318801</v>
      </c>
      <c r="E1883">
        <v>6.3217068657752202</v>
      </c>
      <c r="F1883">
        <v>0.165484640151846</v>
      </c>
      <c r="G1883">
        <v>0.71920670550747301</v>
      </c>
      <c r="H1883">
        <v>17.775316455696199</v>
      </c>
      <c r="I1883">
        <v>3.40284360189573</v>
      </c>
    </row>
    <row r="1884" spans="1:9" x14ac:dyDescent="0.25">
      <c r="A1884">
        <v>1882</v>
      </c>
      <c r="B1884">
        <v>27.3778823529411</v>
      </c>
      <c r="C1884">
        <v>166.41064092029501</v>
      </c>
      <c r="D1884">
        <v>14.9141829342125</v>
      </c>
      <c r="E1884">
        <v>5.5882541518395499</v>
      </c>
      <c r="F1884">
        <v>0.16966837836977799</v>
      </c>
      <c r="G1884">
        <v>0.86037595141885403</v>
      </c>
      <c r="H1884">
        <v>14.771101573676599</v>
      </c>
      <c r="I1884">
        <v>2.9902826855123599</v>
      </c>
    </row>
    <row r="1885" spans="1:9" x14ac:dyDescent="0.25">
      <c r="A1885">
        <v>1883</v>
      </c>
      <c r="B1885">
        <v>62.568181818181799</v>
      </c>
      <c r="C1885">
        <v>122.387668593448</v>
      </c>
      <c r="D1885">
        <v>17.1257245020117</v>
      </c>
      <c r="E1885">
        <v>17.984913031722499</v>
      </c>
      <c r="F1885">
        <v>0.31858611182100499</v>
      </c>
      <c r="G1885">
        <v>0.58761978555134398</v>
      </c>
      <c r="H1885">
        <v>9.8243243243243192</v>
      </c>
      <c r="I1885">
        <v>8.8537190082644592</v>
      </c>
    </row>
    <row r="1886" spans="1:9" x14ac:dyDescent="0.25">
      <c r="A1886">
        <v>1884</v>
      </c>
      <c r="B1886">
        <v>64.247402078337302</v>
      </c>
      <c r="C1886">
        <v>161.34848659224301</v>
      </c>
      <c r="D1886">
        <v>15.2007625751794</v>
      </c>
      <c r="E1886">
        <v>4.6076376840660203</v>
      </c>
      <c r="F1886">
        <v>0.32316850177194201</v>
      </c>
      <c r="G1886">
        <v>0.86778124161931003</v>
      </c>
      <c r="H1886">
        <v>9.2385204081632608</v>
      </c>
      <c r="I1886">
        <v>2.7581592689295</v>
      </c>
    </row>
    <row r="1887" spans="1:9" x14ac:dyDescent="0.25">
      <c r="A1887">
        <v>1885</v>
      </c>
      <c r="B1887">
        <v>26.447291361639799</v>
      </c>
      <c r="C1887">
        <v>148.938386041439</v>
      </c>
      <c r="D1887">
        <v>17.500135540873501</v>
      </c>
      <c r="E1887">
        <v>10.5701931215557</v>
      </c>
      <c r="F1887">
        <v>0.14616053934019699</v>
      </c>
      <c r="G1887">
        <v>0.74408955686665701</v>
      </c>
      <c r="H1887">
        <v>14.51051625239</v>
      </c>
      <c r="I1887">
        <v>4.5949367088607502</v>
      </c>
    </row>
    <row r="1888" spans="1:9" x14ac:dyDescent="0.25">
      <c r="A1888">
        <v>1886</v>
      </c>
      <c r="B1888">
        <v>23.403413498836301</v>
      </c>
      <c r="C1888">
        <v>144.310670661442</v>
      </c>
      <c r="D1888">
        <v>21.067237124248201</v>
      </c>
      <c r="E1888">
        <v>2.6903138287420401</v>
      </c>
      <c r="F1888">
        <v>0.132697092512568</v>
      </c>
      <c r="G1888">
        <v>0.87336391305634697</v>
      </c>
      <c r="H1888">
        <v>11.601809954751101</v>
      </c>
      <c r="I1888">
        <v>2.2397260273972601</v>
      </c>
    </row>
    <row r="1889" spans="1:9" x14ac:dyDescent="0.25">
      <c r="A1889">
        <v>1887</v>
      </c>
      <c r="B1889">
        <v>30.6414319248826</v>
      </c>
      <c r="C1889">
        <v>121.38457139226</v>
      </c>
      <c r="D1889">
        <v>17.559383841885602</v>
      </c>
      <c r="E1889">
        <v>7.3393808948809998</v>
      </c>
      <c r="F1889">
        <v>0.18720095969898301</v>
      </c>
      <c r="G1889">
        <v>0.87214932439265103</v>
      </c>
      <c r="H1889">
        <v>13.018092105263101</v>
      </c>
      <c r="I1889">
        <v>4.6349054802367702</v>
      </c>
    </row>
    <row r="1890" spans="1:9" x14ac:dyDescent="0.25">
      <c r="A1890">
        <v>1888</v>
      </c>
      <c r="B1890">
        <v>32.035105315947803</v>
      </c>
      <c r="C1890">
        <v>125.95865633074899</v>
      </c>
      <c r="D1890">
        <v>15.2336842962294</v>
      </c>
      <c r="E1890">
        <v>13.352379582020999</v>
      </c>
      <c r="F1890">
        <v>0.199367495120753</v>
      </c>
      <c r="G1890">
        <v>0.70307693230003898</v>
      </c>
      <c r="H1890">
        <v>11.551575931232</v>
      </c>
      <c r="I1890">
        <v>6.1543438077634001</v>
      </c>
    </row>
    <row r="1891" spans="1:9" x14ac:dyDescent="0.25">
      <c r="A1891">
        <v>1889</v>
      </c>
      <c r="B1891">
        <v>48.875333689268501</v>
      </c>
      <c r="C1891">
        <v>163.68148219256901</v>
      </c>
      <c r="D1891">
        <v>14.9990190746922</v>
      </c>
      <c r="E1891">
        <v>4.4544883841788501</v>
      </c>
      <c r="F1891">
        <v>0.30815374028529202</v>
      </c>
      <c r="G1891">
        <v>0.89378355018775402</v>
      </c>
      <c r="H1891">
        <v>8.5959498553519698</v>
      </c>
      <c r="I1891">
        <v>3.0154723127035798</v>
      </c>
    </row>
    <row r="1892" spans="1:9" x14ac:dyDescent="0.25">
      <c r="A1892">
        <v>1890</v>
      </c>
      <c r="B1892">
        <v>37.034535297105101</v>
      </c>
      <c r="C1892">
        <v>162.038454994044</v>
      </c>
      <c r="D1892">
        <v>16.094024572821802</v>
      </c>
      <c r="E1892">
        <v>13.9433474009797</v>
      </c>
      <c r="F1892">
        <v>0.20515219247337299</v>
      </c>
      <c r="G1892">
        <v>0.78342545400901398</v>
      </c>
      <c r="H1892">
        <v>16.104704097116802</v>
      </c>
      <c r="I1892">
        <v>7.1509028374892498</v>
      </c>
    </row>
    <row r="1893" spans="1:9" x14ac:dyDescent="0.25">
      <c r="A1893">
        <v>1891</v>
      </c>
      <c r="B1893">
        <v>36.698972099853101</v>
      </c>
      <c r="C1893">
        <v>190.548281057389</v>
      </c>
      <c r="D1893">
        <v>15.579687669493699</v>
      </c>
      <c r="E1893">
        <v>2.1958847934524601</v>
      </c>
      <c r="F1893">
        <v>0.21474598830181399</v>
      </c>
      <c r="G1893">
        <v>0.92321644910891498</v>
      </c>
      <c r="H1893">
        <v>13.869942196531699</v>
      </c>
      <c r="I1893">
        <v>2.2458223394898802</v>
      </c>
    </row>
    <row r="1894" spans="1:9" x14ac:dyDescent="0.25">
      <c r="A1894">
        <v>1892</v>
      </c>
      <c r="B1894">
        <v>39.119694802098202</v>
      </c>
      <c r="C1894">
        <v>190.331497508523</v>
      </c>
      <c r="D1894">
        <v>19.269694736586501</v>
      </c>
      <c r="E1894">
        <v>4.9006836499207003</v>
      </c>
      <c r="F1894">
        <v>0.23156209550355</v>
      </c>
      <c r="G1894">
        <v>0.89404739424351898</v>
      </c>
      <c r="H1894">
        <v>13.802670623145399</v>
      </c>
      <c r="I1894">
        <v>2.45614035087719</v>
      </c>
    </row>
    <row r="1895" spans="1:9" x14ac:dyDescent="0.25">
      <c r="A1895">
        <v>1893</v>
      </c>
      <c r="B1895">
        <v>28.735899137358899</v>
      </c>
      <c r="C1895">
        <v>170.562830418869</v>
      </c>
      <c r="D1895">
        <v>16.0622509585898</v>
      </c>
      <c r="E1895">
        <v>8.7556634256416999</v>
      </c>
      <c r="F1895">
        <v>0.16450267230761101</v>
      </c>
      <c r="G1895">
        <v>0.869292481907461</v>
      </c>
      <c r="H1895">
        <v>15.1826086956521</v>
      </c>
      <c r="I1895">
        <v>3.1582733812949599</v>
      </c>
    </row>
    <row r="1896" spans="1:9" x14ac:dyDescent="0.25">
      <c r="A1896">
        <v>1894</v>
      </c>
      <c r="B1896">
        <v>21.149787234042499</v>
      </c>
      <c r="C1896">
        <v>137.13430703286201</v>
      </c>
      <c r="D1896">
        <v>22.942420243457999</v>
      </c>
      <c r="E1896">
        <v>6.3041515904935297</v>
      </c>
      <c r="F1896">
        <v>0.11737384151795199</v>
      </c>
      <c r="G1896">
        <v>0.78490804636945899</v>
      </c>
      <c r="H1896">
        <v>16.833009708737801</v>
      </c>
      <c r="I1896">
        <v>3.6526508226690999</v>
      </c>
    </row>
    <row r="1897" spans="1:9" x14ac:dyDescent="0.25">
      <c r="A1897">
        <v>1895</v>
      </c>
      <c r="B1897">
        <v>34.473387601753203</v>
      </c>
      <c r="C1897">
        <v>159.079842194251</v>
      </c>
      <c r="D1897">
        <v>15.670971716107999</v>
      </c>
      <c r="E1897">
        <v>5.2393104168324003</v>
      </c>
      <c r="F1897">
        <v>0.19599321250592799</v>
      </c>
      <c r="G1897">
        <v>0.79311263809935795</v>
      </c>
      <c r="H1897">
        <v>14.2684563758389</v>
      </c>
      <c r="I1897">
        <v>2.7072681704260599</v>
      </c>
    </row>
    <row r="1898" spans="1:9" x14ac:dyDescent="0.25">
      <c r="A1898">
        <v>1896</v>
      </c>
      <c r="B1898">
        <v>36.518792359827401</v>
      </c>
      <c r="C1898">
        <v>167.23496219388301</v>
      </c>
      <c r="D1898">
        <v>13.1612533704676</v>
      </c>
      <c r="E1898">
        <v>5.5314901721954604</v>
      </c>
      <c r="F1898">
        <v>0.203463160260246</v>
      </c>
      <c r="G1898">
        <v>0.86528178947516199</v>
      </c>
      <c r="H1898">
        <v>13.3954703832752</v>
      </c>
      <c r="I1898">
        <v>2.5284821756707001</v>
      </c>
    </row>
    <row r="1899" spans="1:9" x14ac:dyDescent="0.25">
      <c r="A1899">
        <v>1897</v>
      </c>
      <c r="B1899">
        <v>40.457301667508801</v>
      </c>
      <c r="C1899">
        <v>157.49091367995899</v>
      </c>
      <c r="D1899">
        <v>15.7165168601394</v>
      </c>
      <c r="E1899">
        <v>5.6087675187479897</v>
      </c>
      <c r="F1899">
        <v>0.211529367570893</v>
      </c>
      <c r="G1899">
        <v>0.73168286587118503</v>
      </c>
      <c r="H1899">
        <v>19.014367816091902</v>
      </c>
      <c r="I1899">
        <v>3.1038359788359702</v>
      </c>
    </row>
    <row r="1900" spans="1:9" x14ac:dyDescent="0.25">
      <c r="A1900">
        <v>1898</v>
      </c>
      <c r="B1900">
        <v>50.3294590970049</v>
      </c>
      <c r="C1900">
        <v>110.97386342720399</v>
      </c>
      <c r="D1900">
        <v>18.189943936374</v>
      </c>
      <c r="E1900">
        <v>11.572478335982501</v>
      </c>
      <c r="F1900">
        <v>0.26577732485994299</v>
      </c>
      <c r="G1900">
        <v>0.64425067454788498</v>
      </c>
      <c r="H1900">
        <v>16.630156472261699</v>
      </c>
      <c r="I1900">
        <v>5.7060498220640499</v>
      </c>
    </row>
    <row r="1901" spans="1:9" x14ac:dyDescent="0.25">
      <c r="A1901">
        <v>1899</v>
      </c>
      <c r="B1901">
        <v>49.311889973380602</v>
      </c>
      <c r="C1901">
        <v>52.254123396456897</v>
      </c>
      <c r="D1901">
        <v>15.8913695664088</v>
      </c>
      <c r="E1901">
        <v>6.5525660988053902</v>
      </c>
      <c r="F1901">
        <v>0.26450273892193199</v>
      </c>
      <c r="G1901">
        <v>0.340345647097342</v>
      </c>
      <c r="H1901">
        <v>17.633766233766199</v>
      </c>
      <c r="I1901">
        <v>3.5714285714285698</v>
      </c>
    </row>
    <row r="1902" spans="1:9" x14ac:dyDescent="0.25">
      <c r="A1902">
        <v>1900</v>
      </c>
      <c r="B1902">
        <v>39.892282958199303</v>
      </c>
      <c r="C1902">
        <v>93.136363636363598</v>
      </c>
      <c r="D1902">
        <v>17.6298969612481</v>
      </c>
      <c r="E1902">
        <v>4.4598648485330603</v>
      </c>
      <c r="F1902">
        <v>0.223009401106325</v>
      </c>
      <c r="G1902">
        <v>0.78003053692956004</v>
      </c>
      <c r="H1902">
        <v>20.0633373934226</v>
      </c>
      <c r="I1902">
        <v>3.5223540145985401</v>
      </c>
    </row>
    <row r="1903" spans="1:9" x14ac:dyDescent="0.25">
      <c r="A1903">
        <v>1901</v>
      </c>
      <c r="B1903">
        <v>73.864735945485506</v>
      </c>
      <c r="C1903">
        <v>191.04882417068899</v>
      </c>
      <c r="D1903">
        <v>13.6327268258924</v>
      </c>
      <c r="E1903">
        <v>10.600959644198801</v>
      </c>
      <c r="F1903">
        <v>0.35934169478845701</v>
      </c>
      <c r="G1903">
        <v>0.89056105175551403</v>
      </c>
      <c r="H1903">
        <v>7.3161361141602601</v>
      </c>
      <c r="I1903">
        <v>3.3906474820143799</v>
      </c>
    </row>
    <row r="1904" spans="1:9" x14ac:dyDescent="0.25">
      <c r="A1904">
        <v>1902</v>
      </c>
      <c r="B1904">
        <v>48.487753378378301</v>
      </c>
      <c r="C1904">
        <v>157.529622112689</v>
      </c>
      <c r="D1904">
        <v>18.735384624396101</v>
      </c>
      <c r="E1904">
        <v>4.3993361719120703</v>
      </c>
      <c r="F1904">
        <v>0.30415449306349202</v>
      </c>
      <c r="G1904">
        <v>0.86922055173996604</v>
      </c>
      <c r="H1904">
        <v>16.976897689768901</v>
      </c>
      <c r="I1904">
        <v>2.7226438962681798</v>
      </c>
    </row>
    <row r="1905" spans="1:9" x14ac:dyDescent="0.25">
      <c r="A1905">
        <v>1903</v>
      </c>
      <c r="B1905">
        <v>62.222046413502099</v>
      </c>
      <c r="C1905">
        <v>147.956704750451</v>
      </c>
      <c r="D1905">
        <v>23.485101910341498</v>
      </c>
      <c r="E1905">
        <v>6.4766685682259997</v>
      </c>
      <c r="F1905">
        <v>0.373799286388387</v>
      </c>
      <c r="G1905">
        <v>0.87661844143524903</v>
      </c>
      <c r="H1905">
        <v>16.953786906290102</v>
      </c>
      <c r="I1905">
        <v>4.4766237048268804</v>
      </c>
    </row>
    <row r="1906" spans="1:9" x14ac:dyDescent="0.25">
      <c r="A1906">
        <v>1904</v>
      </c>
      <c r="B1906">
        <v>27.9581483830057</v>
      </c>
      <c r="C1906">
        <v>86.192939531632206</v>
      </c>
      <c r="D1906">
        <v>15.59480333488</v>
      </c>
      <c r="E1906">
        <v>6.9704215175656801</v>
      </c>
      <c r="F1906">
        <v>0.171043701376726</v>
      </c>
      <c r="G1906">
        <v>0.75082140709923595</v>
      </c>
      <c r="H1906">
        <v>16.244299674267101</v>
      </c>
      <c r="I1906">
        <v>4.4763277068752503</v>
      </c>
    </row>
    <row r="1907" spans="1:9" x14ac:dyDescent="0.25">
      <c r="A1907">
        <v>1905</v>
      </c>
      <c r="B1907">
        <v>74.831604426002698</v>
      </c>
      <c r="C1907">
        <v>163.31953951462299</v>
      </c>
      <c r="D1907">
        <v>14.0541433153609</v>
      </c>
      <c r="E1907">
        <v>8.4517420869989497</v>
      </c>
      <c r="F1907">
        <v>0.36408958048541901</v>
      </c>
      <c r="G1907">
        <v>0.85564591391772005</v>
      </c>
      <c r="H1907">
        <v>7.8398617511520703</v>
      </c>
      <c r="I1907">
        <v>4.2998405103668196</v>
      </c>
    </row>
    <row r="1908" spans="1:9" x14ac:dyDescent="0.25">
      <c r="A1908">
        <v>1906</v>
      </c>
      <c r="B1908">
        <v>71.786009445100305</v>
      </c>
      <c r="C1908">
        <v>161.60515196946901</v>
      </c>
      <c r="D1908">
        <v>12.9014969291749</v>
      </c>
      <c r="E1908">
        <v>4.2296995711677301</v>
      </c>
      <c r="F1908">
        <v>0.36669385324583798</v>
      </c>
      <c r="G1908">
        <v>0.82809429870524698</v>
      </c>
      <c r="H1908">
        <v>8.1274900398406302</v>
      </c>
      <c r="I1908">
        <v>2.89594095940959</v>
      </c>
    </row>
    <row r="1909" spans="1:9" x14ac:dyDescent="0.25">
      <c r="A1909">
        <v>1907</v>
      </c>
      <c r="B1909">
        <v>68.488122605363898</v>
      </c>
      <c r="C1909">
        <v>86.773933970068398</v>
      </c>
      <c r="D1909">
        <v>15.6397862073425</v>
      </c>
      <c r="E1909">
        <v>4.0915725394368003</v>
      </c>
      <c r="F1909">
        <v>0.34084957596986099</v>
      </c>
      <c r="G1909">
        <v>0.85043796336169597</v>
      </c>
      <c r="H1909">
        <v>11.1818181818181</v>
      </c>
      <c r="I1909">
        <v>3.1565708418891099</v>
      </c>
    </row>
    <row r="1910" spans="1:9" x14ac:dyDescent="0.25">
      <c r="A1910">
        <v>1908</v>
      </c>
      <c r="B1910">
        <v>77.045694864048301</v>
      </c>
      <c r="C1910">
        <v>142.01582591493499</v>
      </c>
      <c r="D1910">
        <v>21.7768474701111</v>
      </c>
      <c r="E1910">
        <v>6.7400011834134403</v>
      </c>
      <c r="F1910">
        <v>0.39421832606573098</v>
      </c>
      <c r="G1910">
        <v>0.82658150023880705</v>
      </c>
      <c r="H1910">
        <v>8.6189290161892895</v>
      </c>
      <c r="I1910">
        <v>4.1064456721915201</v>
      </c>
    </row>
    <row r="1911" spans="1:9" x14ac:dyDescent="0.25">
      <c r="A1911">
        <v>1909</v>
      </c>
      <c r="B1911">
        <v>58.571979930528698</v>
      </c>
      <c r="C1911">
        <v>108.57233301677699</v>
      </c>
      <c r="D1911">
        <v>16.699707137562399</v>
      </c>
      <c r="E1911">
        <v>10.773677470499701</v>
      </c>
      <c r="F1911">
        <v>0.30856075520495202</v>
      </c>
      <c r="G1911">
        <v>0.620148494043128</v>
      </c>
      <c r="H1911">
        <v>10.2683513838748</v>
      </c>
      <c r="I1911">
        <v>4.2162162162162096</v>
      </c>
    </row>
    <row r="1912" spans="1:9" x14ac:dyDescent="0.25">
      <c r="A1912">
        <v>1910</v>
      </c>
      <c r="B1912">
        <v>33.879297732260397</v>
      </c>
      <c r="C1912">
        <v>136.628847378475</v>
      </c>
      <c r="D1912">
        <v>19.007635497313601</v>
      </c>
      <c r="E1912">
        <v>4.2249780264708203</v>
      </c>
      <c r="F1912">
        <v>0.190448268193778</v>
      </c>
      <c r="G1912">
        <v>0.88226303780805104</v>
      </c>
      <c r="H1912">
        <v>13.459183673469299</v>
      </c>
      <c r="I1912">
        <v>3.0701754385964901</v>
      </c>
    </row>
    <row r="1913" spans="1:9" x14ac:dyDescent="0.25">
      <c r="A1913">
        <v>1911</v>
      </c>
      <c r="B1913">
        <v>45.137735849056597</v>
      </c>
      <c r="C1913">
        <v>75.018103448275795</v>
      </c>
      <c r="D1913">
        <v>17.968104869082001</v>
      </c>
      <c r="E1913">
        <v>13.357977571616299</v>
      </c>
      <c r="F1913">
        <v>0.25299741537675702</v>
      </c>
      <c r="G1913">
        <v>0.65603984507101398</v>
      </c>
      <c r="H1913">
        <v>12.599739243807001</v>
      </c>
      <c r="I1913">
        <v>4.99244712990936</v>
      </c>
    </row>
    <row r="1914" spans="1:9" x14ac:dyDescent="0.25">
      <c r="A1914">
        <v>1912</v>
      </c>
      <c r="B1914">
        <v>31.3544726301735</v>
      </c>
      <c r="C1914">
        <v>48.155675675675603</v>
      </c>
      <c r="D1914">
        <v>15.629428682663001</v>
      </c>
      <c r="E1914">
        <v>8.2768573661596694</v>
      </c>
      <c r="F1914">
        <v>0.18646147417084599</v>
      </c>
      <c r="G1914">
        <v>0.39379019955880801</v>
      </c>
      <c r="H1914">
        <v>10.820925553319899</v>
      </c>
      <c r="I1914">
        <v>3.8248686514886101</v>
      </c>
    </row>
    <row r="1915" spans="1:9" x14ac:dyDescent="0.25">
      <c r="A1915">
        <v>1913</v>
      </c>
      <c r="B1915">
        <v>48.4332229580573</v>
      </c>
      <c r="C1915">
        <v>140.477028347996</v>
      </c>
      <c r="D1915">
        <v>19.5428687564693</v>
      </c>
      <c r="E1915">
        <v>13.1088139422559</v>
      </c>
      <c r="F1915">
        <v>0.278646226314407</v>
      </c>
      <c r="G1915">
        <v>0.77565178972330795</v>
      </c>
      <c r="H1915">
        <v>12.5197889182058</v>
      </c>
      <c r="I1915">
        <v>5.5743838028169002</v>
      </c>
    </row>
    <row r="1916" spans="1:9" x14ac:dyDescent="0.25">
      <c r="A1916">
        <v>1914</v>
      </c>
      <c r="B1916">
        <v>39.9484597156398</v>
      </c>
      <c r="C1916">
        <v>164.30473372781</v>
      </c>
      <c r="D1916">
        <v>20.080382024943901</v>
      </c>
      <c r="E1916">
        <v>7.9226004102038603</v>
      </c>
      <c r="F1916">
        <v>0.22377076405165</v>
      </c>
      <c r="G1916">
        <v>0.88959488054219604</v>
      </c>
      <c r="H1916">
        <v>11.812913907284701</v>
      </c>
      <c r="I1916">
        <v>2.87558685446009</v>
      </c>
    </row>
    <row r="1917" spans="1:9" x14ac:dyDescent="0.25">
      <c r="A1917">
        <v>1915</v>
      </c>
      <c r="B1917">
        <v>45.230061349693202</v>
      </c>
      <c r="C1917">
        <v>168.20774996464399</v>
      </c>
      <c r="D1917">
        <v>12.513233149451599</v>
      </c>
      <c r="E1917">
        <v>7.7705347712766697</v>
      </c>
      <c r="F1917">
        <v>0.28439567729769499</v>
      </c>
      <c r="G1917">
        <v>0.81079198709181599</v>
      </c>
      <c r="H1917">
        <v>10.162276080084199</v>
      </c>
      <c r="I1917">
        <v>3.41468777484608</v>
      </c>
    </row>
    <row r="1918" spans="1:9" x14ac:dyDescent="0.25">
      <c r="A1918">
        <v>1916</v>
      </c>
      <c r="B1918">
        <v>47.227600411946398</v>
      </c>
      <c r="C1918">
        <v>160.87376628503699</v>
      </c>
      <c r="D1918">
        <v>12.238536287816</v>
      </c>
      <c r="E1918">
        <v>4.3906877169030301</v>
      </c>
      <c r="F1918">
        <v>0.23490771002528399</v>
      </c>
      <c r="G1918">
        <v>0.87852452591155605</v>
      </c>
      <c r="H1918">
        <v>12.5581761006289</v>
      </c>
      <c r="I1918">
        <v>2.84885496183206</v>
      </c>
    </row>
    <row r="1919" spans="1:9" x14ac:dyDescent="0.25">
      <c r="A1919">
        <v>1917</v>
      </c>
      <c r="B1919">
        <v>33.437223042836003</v>
      </c>
      <c r="C1919">
        <v>87.641221374045799</v>
      </c>
      <c r="D1919">
        <v>16.474395213599401</v>
      </c>
      <c r="E1919">
        <v>8.2705895755486107</v>
      </c>
      <c r="F1919">
        <v>0.19026795259655299</v>
      </c>
      <c r="G1919">
        <v>0.39725689902343603</v>
      </c>
      <c r="H1919">
        <v>18.185878962535998</v>
      </c>
      <c r="I1919">
        <v>3.7558139534883699</v>
      </c>
    </row>
    <row r="1920" spans="1:9" x14ac:dyDescent="0.25">
      <c r="A1920">
        <v>1918</v>
      </c>
      <c r="B1920">
        <v>27.597868760515901</v>
      </c>
      <c r="C1920">
        <v>194.169602763385</v>
      </c>
      <c r="D1920">
        <v>16.3471157312439</v>
      </c>
      <c r="E1920">
        <v>3.1533103365246302</v>
      </c>
      <c r="F1920">
        <v>0.16143353146398201</v>
      </c>
      <c r="G1920">
        <v>0.88758882645832404</v>
      </c>
      <c r="H1920">
        <v>17.503367003367</v>
      </c>
      <c r="I1920">
        <v>2.5356223175965602</v>
      </c>
    </row>
    <row r="1921" spans="1:9" x14ac:dyDescent="0.25">
      <c r="A1921">
        <v>1919</v>
      </c>
      <c r="B1921">
        <v>32.5680106335844</v>
      </c>
      <c r="C1921">
        <v>153.588752196836</v>
      </c>
      <c r="D1921">
        <v>13.5768216004875</v>
      </c>
      <c r="E1921">
        <v>5.4210620835989101</v>
      </c>
      <c r="F1921">
        <v>0.202704301457411</v>
      </c>
      <c r="G1921">
        <v>0.82486563692505599</v>
      </c>
      <c r="H1921">
        <v>16.094986807387802</v>
      </c>
      <c r="I1921">
        <v>3.03221029248426</v>
      </c>
    </row>
    <row r="1922" spans="1:9" x14ac:dyDescent="0.25">
      <c r="A1922">
        <v>1920</v>
      </c>
      <c r="B1922">
        <v>51.929478138222798</v>
      </c>
      <c r="C1922">
        <v>161.362231182795</v>
      </c>
      <c r="D1922">
        <v>16.207329357094</v>
      </c>
      <c r="E1922">
        <v>8.1567009687018999</v>
      </c>
      <c r="F1922">
        <v>0.25666874514677901</v>
      </c>
      <c r="G1922">
        <v>0.74216539439385498</v>
      </c>
      <c r="H1922">
        <v>14.132102272727201</v>
      </c>
      <c r="I1922">
        <v>2.94744027303754</v>
      </c>
    </row>
    <row r="1923" spans="1:9" x14ac:dyDescent="0.25">
      <c r="A1923">
        <v>1921</v>
      </c>
      <c r="B1923">
        <v>48.6107476635514</v>
      </c>
      <c r="C1923">
        <v>160.80422840019901</v>
      </c>
      <c r="D1923">
        <v>14.574983525632801</v>
      </c>
      <c r="E1923">
        <v>13.7516499455632</v>
      </c>
      <c r="F1923">
        <v>0.25011904682715302</v>
      </c>
      <c r="G1923">
        <v>0.77830003926533997</v>
      </c>
      <c r="H1923">
        <v>16.537722908093201</v>
      </c>
      <c r="I1923">
        <v>6.6168067226890699</v>
      </c>
    </row>
    <row r="1924" spans="1:9" x14ac:dyDescent="0.25">
      <c r="A1924">
        <v>1922</v>
      </c>
      <c r="B1924">
        <v>52.957963748553802</v>
      </c>
      <c r="C1924">
        <v>135.29873101726599</v>
      </c>
      <c r="D1924">
        <v>14.414146882308801</v>
      </c>
      <c r="E1924">
        <v>7.0780763068790797</v>
      </c>
      <c r="F1924">
        <v>0.28091866849979902</v>
      </c>
      <c r="G1924">
        <v>0.741794030158897</v>
      </c>
      <c r="H1924">
        <v>15.266908212560301</v>
      </c>
      <c r="I1924">
        <v>3.7181385510311999</v>
      </c>
    </row>
    <row r="1925" spans="1:9" x14ac:dyDescent="0.25">
      <c r="A1925">
        <v>1923</v>
      </c>
      <c r="B1925">
        <v>42.796662546353502</v>
      </c>
      <c r="C1925">
        <v>172.839659910683</v>
      </c>
      <c r="D1925">
        <v>14.320097836453099</v>
      </c>
      <c r="E1925">
        <v>3.7746142006323402</v>
      </c>
      <c r="F1925">
        <v>0.26001234517017902</v>
      </c>
      <c r="G1925">
        <v>0.89668510213698305</v>
      </c>
      <c r="H1925">
        <v>11.7475728155339</v>
      </c>
      <c r="I1925">
        <v>2.65033072760072</v>
      </c>
    </row>
    <row r="1926" spans="1:9" x14ac:dyDescent="0.25">
      <c r="A1926">
        <v>1924</v>
      </c>
      <c r="B1926">
        <v>32.4058252427184</v>
      </c>
      <c r="C1926">
        <v>166.964429020713</v>
      </c>
      <c r="D1926">
        <v>13.189341541017299</v>
      </c>
      <c r="E1926">
        <v>4.2548151480499001</v>
      </c>
      <c r="F1926">
        <v>0.18925848990011099</v>
      </c>
      <c r="G1926">
        <v>0.87105990386494103</v>
      </c>
      <c r="H1926">
        <v>11.3954727030625</v>
      </c>
      <c r="I1926">
        <v>2.87539477461958</v>
      </c>
    </row>
    <row r="1927" spans="1:9" x14ac:dyDescent="0.25">
      <c r="A1927">
        <v>1925</v>
      </c>
      <c r="B1927">
        <v>31.409433962264099</v>
      </c>
      <c r="C1927">
        <v>161.15629984051</v>
      </c>
      <c r="D1927">
        <v>18.666790295636201</v>
      </c>
      <c r="E1927">
        <v>3.60786945808213</v>
      </c>
      <c r="F1927">
        <v>0.18493582110031201</v>
      </c>
      <c r="G1927">
        <v>0.77011205037956099</v>
      </c>
      <c r="H1927">
        <v>10.945544554455401</v>
      </c>
      <c r="I1927">
        <v>2.49108789182544</v>
      </c>
    </row>
    <row r="1928" spans="1:9" x14ac:dyDescent="0.25">
      <c r="A1928">
        <v>1926</v>
      </c>
      <c r="B1928">
        <v>45.048621864354203</v>
      </c>
      <c r="C1928">
        <v>171.700320085356</v>
      </c>
      <c r="D1928">
        <v>15.970679353774599</v>
      </c>
      <c r="E1928">
        <v>9.3730003009843603</v>
      </c>
      <c r="F1928">
        <v>0.28022171325820799</v>
      </c>
      <c r="G1928">
        <v>0.835848182761457</v>
      </c>
      <c r="H1928">
        <v>10.3927038626609</v>
      </c>
      <c r="I1928">
        <v>5.0369999999999999</v>
      </c>
    </row>
    <row r="1929" spans="1:9" x14ac:dyDescent="0.25">
      <c r="A1929">
        <v>1927</v>
      </c>
      <c r="B1929">
        <v>36.647382920110097</v>
      </c>
      <c r="C1929">
        <v>123.21709306637</v>
      </c>
      <c r="D1929">
        <v>16.146957649292499</v>
      </c>
      <c r="E1929">
        <v>9.0640196952465004</v>
      </c>
      <c r="F1929">
        <v>0.21525052749522</v>
      </c>
      <c r="G1929">
        <v>0.80057961068809602</v>
      </c>
      <c r="H1929">
        <v>12.0110410094637</v>
      </c>
      <c r="I1929">
        <v>4.5818296929407998</v>
      </c>
    </row>
    <row r="1930" spans="1:9" x14ac:dyDescent="0.25">
      <c r="A1930">
        <v>1928</v>
      </c>
      <c r="B1930">
        <v>63.834134615384599</v>
      </c>
      <c r="C1930">
        <v>26.545008183305999</v>
      </c>
      <c r="D1930">
        <v>17.917634649849202</v>
      </c>
      <c r="E1930">
        <v>20.243244115332399</v>
      </c>
      <c r="F1930">
        <v>0.35023985529565799</v>
      </c>
      <c r="G1930">
        <v>0.130894589476929</v>
      </c>
      <c r="H1930">
        <v>8.9424206815511091</v>
      </c>
      <c r="I1930">
        <v>9.4515366430259995</v>
      </c>
    </row>
    <row r="1931" spans="1:9" x14ac:dyDescent="0.25">
      <c r="A1931">
        <v>1929</v>
      </c>
      <c r="B1931">
        <v>55.851003874603698</v>
      </c>
      <c r="C1931">
        <v>141.568837701879</v>
      </c>
      <c r="D1931">
        <v>14.380901054465401</v>
      </c>
      <c r="E1931">
        <v>4.81437777632188</v>
      </c>
      <c r="F1931">
        <v>0.30838193853853302</v>
      </c>
      <c r="G1931">
        <v>0.82219631609783805</v>
      </c>
      <c r="H1931">
        <v>9.6057571964956203</v>
      </c>
      <c r="I1931">
        <v>2.9678800856530998</v>
      </c>
    </row>
    <row r="1932" spans="1:9" x14ac:dyDescent="0.25">
      <c r="A1932">
        <v>1930</v>
      </c>
      <c r="B1932">
        <v>48.306054279749397</v>
      </c>
      <c r="C1932">
        <v>135.072513400833</v>
      </c>
      <c r="D1932">
        <v>15.172744104146499</v>
      </c>
      <c r="E1932">
        <v>7.3843074346441497</v>
      </c>
      <c r="F1932">
        <v>0.26992446089731198</v>
      </c>
      <c r="G1932">
        <v>0.79141852006725999</v>
      </c>
      <c r="H1932">
        <v>16.694700460829399</v>
      </c>
      <c r="I1932">
        <v>3.77772747849705</v>
      </c>
    </row>
    <row r="1933" spans="1:9" x14ac:dyDescent="0.25">
      <c r="A1933">
        <v>1931</v>
      </c>
      <c r="B1933">
        <v>50.152809853733601</v>
      </c>
      <c r="C1933">
        <v>72.892746648332704</v>
      </c>
      <c r="D1933">
        <v>15.470653389836199</v>
      </c>
      <c r="E1933">
        <v>8.0612870572197792</v>
      </c>
      <c r="F1933">
        <v>0.28653543706674101</v>
      </c>
      <c r="G1933">
        <v>0.58697285128986898</v>
      </c>
      <c r="H1933">
        <v>16.160809371671899</v>
      </c>
      <c r="I1933">
        <v>4.7571825764596802</v>
      </c>
    </row>
    <row r="1934" spans="1:9" x14ac:dyDescent="0.25">
      <c r="A1934">
        <v>1932</v>
      </c>
      <c r="B1934">
        <v>77.825248955991</v>
      </c>
      <c r="C1934">
        <v>104.617330107763</v>
      </c>
      <c r="D1934">
        <v>14.163989348058299</v>
      </c>
      <c r="E1934">
        <v>9.0895759538049496</v>
      </c>
      <c r="F1934">
        <v>0.37314253730262598</v>
      </c>
      <c r="G1934">
        <v>0.65284159369722194</v>
      </c>
      <c r="H1934">
        <v>10.730808597748201</v>
      </c>
      <c r="I1934">
        <v>3.9237354085603098</v>
      </c>
    </row>
    <row r="1935" spans="1:9" x14ac:dyDescent="0.25">
      <c r="A1935">
        <v>1933</v>
      </c>
      <c r="B1935">
        <v>44.4946420917273</v>
      </c>
      <c r="C1935">
        <v>151.82044628956899</v>
      </c>
      <c r="D1935">
        <v>19.603032976675799</v>
      </c>
      <c r="E1935">
        <v>9.0474204846463699</v>
      </c>
      <c r="F1935">
        <v>0.30789644328222798</v>
      </c>
      <c r="G1935">
        <v>0.75324506367169497</v>
      </c>
      <c r="H1935">
        <v>11.2774869109947</v>
      </c>
      <c r="I1935">
        <v>5.1881282910483399</v>
      </c>
    </row>
    <row r="1936" spans="1:9" x14ac:dyDescent="0.25">
      <c r="A1936">
        <v>1934</v>
      </c>
      <c r="B1936">
        <v>26.323936442849799</v>
      </c>
      <c r="C1936">
        <v>152.10796603315799</v>
      </c>
      <c r="D1936">
        <v>12.6032147800837</v>
      </c>
      <c r="E1936">
        <v>4.43372513988857</v>
      </c>
      <c r="F1936">
        <v>0.185067750716541</v>
      </c>
      <c r="G1936">
        <v>0.89304289717511198</v>
      </c>
      <c r="H1936">
        <v>14.0122699386503</v>
      </c>
      <c r="I1936">
        <v>3.03606311044327</v>
      </c>
    </row>
    <row r="1937" spans="1:9" x14ac:dyDescent="0.25">
      <c r="A1937">
        <v>1935</v>
      </c>
      <c r="B1937">
        <v>40.136842105263099</v>
      </c>
      <c r="C1937">
        <v>149.78496590720101</v>
      </c>
      <c r="D1937">
        <v>13.4302414535039</v>
      </c>
      <c r="E1937">
        <v>9.7186781416291304</v>
      </c>
      <c r="F1937">
        <v>0.27890777724478599</v>
      </c>
      <c r="G1937">
        <v>0.779260472320778</v>
      </c>
      <c r="H1937">
        <v>14.5714285714285</v>
      </c>
      <c r="I1937">
        <v>4.5233404710920704</v>
      </c>
    </row>
    <row r="1938" spans="1:9" x14ac:dyDescent="0.25">
      <c r="A1938">
        <v>1936</v>
      </c>
      <c r="B1938">
        <v>41.490902198635297</v>
      </c>
      <c r="C1938">
        <v>79.990896466594606</v>
      </c>
      <c r="D1938">
        <v>9.9561696403817699</v>
      </c>
      <c r="E1938">
        <v>7.6094853304447003</v>
      </c>
      <c r="F1938">
        <v>0.26086202208478498</v>
      </c>
      <c r="G1938">
        <v>0.72742764445522901</v>
      </c>
      <c r="H1938">
        <v>13.062418725617601</v>
      </c>
      <c r="I1938">
        <v>4.7076856649395502</v>
      </c>
    </row>
    <row r="1939" spans="1:9" x14ac:dyDescent="0.25">
      <c r="A1939">
        <v>1937</v>
      </c>
      <c r="B1939">
        <v>51.681324366269997</v>
      </c>
      <c r="C1939">
        <v>98.821048146570007</v>
      </c>
      <c r="D1939">
        <v>13.060734640562099</v>
      </c>
      <c r="E1939">
        <v>4.2185399191334598</v>
      </c>
      <c r="F1939">
        <v>0.255308769073188</v>
      </c>
      <c r="G1939">
        <v>0.79939030071459605</v>
      </c>
      <c r="H1939">
        <v>13.2962382445141</v>
      </c>
      <c r="I1939">
        <v>3.2796296296296199</v>
      </c>
    </row>
    <row r="1940" spans="1:9" x14ac:dyDescent="0.25">
      <c r="A1940">
        <v>1938</v>
      </c>
      <c r="B1940">
        <v>59.613185334678697</v>
      </c>
      <c r="C1940">
        <v>148.77398071392301</v>
      </c>
      <c r="D1940">
        <v>14.9218544783011</v>
      </c>
      <c r="E1940">
        <v>7.17832029630266</v>
      </c>
      <c r="F1940">
        <v>0.31226473361253798</v>
      </c>
      <c r="G1940">
        <v>0.77774100821669301</v>
      </c>
      <c r="H1940">
        <v>11.8725602755453</v>
      </c>
      <c r="I1940">
        <v>3.9898678414096902</v>
      </c>
    </row>
    <row r="1941" spans="1:9" x14ac:dyDescent="0.25">
      <c r="A1941">
        <v>1939</v>
      </c>
      <c r="B1941">
        <v>46.083160800552101</v>
      </c>
      <c r="C1941">
        <v>192.59229907140499</v>
      </c>
      <c r="D1941">
        <v>14.1706282605188</v>
      </c>
      <c r="E1941">
        <v>2.53191404779407</v>
      </c>
      <c r="F1941">
        <v>0.270274792656503</v>
      </c>
      <c r="G1941">
        <v>0.89903727400728894</v>
      </c>
      <c r="H1941">
        <v>12.8176033934252</v>
      </c>
      <c r="I1941">
        <v>2.16661983703287</v>
      </c>
    </row>
    <row r="1942" spans="1:9" x14ac:dyDescent="0.25">
      <c r="A1942">
        <v>1940</v>
      </c>
      <c r="B1942">
        <v>40.951099147599798</v>
      </c>
      <c r="C1942">
        <v>150.150540990428</v>
      </c>
      <c r="D1942">
        <v>14.5228002201242</v>
      </c>
      <c r="E1942">
        <v>4.86864763558094</v>
      </c>
      <c r="F1942">
        <v>0.23413628479437501</v>
      </c>
      <c r="G1942">
        <v>0.85005557384556796</v>
      </c>
      <c r="H1942">
        <v>18.197674418604599</v>
      </c>
      <c r="I1942">
        <v>3.1546358678216202</v>
      </c>
    </row>
    <row r="1943" spans="1:9" x14ac:dyDescent="0.25">
      <c r="A1943">
        <v>1941</v>
      </c>
      <c r="B1943">
        <v>36.364395604395597</v>
      </c>
      <c r="C1943">
        <v>141.32229028628501</v>
      </c>
      <c r="D1943">
        <v>13.7755279953012</v>
      </c>
      <c r="E1943">
        <v>6.6551759671433199</v>
      </c>
      <c r="F1943">
        <v>0.23038918974299999</v>
      </c>
      <c r="G1943">
        <v>0.87199326949529798</v>
      </c>
      <c r="H1943">
        <v>16.658436213991699</v>
      </c>
      <c r="I1943">
        <v>3.2894448101821299</v>
      </c>
    </row>
    <row r="1944" spans="1:9" x14ac:dyDescent="0.25">
      <c r="A1944">
        <v>1942</v>
      </c>
      <c r="B1944">
        <v>30.877631578947302</v>
      </c>
      <c r="C1944">
        <v>157.60087486744399</v>
      </c>
      <c r="D1944">
        <v>12.205350528562599</v>
      </c>
      <c r="E1944">
        <v>4.4818327354895704</v>
      </c>
      <c r="F1944">
        <v>0.22204187785198601</v>
      </c>
      <c r="G1944">
        <v>0.81999597737705299</v>
      </c>
      <c r="H1944">
        <v>12.729651162790599</v>
      </c>
      <c r="I1944">
        <v>2.7852733686066999</v>
      </c>
    </row>
    <row r="1945" spans="1:9" x14ac:dyDescent="0.25">
      <c r="A1945">
        <v>1943</v>
      </c>
      <c r="B1945">
        <v>53.006</v>
      </c>
      <c r="C1945">
        <v>147.40209790209701</v>
      </c>
      <c r="D1945">
        <v>16.933974499016202</v>
      </c>
      <c r="E1945">
        <v>7.0907330363294498</v>
      </c>
      <c r="F1945">
        <v>0.298773442046392</v>
      </c>
      <c r="G1945">
        <v>0.81049198728832395</v>
      </c>
      <c r="H1945">
        <v>12.836871508379801</v>
      </c>
      <c r="I1945">
        <v>4.2650602409638498</v>
      </c>
    </row>
    <row r="1946" spans="1:9" x14ac:dyDescent="0.25">
      <c r="A1946">
        <v>1944</v>
      </c>
      <c r="B1946">
        <v>41.378259125551502</v>
      </c>
      <c r="C1946">
        <v>146.54257782351399</v>
      </c>
      <c r="D1946">
        <v>12.710484796842</v>
      </c>
      <c r="E1946">
        <v>11.6239078950275</v>
      </c>
      <c r="F1946">
        <v>0.22928958013020401</v>
      </c>
      <c r="G1946">
        <v>0.81523289227754803</v>
      </c>
      <c r="H1946">
        <v>15.384820239680399</v>
      </c>
      <c r="I1946">
        <v>4.7684288905435501</v>
      </c>
    </row>
    <row r="1947" spans="1:9" x14ac:dyDescent="0.25">
      <c r="A1947">
        <v>1945</v>
      </c>
      <c r="B1947">
        <v>39.877006732262998</v>
      </c>
      <c r="C1947">
        <v>138.749231047584</v>
      </c>
      <c r="D1947">
        <v>11.8920568330617</v>
      </c>
      <c r="E1947">
        <v>14.5312119399422</v>
      </c>
      <c r="F1947">
        <v>0.25104498478777498</v>
      </c>
      <c r="G1947">
        <v>0.76701351805433804</v>
      </c>
      <c r="H1947">
        <v>14.224014336917501</v>
      </c>
      <c r="I1947">
        <v>7.05352480417754</v>
      </c>
    </row>
    <row r="1948" spans="1:9" x14ac:dyDescent="0.25">
      <c r="A1948">
        <v>1946</v>
      </c>
      <c r="B1948">
        <v>43.471761730823197</v>
      </c>
      <c r="C1948">
        <v>122.12655826558201</v>
      </c>
      <c r="D1948">
        <v>11.081179672435599</v>
      </c>
      <c r="E1948">
        <v>8.8974146104909906</v>
      </c>
      <c r="F1948">
        <v>0.26255160330337701</v>
      </c>
      <c r="G1948">
        <v>0.67533951462587305</v>
      </c>
      <c r="H1948">
        <v>11.657200811359001</v>
      </c>
      <c r="I1948">
        <v>4.6700960219478702</v>
      </c>
    </row>
    <row r="1949" spans="1:9" x14ac:dyDescent="0.25">
      <c r="A1949">
        <v>1947</v>
      </c>
      <c r="B1949">
        <v>59.111233885819502</v>
      </c>
      <c r="C1949">
        <v>128.516812865497</v>
      </c>
      <c r="D1949">
        <v>12.0118060802457</v>
      </c>
      <c r="E1949">
        <v>9.4265130980133094</v>
      </c>
      <c r="F1949">
        <v>0.30946837301844199</v>
      </c>
      <c r="G1949">
        <v>0.80980486329120305</v>
      </c>
      <c r="H1949">
        <v>12.415894039735001</v>
      </c>
      <c r="I1949">
        <v>5.1084735576923004</v>
      </c>
    </row>
    <row r="1950" spans="1:9" x14ac:dyDescent="0.25">
      <c r="A1950">
        <v>1948</v>
      </c>
      <c r="B1950">
        <v>61.613029120384198</v>
      </c>
      <c r="C1950">
        <v>123.866089273817</v>
      </c>
      <c r="D1950">
        <v>13.3742368675787</v>
      </c>
      <c r="E1950">
        <v>11.9772097803002</v>
      </c>
      <c r="F1950">
        <v>0.33292403104482898</v>
      </c>
      <c r="G1950">
        <v>0.737347125935089</v>
      </c>
      <c r="H1950">
        <v>14.363545816733</v>
      </c>
      <c r="I1950">
        <v>6.3547445255474404</v>
      </c>
    </row>
    <row r="1951" spans="1:9" x14ac:dyDescent="0.25">
      <c r="A1951">
        <v>1949</v>
      </c>
      <c r="B1951">
        <v>49.274158125915001</v>
      </c>
      <c r="C1951">
        <v>103.26286279683301</v>
      </c>
      <c r="D1951">
        <v>17.223964885486801</v>
      </c>
      <c r="E1951">
        <v>6.0567203208560496</v>
      </c>
      <c r="F1951">
        <v>0.30860126713367297</v>
      </c>
      <c r="G1951">
        <v>0.58280336885459305</v>
      </c>
      <c r="H1951">
        <v>16.675174013921101</v>
      </c>
      <c r="I1951">
        <v>3.06643356643356</v>
      </c>
    </row>
    <row r="1952" spans="1:9" x14ac:dyDescent="0.25">
      <c r="A1952">
        <v>1950</v>
      </c>
      <c r="B1952">
        <v>39.272307692307599</v>
      </c>
      <c r="C1952">
        <v>182.718647901482</v>
      </c>
      <c r="D1952">
        <v>10.048162009209101</v>
      </c>
      <c r="E1952">
        <v>7.17631999828596</v>
      </c>
      <c r="F1952">
        <v>0.25765768000393702</v>
      </c>
      <c r="G1952">
        <v>0.84165869055934905</v>
      </c>
      <c r="H1952">
        <v>11.424406047516101</v>
      </c>
      <c r="I1952">
        <v>3.6422287390029302</v>
      </c>
    </row>
    <row r="1953" spans="1:9" x14ac:dyDescent="0.25">
      <c r="A1953">
        <v>1951</v>
      </c>
      <c r="B1953">
        <v>43.513950538998003</v>
      </c>
      <c r="C1953">
        <v>137.91550861589701</v>
      </c>
      <c r="D1953">
        <v>10.153040272315</v>
      </c>
      <c r="E1953">
        <v>15.354369189750701</v>
      </c>
      <c r="F1953">
        <v>0.27880756201171297</v>
      </c>
      <c r="G1953">
        <v>0.75604201229989099</v>
      </c>
      <c r="H1953">
        <v>12.2578475336322</v>
      </c>
      <c r="I1953">
        <v>7.3904049295774596</v>
      </c>
    </row>
    <row r="1954" spans="1:9" x14ac:dyDescent="0.25">
      <c r="A1954">
        <v>1952</v>
      </c>
      <c r="B1954">
        <v>44.074716267339198</v>
      </c>
      <c r="C1954">
        <v>146.61626199886999</v>
      </c>
      <c r="D1954">
        <v>10.514694871243901</v>
      </c>
      <c r="E1954">
        <v>5.0697369586735803</v>
      </c>
      <c r="F1954">
        <v>0.28416469158014801</v>
      </c>
      <c r="G1954">
        <v>0.91417968678257699</v>
      </c>
      <c r="H1954">
        <v>12.175824175824101</v>
      </c>
      <c r="I1954">
        <v>2.9710803928701299</v>
      </c>
    </row>
    <row r="1955" spans="1:9" x14ac:dyDescent="0.25">
      <c r="A1955">
        <v>1953</v>
      </c>
      <c r="B1955">
        <v>45.832771822358303</v>
      </c>
      <c r="C1955">
        <v>151.38353001539201</v>
      </c>
      <c r="D1955">
        <v>11.23737222213</v>
      </c>
      <c r="E1955">
        <v>9.1240611289108298</v>
      </c>
      <c r="F1955">
        <v>0.252426060250731</v>
      </c>
      <c r="G1955">
        <v>0.72189090221748098</v>
      </c>
      <c r="H1955">
        <v>12.501621621621601</v>
      </c>
      <c r="I1955">
        <v>3.8678618857901701</v>
      </c>
    </row>
    <row r="1956" spans="1:9" x14ac:dyDescent="0.25">
      <c r="A1956">
        <v>1954</v>
      </c>
      <c r="B1956">
        <v>49.292405961674902</v>
      </c>
      <c r="C1956">
        <v>162.00021963540499</v>
      </c>
      <c r="D1956">
        <v>10.199852598345</v>
      </c>
      <c r="E1956">
        <v>4.3294322551293902</v>
      </c>
      <c r="F1956">
        <v>0.31457118819395902</v>
      </c>
      <c r="G1956">
        <v>0.86257892361455002</v>
      </c>
      <c r="H1956">
        <v>6.93732718894009</v>
      </c>
      <c r="I1956">
        <v>2.6408952187182</v>
      </c>
    </row>
    <row r="1957" spans="1:9" x14ac:dyDescent="0.25">
      <c r="A1957">
        <v>1955</v>
      </c>
      <c r="B1957">
        <v>50.688022284122503</v>
      </c>
      <c r="C1957">
        <v>154.41113524820901</v>
      </c>
      <c r="D1957">
        <v>12.573665221474499</v>
      </c>
      <c r="E1957">
        <v>5.0146398821112603</v>
      </c>
      <c r="F1957">
        <v>0.31934689184944998</v>
      </c>
      <c r="G1957">
        <v>0.896774388548218</v>
      </c>
      <c r="H1957">
        <v>11.0886075949367</v>
      </c>
      <c r="I1957">
        <v>3.3547204399633301</v>
      </c>
    </row>
    <row r="1958" spans="1:9" x14ac:dyDescent="0.25">
      <c r="A1958">
        <v>1956</v>
      </c>
      <c r="B1958">
        <v>49.166972477064199</v>
      </c>
      <c r="C1958">
        <v>115.531678399407</v>
      </c>
      <c r="D1958">
        <v>11.385741878392</v>
      </c>
      <c r="E1958">
        <v>8.3813344391852205</v>
      </c>
      <c r="F1958">
        <v>0.30352979148488901</v>
      </c>
      <c r="G1958">
        <v>0.71170103746058599</v>
      </c>
      <c r="H1958">
        <v>11.3054545454545</v>
      </c>
      <c r="I1958">
        <v>4.30658436213991</v>
      </c>
    </row>
    <row r="1959" spans="1:9" x14ac:dyDescent="0.25">
      <c r="A1959">
        <v>1957</v>
      </c>
      <c r="B1959">
        <v>53.462249614791901</v>
      </c>
      <c r="C1959">
        <v>128.56866830839101</v>
      </c>
      <c r="D1959">
        <v>13.499298188728</v>
      </c>
      <c r="E1959">
        <v>17.231987668652</v>
      </c>
      <c r="F1959">
        <v>0.37663389854615997</v>
      </c>
      <c r="G1959">
        <v>0.73224950069131001</v>
      </c>
      <c r="H1959">
        <v>9.2435817157169602</v>
      </c>
      <c r="I1959">
        <v>5.6708416833667297</v>
      </c>
    </row>
    <row r="1960" spans="1:9" x14ac:dyDescent="0.25">
      <c r="A1960">
        <v>1958</v>
      </c>
      <c r="B1960">
        <v>45.457131872356697</v>
      </c>
      <c r="C1960">
        <v>169.526269872043</v>
      </c>
      <c r="D1960">
        <v>11.356299832557999</v>
      </c>
      <c r="E1960">
        <v>3.9134220116427199</v>
      </c>
      <c r="F1960">
        <v>0.29461186625757801</v>
      </c>
      <c r="G1960">
        <v>0.88029302394239795</v>
      </c>
      <c r="H1960">
        <v>8.7514970059880195</v>
      </c>
      <c r="I1960">
        <v>2.78265642151481</v>
      </c>
    </row>
    <row r="1961" spans="1:9" x14ac:dyDescent="0.25">
      <c r="A1961">
        <v>1959</v>
      </c>
      <c r="B1961">
        <v>40.305597126608802</v>
      </c>
      <c r="C1961">
        <v>164.27628509719199</v>
      </c>
      <c r="D1961">
        <v>9.3721396200334297</v>
      </c>
      <c r="E1961">
        <v>6.0729102946556797</v>
      </c>
      <c r="F1961">
        <v>0.25031705203441101</v>
      </c>
      <c r="G1961">
        <v>0.92283880230063597</v>
      </c>
      <c r="H1961">
        <v>15.2544132917964</v>
      </c>
      <c r="I1961">
        <v>3.19762235602902</v>
      </c>
    </row>
    <row r="1962" spans="1:9" x14ac:dyDescent="0.25">
      <c r="A1962">
        <v>1960</v>
      </c>
      <c r="B1962">
        <v>41.836813842482101</v>
      </c>
      <c r="C1962">
        <v>152.33530685920499</v>
      </c>
      <c r="D1962">
        <v>10.380427021940701</v>
      </c>
      <c r="E1962">
        <v>9.9890025038884698</v>
      </c>
      <c r="F1962">
        <v>0.25144165220760001</v>
      </c>
      <c r="G1962">
        <v>0.81293511525633799</v>
      </c>
      <c r="H1962">
        <v>17.7392857142857</v>
      </c>
      <c r="I1962">
        <v>3.54242541650523</v>
      </c>
    </row>
    <row r="1963" spans="1:9" x14ac:dyDescent="0.25">
      <c r="A1963">
        <v>1961</v>
      </c>
      <c r="B1963">
        <v>65.507738392411298</v>
      </c>
      <c r="C1963">
        <v>185.39284593661699</v>
      </c>
      <c r="D1963">
        <v>13.3118169825088</v>
      </c>
      <c r="E1963">
        <v>5.0757691900414299</v>
      </c>
      <c r="F1963">
        <v>0.35764893729006803</v>
      </c>
      <c r="G1963">
        <v>0.84973511639611399</v>
      </c>
      <c r="H1963">
        <v>7.6960514233241497</v>
      </c>
      <c r="I1963">
        <v>3.2171453437771902</v>
      </c>
    </row>
    <row r="1964" spans="1:9" x14ac:dyDescent="0.25">
      <c r="A1964">
        <v>1962</v>
      </c>
      <c r="B1964">
        <v>53.379310344827502</v>
      </c>
      <c r="C1964">
        <v>123.11159687068501</v>
      </c>
      <c r="D1964">
        <v>11.443095185106699</v>
      </c>
      <c r="E1964">
        <v>11.472874376748599</v>
      </c>
      <c r="F1964">
        <v>0.29448794442429299</v>
      </c>
      <c r="G1964">
        <v>0.75846512504149399</v>
      </c>
      <c r="H1964">
        <v>10.512082853855</v>
      </c>
      <c r="I1964">
        <v>4.35108877721943</v>
      </c>
    </row>
    <row r="1965" spans="1:9" x14ac:dyDescent="0.25">
      <c r="A1965">
        <v>1963</v>
      </c>
      <c r="B1965">
        <v>39.398760842626999</v>
      </c>
      <c r="C1965">
        <v>113.57379294601</v>
      </c>
      <c r="D1965">
        <v>12.214435747014701</v>
      </c>
      <c r="E1965">
        <v>5.3985544929512104</v>
      </c>
      <c r="F1965">
        <v>0.261958007242788</v>
      </c>
      <c r="G1965">
        <v>0.82976885613543905</v>
      </c>
      <c r="H1965">
        <v>11.3503184713375</v>
      </c>
      <c r="I1965">
        <v>3.5397978521794</v>
      </c>
    </row>
    <row r="1966" spans="1:9" x14ac:dyDescent="0.25">
      <c r="A1966">
        <v>1964</v>
      </c>
      <c r="B1966">
        <v>44.302482120319702</v>
      </c>
      <c r="C1966">
        <v>59.440452428476299</v>
      </c>
      <c r="D1966">
        <v>13.615398772499899</v>
      </c>
      <c r="E1966">
        <v>11.695032014050501</v>
      </c>
      <c r="F1966">
        <v>0.29076144487432998</v>
      </c>
      <c r="G1966">
        <v>0.27626810032065002</v>
      </c>
      <c r="H1966">
        <v>9.4501160092807392</v>
      </c>
      <c r="I1966">
        <v>4.9215686274509798</v>
      </c>
    </row>
    <row r="1967" spans="1:9" x14ac:dyDescent="0.25">
      <c r="A1967">
        <v>1965</v>
      </c>
      <c r="B1967">
        <v>44.439159730479503</v>
      </c>
      <c r="C1967">
        <v>160.478765137301</v>
      </c>
      <c r="D1967">
        <v>15.5032522772508</v>
      </c>
      <c r="E1967">
        <v>4.54981178873666</v>
      </c>
      <c r="F1967">
        <v>0.28941439719783202</v>
      </c>
      <c r="G1967">
        <v>0.81232214616711795</v>
      </c>
      <c r="H1967">
        <v>11.719361856417599</v>
      </c>
      <c r="I1967">
        <v>2.8730004847309698</v>
      </c>
    </row>
    <row r="1968" spans="1:9" x14ac:dyDescent="0.25">
      <c r="A1968">
        <v>1966</v>
      </c>
      <c r="B1968">
        <v>68.058221369161799</v>
      </c>
      <c r="C1968">
        <v>146.79737859905401</v>
      </c>
      <c r="D1968">
        <v>14.402279802526399</v>
      </c>
      <c r="E1968">
        <v>8.52187333298445</v>
      </c>
      <c r="F1968">
        <v>0.44310162091976102</v>
      </c>
      <c r="G1968">
        <v>0.74835454802711798</v>
      </c>
      <c r="H1968">
        <v>6.7028008298755104</v>
      </c>
      <c r="I1968">
        <v>3.72371244635193</v>
      </c>
    </row>
    <row r="1969" spans="1:9" x14ac:dyDescent="0.25">
      <c r="A1969">
        <v>1967</v>
      </c>
      <c r="B1969">
        <v>61.683266038582303</v>
      </c>
      <c r="C1969">
        <v>148.983386075949</v>
      </c>
      <c r="D1969">
        <v>17.832020661688201</v>
      </c>
      <c r="E1969">
        <v>7.5880963253062896</v>
      </c>
      <c r="F1969">
        <v>0.37949979639298898</v>
      </c>
      <c r="G1969">
        <v>0.86005379714396202</v>
      </c>
      <c r="H1969">
        <v>10.1614238410596</v>
      </c>
      <c r="I1969">
        <v>3.6580645161290302</v>
      </c>
    </row>
    <row r="1970" spans="1:9" x14ac:dyDescent="0.25">
      <c r="A1970">
        <v>1968</v>
      </c>
      <c r="B1970">
        <v>59.846827600939903</v>
      </c>
      <c r="C1970">
        <v>147.713819622465</v>
      </c>
      <c r="D1970">
        <v>12.867454940962901</v>
      </c>
      <c r="E1970">
        <v>6.5593252783365301</v>
      </c>
      <c r="F1970">
        <v>0.33804724843953199</v>
      </c>
      <c r="G1970">
        <v>0.83241865102351098</v>
      </c>
      <c r="H1970">
        <v>10.454324979789799</v>
      </c>
      <c r="I1970">
        <v>3.6873691556175801</v>
      </c>
    </row>
    <row r="1971" spans="1:9" x14ac:dyDescent="0.25">
      <c r="A1971">
        <v>1969</v>
      </c>
      <c r="B1971">
        <v>68.325242718446603</v>
      </c>
      <c r="C1971">
        <v>141.455634658794</v>
      </c>
      <c r="D1971">
        <v>12.512829103401099</v>
      </c>
      <c r="E1971">
        <v>9.0758987502935895</v>
      </c>
      <c r="F1971">
        <v>0.38186697759642202</v>
      </c>
      <c r="G1971">
        <v>0.76634193004232798</v>
      </c>
      <c r="H1971">
        <v>8.6612149532710205</v>
      </c>
      <c r="I1971">
        <v>5.7960381511371901</v>
      </c>
    </row>
    <row r="1972" spans="1:9" x14ac:dyDescent="0.25">
      <c r="A1972">
        <v>1970</v>
      </c>
      <c r="B1972">
        <v>60.442607236999699</v>
      </c>
      <c r="C1972">
        <v>163.23746943765201</v>
      </c>
      <c r="D1972">
        <v>16.769491343435899</v>
      </c>
      <c r="E1972">
        <v>3.92084155010197</v>
      </c>
      <c r="F1972">
        <v>0.342284178315585</v>
      </c>
      <c r="G1972">
        <v>0.86156386914915095</v>
      </c>
      <c r="H1972">
        <v>13.1784160139251</v>
      </c>
      <c r="I1972">
        <v>2.6425304878048701</v>
      </c>
    </row>
    <row r="1973" spans="1:9" x14ac:dyDescent="0.25">
      <c r="A1973">
        <v>1971</v>
      </c>
      <c r="B1973">
        <v>47.516129032258</v>
      </c>
      <c r="C1973">
        <v>122.048267864907</v>
      </c>
      <c r="D1973">
        <v>16.220876343520999</v>
      </c>
      <c r="E1973">
        <v>4.4521199685250501</v>
      </c>
      <c r="F1973">
        <v>0.26290129099259502</v>
      </c>
      <c r="G1973">
        <v>0.81313763392646898</v>
      </c>
      <c r="H1973">
        <v>15.3873456790123</v>
      </c>
      <c r="I1973">
        <v>3.2595238095238002</v>
      </c>
    </row>
    <row r="1974" spans="1:9" x14ac:dyDescent="0.25">
      <c r="A1974">
        <v>1972</v>
      </c>
      <c r="B1974">
        <v>41.599753694581203</v>
      </c>
      <c r="C1974">
        <v>131.527210884353</v>
      </c>
      <c r="D1974">
        <v>17.528466971432</v>
      </c>
      <c r="E1974">
        <v>7.7989763057320802</v>
      </c>
      <c r="F1974">
        <v>0.229004506723643</v>
      </c>
      <c r="G1974">
        <v>0.81482008040158205</v>
      </c>
      <c r="H1974">
        <v>15.979763912310201</v>
      </c>
      <c r="I1974">
        <v>3.9471608832807501</v>
      </c>
    </row>
    <row r="1975" spans="1:9" x14ac:dyDescent="0.25">
      <c r="A1975">
        <v>1973</v>
      </c>
      <c r="B1975">
        <v>52.772339840527899</v>
      </c>
      <c r="C1975">
        <v>147.08346782327999</v>
      </c>
      <c r="D1975">
        <v>13.5788742782714</v>
      </c>
      <c r="E1975">
        <v>9.2997123656717697</v>
      </c>
      <c r="F1975">
        <v>0.34715923172979202</v>
      </c>
      <c r="G1975">
        <v>0.90925007638593502</v>
      </c>
      <c r="H1975">
        <v>7.3414405986903599</v>
      </c>
      <c r="I1975">
        <v>4.7105350066050198</v>
      </c>
    </row>
    <row r="1976" spans="1:9" x14ac:dyDescent="0.25">
      <c r="A1976">
        <v>1974</v>
      </c>
      <c r="B1976">
        <v>44.441104594330398</v>
      </c>
      <c r="C1976">
        <v>150.748274980833</v>
      </c>
      <c r="D1976">
        <v>11.597345489549101</v>
      </c>
      <c r="E1976">
        <v>8.6809649134337494</v>
      </c>
      <c r="F1976">
        <v>0.30396119906970198</v>
      </c>
      <c r="G1976">
        <v>0.79680901913650104</v>
      </c>
      <c r="H1976">
        <v>8.4050086355785805</v>
      </c>
      <c r="I1976">
        <v>4.3053375196232304</v>
      </c>
    </row>
    <row r="1977" spans="1:9" x14ac:dyDescent="0.25">
      <c r="A1977">
        <v>1975</v>
      </c>
      <c r="B1977">
        <v>42.536066584463597</v>
      </c>
      <c r="C1977">
        <v>155.318074262832</v>
      </c>
      <c r="D1977">
        <v>13.5224688531657</v>
      </c>
      <c r="E1977">
        <v>7.0475386120952601</v>
      </c>
      <c r="F1977">
        <v>0.289231898342236</v>
      </c>
      <c r="G1977">
        <v>0.85739404908341799</v>
      </c>
      <c r="H1977">
        <v>8.8444206008583599</v>
      </c>
      <c r="I1977">
        <v>4.9673049976646402</v>
      </c>
    </row>
    <row r="1978" spans="1:9" x14ac:dyDescent="0.25">
      <c r="A1978">
        <v>1976</v>
      </c>
      <c r="B1978">
        <v>9.7254901960784306</v>
      </c>
      <c r="C1978">
        <v>188.41309409669901</v>
      </c>
      <c r="D1978">
        <v>25.088755135444099</v>
      </c>
      <c r="E1978">
        <v>4.6693340837289501</v>
      </c>
      <c r="F1978">
        <v>5.8878045728295497E-2</v>
      </c>
      <c r="G1978">
        <v>0.87690915790144597</v>
      </c>
      <c r="H1978">
        <v>21.587349397590302</v>
      </c>
      <c r="I1978">
        <v>2.1812255541069101</v>
      </c>
    </row>
    <row r="1979" spans="1:9" x14ac:dyDescent="0.25">
      <c r="A1979">
        <v>1977</v>
      </c>
      <c r="B1979">
        <v>41.292946058091204</v>
      </c>
      <c r="C1979">
        <v>167.71349353049899</v>
      </c>
      <c r="D1979">
        <v>16.677089307185799</v>
      </c>
      <c r="E1979">
        <v>7.3503195321934598</v>
      </c>
      <c r="F1979">
        <v>0.22762579204290001</v>
      </c>
      <c r="G1979">
        <v>0.86464378795793895</v>
      </c>
      <c r="H1979">
        <v>15.1398058252427</v>
      </c>
      <c r="I1979">
        <v>4.5764904386951599</v>
      </c>
    </row>
    <row r="1980" spans="1:9" x14ac:dyDescent="0.25">
      <c r="A1980">
        <v>1978</v>
      </c>
      <c r="B1980">
        <v>40.470743124634197</v>
      </c>
      <c r="C1980">
        <v>142.59286748732799</v>
      </c>
      <c r="D1980">
        <v>11.7264862416885</v>
      </c>
      <c r="E1980">
        <v>7.4127699145302399</v>
      </c>
      <c r="F1980">
        <v>0.270356170358174</v>
      </c>
      <c r="G1980">
        <v>0.77885438450863198</v>
      </c>
      <c r="H1980">
        <v>9.0429141716566797</v>
      </c>
      <c r="I1980">
        <v>4.9021595416482997</v>
      </c>
    </row>
    <row r="1981" spans="1:9" x14ac:dyDescent="0.25">
      <c r="A1981">
        <v>1979</v>
      </c>
      <c r="B1981">
        <v>65.535332994407696</v>
      </c>
      <c r="C1981">
        <v>152.30378486055699</v>
      </c>
      <c r="D1981">
        <v>16.4524000496742</v>
      </c>
      <c r="E1981">
        <v>10.430675748808101</v>
      </c>
      <c r="F1981">
        <v>0.35587650605947302</v>
      </c>
      <c r="G1981">
        <v>0.78248110864174902</v>
      </c>
      <c r="H1981">
        <v>11.463046757164401</v>
      </c>
      <c r="I1981">
        <v>5.0863095238095202</v>
      </c>
    </row>
    <row r="1982" spans="1:9" x14ac:dyDescent="0.25">
      <c r="A1982">
        <v>1980</v>
      </c>
      <c r="B1982">
        <v>71.1996141027889</v>
      </c>
      <c r="C1982">
        <v>145.87842832133799</v>
      </c>
      <c r="D1982">
        <v>14.7046833366112</v>
      </c>
      <c r="E1982">
        <v>9.4606200405223593</v>
      </c>
      <c r="F1982">
        <v>0.39091289051681399</v>
      </c>
      <c r="G1982">
        <v>0.76126190462386001</v>
      </c>
      <c r="H1982">
        <v>7.0152143845089903</v>
      </c>
      <c r="I1982">
        <v>5.1603375527426101</v>
      </c>
    </row>
    <row r="1983" spans="1:9" x14ac:dyDescent="0.25">
      <c r="A1983">
        <v>1981</v>
      </c>
      <c r="B1983">
        <v>102.230246049209</v>
      </c>
      <c r="C1983">
        <v>157.25532259370101</v>
      </c>
      <c r="D1983">
        <v>19.6862147453114</v>
      </c>
      <c r="E1983">
        <v>3.53567041361937</v>
      </c>
      <c r="F1983">
        <v>0.57671496638614095</v>
      </c>
      <c r="G1983">
        <v>0.88573732177698405</v>
      </c>
      <c r="H1983">
        <v>9.7236686390532494</v>
      </c>
      <c r="I1983">
        <v>2.6413667188315002</v>
      </c>
    </row>
    <row r="1984" spans="1:9" x14ac:dyDescent="0.25">
      <c r="A1984">
        <v>1982</v>
      </c>
      <c r="B1984">
        <v>79.349384977754497</v>
      </c>
      <c r="C1984">
        <v>165.46922281740399</v>
      </c>
      <c r="D1984">
        <v>11.931236158296899</v>
      </c>
      <c r="E1984">
        <v>4.9667902576282703</v>
      </c>
      <c r="F1984">
        <v>0.37911135674250002</v>
      </c>
      <c r="G1984">
        <v>0.87853231285404698</v>
      </c>
      <c r="H1984">
        <v>12.8543103448275</v>
      </c>
      <c r="I1984">
        <v>3.0458036204059198</v>
      </c>
    </row>
    <row r="1985" spans="1:9" x14ac:dyDescent="0.25">
      <c r="A1985">
        <v>1983</v>
      </c>
      <c r="B1985">
        <v>43.881979695431397</v>
      </c>
      <c r="C1985">
        <v>155.651794684446</v>
      </c>
      <c r="D1985">
        <v>16.050477581474599</v>
      </c>
      <c r="E1985">
        <v>8.1076375424537606</v>
      </c>
      <c r="F1985">
        <v>0.33176087391381998</v>
      </c>
      <c r="G1985">
        <v>0.86952020580494005</v>
      </c>
      <c r="H1985">
        <v>9.6590909090908994</v>
      </c>
      <c r="I1985">
        <v>3.8714358022608399</v>
      </c>
    </row>
    <row r="1986" spans="1:9" x14ac:dyDescent="0.25">
      <c r="A1986">
        <v>1984</v>
      </c>
      <c r="B1986">
        <v>32.292802860974497</v>
      </c>
      <c r="C1986">
        <v>160.78408806604901</v>
      </c>
      <c r="D1986">
        <v>16.418195298487699</v>
      </c>
      <c r="E1986">
        <v>9.0682015810310403</v>
      </c>
      <c r="F1986">
        <v>0.23777225501734001</v>
      </c>
      <c r="G1986">
        <v>0.71950281650711101</v>
      </c>
      <c r="H1986">
        <v>9.1237693389592103</v>
      </c>
      <c r="I1986">
        <v>5.8538374717832902</v>
      </c>
    </row>
    <row r="1987" spans="1:9" x14ac:dyDescent="0.25">
      <c r="A1987">
        <v>1985</v>
      </c>
      <c r="B1987">
        <v>34.8378136200716</v>
      </c>
      <c r="C1987">
        <v>171.138206656009</v>
      </c>
      <c r="D1987">
        <v>15.2250688950209</v>
      </c>
      <c r="E1987">
        <v>4.3471416108762302</v>
      </c>
      <c r="F1987">
        <v>0.247114309170889</v>
      </c>
      <c r="G1987">
        <v>0.84045802716350504</v>
      </c>
      <c r="H1987">
        <v>10.4324675324675</v>
      </c>
      <c r="I1987">
        <v>2.6384915474642301</v>
      </c>
    </row>
    <row r="1988" spans="1:9" x14ac:dyDescent="0.25">
      <c r="A1988">
        <v>1986</v>
      </c>
      <c r="B1988">
        <v>66.675150703281901</v>
      </c>
      <c r="C1988">
        <v>147.82652525464599</v>
      </c>
      <c r="D1988">
        <v>17.725806302099699</v>
      </c>
      <c r="E1988">
        <v>4.59592623310464</v>
      </c>
      <c r="F1988">
        <v>0.35299463481934801</v>
      </c>
      <c r="G1988">
        <v>0.82376194003077796</v>
      </c>
      <c r="H1988">
        <v>8.2624854819976701</v>
      </c>
      <c r="I1988">
        <v>3.1041086350974898</v>
      </c>
    </row>
    <row r="1989" spans="1:9" x14ac:dyDescent="0.25">
      <c r="A1989">
        <v>1987</v>
      </c>
      <c r="B1989">
        <v>69.472761904761896</v>
      </c>
      <c r="C1989">
        <v>140.41074766355101</v>
      </c>
      <c r="D1989">
        <v>12.327715486114</v>
      </c>
      <c r="E1989">
        <v>8.2474629188485196</v>
      </c>
      <c r="F1989">
        <v>0.32007938526924201</v>
      </c>
      <c r="G1989">
        <v>0.74375574736233296</v>
      </c>
      <c r="H1989">
        <v>14.7708830548926</v>
      </c>
      <c r="I1989">
        <v>3.91581479254359</v>
      </c>
    </row>
    <row r="1990" spans="1:9" x14ac:dyDescent="0.25">
      <c r="A1990">
        <v>1988</v>
      </c>
      <c r="B1990">
        <v>43.7546882919412</v>
      </c>
      <c r="C1990">
        <v>93.970388766835399</v>
      </c>
      <c r="D1990">
        <v>17.894306064765999</v>
      </c>
      <c r="E1990">
        <v>6.4557686670237802</v>
      </c>
      <c r="F1990">
        <v>0.23737636092300901</v>
      </c>
      <c r="G1990">
        <v>0.86121283398919302</v>
      </c>
      <c r="H1990">
        <v>15.846372688477899</v>
      </c>
      <c r="I1990">
        <v>4.0651558073654304</v>
      </c>
    </row>
    <row r="1991" spans="1:9" x14ac:dyDescent="0.25">
      <c r="A1991">
        <v>1989</v>
      </c>
      <c r="B1991">
        <v>34.063911845729997</v>
      </c>
      <c r="C1991">
        <v>162.811651701816</v>
      </c>
      <c r="D1991">
        <v>19.511174072368799</v>
      </c>
      <c r="E1991">
        <v>4.4596599180704199</v>
      </c>
      <c r="F1991">
        <v>0.20172208929437799</v>
      </c>
      <c r="G1991">
        <v>0.77543145197540198</v>
      </c>
      <c r="H1991">
        <v>16.009104704097101</v>
      </c>
      <c r="I1991">
        <v>2.6615705350938099</v>
      </c>
    </row>
    <row r="1992" spans="1:9" x14ac:dyDescent="0.25">
      <c r="A1992">
        <v>1990</v>
      </c>
      <c r="B1992">
        <v>65.171553610503196</v>
      </c>
      <c r="C1992">
        <v>155.85792151162701</v>
      </c>
      <c r="D1992">
        <v>18.808269004854701</v>
      </c>
      <c r="E1992">
        <v>6.6768263710276603</v>
      </c>
      <c r="F1992">
        <v>0.31625265764351801</v>
      </c>
      <c r="G1992">
        <v>0.79957178417908004</v>
      </c>
      <c r="H1992">
        <v>11.1952817824377</v>
      </c>
      <c r="I1992">
        <v>3.3413440142412099</v>
      </c>
    </row>
    <row r="1993" spans="1:9" x14ac:dyDescent="0.25">
      <c r="A1993">
        <v>1991</v>
      </c>
      <c r="B1993">
        <v>35.8798185941043</v>
      </c>
      <c r="C1993">
        <v>138.92395351461099</v>
      </c>
      <c r="D1993">
        <v>16.573184538599801</v>
      </c>
      <c r="E1993">
        <v>5.0491661907767602</v>
      </c>
      <c r="F1993">
        <v>0.221873598232884</v>
      </c>
      <c r="G1993">
        <v>0.8381326392017</v>
      </c>
      <c r="H1993">
        <v>15.8580729166666</v>
      </c>
      <c r="I1993">
        <v>3.3185387504267601</v>
      </c>
    </row>
    <row r="1994" spans="1:9" x14ac:dyDescent="0.25">
      <c r="A1994">
        <v>1992</v>
      </c>
      <c r="B1994">
        <v>18.949443882709801</v>
      </c>
      <c r="C1994">
        <v>134.488505747126</v>
      </c>
      <c r="D1994">
        <v>23.144205126084099</v>
      </c>
      <c r="E1994">
        <v>5.4965057277783602</v>
      </c>
      <c r="F1994">
        <v>0.120815116501445</v>
      </c>
      <c r="G1994">
        <v>0.89523398644522201</v>
      </c>
      <c r="H1994">
        <v>18.516355140186899</v>
      </c>
      <c r="I1994">
        <v>3.50500778989539</v>
      </c>
    </row>
    <row r="1995" spans="1:9" x14ac:dyDescent="0.25">
      <c r="A1995">
        <v>1993</v>
      </c>
      <c r="B1995">
        <v>28.420924574209199</v>
      </c>
      <c r="C1995">
        <v>143.65755196304801</v>
      </c>
      <c r="D1995">
        <v>13.5786265435611</v>
      </c>
      <c r="E1995">
        <v>5.3984871462528004</v>
      </c>
      <c r="F1995">
        <v>0.19324181275035801</v>
      </c>
      <c r="G1995">
        <v>0.86166344721530097</v>
      </c>
      <c r="H1995">
        <v>15.542904290429</v>
      </c>
      <c r="I1995">
        <v>3.4727506426735202</v>
      </c>
    </row>
    <row r="1996" spans="1:9" x14ac:dyDescent="0.25">
      <c r="A1996">
        <v>1994</v>
      </c>
      <c r="B1996">
        <v>26.947719688542801</v>
      </c>
      <c r="C1996">
        <v>118.595790776849</v>
      </c>
      <c r="D1996">
        <v>12.275277269012699</v>
      </c>
      <c r="E1996">
        <v>16.304153892273899</v>
      </c>
      <c r="F1996">
        <v>0.18853094564926301</v>
      </c>
      <c r="G1996">
        <v>0.678922032399214</v>
      </c>
      <c r="H1996">
        <v>13.7365177195685</v>
      </c>
      <c r="I1996">
        <v>9.2021478205938099</v>
      </c>
    </row>
    <row r="1997" spans="1:9" x14ac:dyDescent="0.25">
      <c r="A1997">
        <v>1995</v>
      </c>
      <c r="B1997">
        <v>48.1535001405678</v>
      </c>
      <c r="C1997">
        <v>126.388381532217</v>
      </c>
      <c r="D1997">
        <v>16.616148450994299</v>
      </c>
      <c r="E1997">
        <v>11.0705878365708</v>
      </c>
      <c r="F1997">
        <v>0.31006081985598999</v>
      </c>
      <c r="G1997">
        <v>0.66462336103473196</v>
      </c>
      <c r="H1997">
        <v>10.988900100908101</v>
      </c>
      <c r="I1997">
        <v>6.6470230862697397</v>
      </c>
    </row>
    <row r="1998" spans="1:9" x14ac:dyDescent="0.25">
      <c r="A1998">
        <v>1996</v>
      </c>
      <c r="B1998">
        <v>69.991206313416001</v>
      </c>
      <c r="C1998">
        <v>111.47849190283399</v>
      </c>
      <c r="D1998">
        <v>12.4226269836028</v>
      </c>
      <c r="E1998">
        <v>4.5557869434540503</v>
      </c>
      <c r="F1998">
        <v>0.407296978965901</v>
      </c>
      <c r="G1998">
        <v>0.78676071330062403</v>
      </c>
      <c r="H1998">
        <v>7.1605465414175899</v>
      </c>
      <c r="I1998">
        <v>2.9890590809628002</v>
      </c>
    </row>
    <row r="1999" spans="1:9" x14ac:dyDescent="0.25">
      <c r="A1999">
        <v>1997</v>
      </c>
      <c r="B1999">
        <v>45.369240479696998</v>
      </c>
      <c r="C1999">
        <v>122.922562674094</v>
      </c>
      <c r="D1999">
        <v>11.980805218750699</v>
      </c>
      <c r="E1999">
        <v>8.1756742206986708</v>
      </c>
      <c r="F1999">
        <v>0.29751641073639501</v>
      </c>
      <c r="G1999">
        <v>0.75934732550699002</v>
      </c>
      <c r="H1999">
        <v>9.4197431781701404</v>
      </c>
      <c r="I1999">
        <v>3.9170138888888801</v>
      </c>
    </row>
    <row r="2000" spans="1:9" x14ac:dyDescent="0.25">
      <c r="A2000">
        <v>1998</v>
      </c>
      <c r="B2000">
        <v>46.924673328209003</v>
      </c>
      <c r="C2000">
        <v>59.8896882494004</v>
      </c>
      <c r="D2000">
        <v>14.589635414706301</v>
      </c>
      <c r="E2000">
        <v>10.711332088723999</v>
      </c>
      <c r="F2000">
        <v>0.26652259771018999</v>
      </c>
      <c r="G2000">
        <v>0.346172723136972</v>
      </c>
      <c r="H2000">
        <v>13.513994910941401</v>
      </c>
      <c r="I2000">
        <v>5.2064128256512996</v>
      </c>
    </row>
    <row r="2001" spans="1:9" x14ac:dyDescent="0.25">
      <c r="A2001">
        <v>1999</v>
      </c>
      <c r="B2001">
        <v>61.197649894546501</v>
      </c>
      <c r="C2001">
        <v>134.02450421700399</v>
      </c>
      <c r="D2001">
        <v>16.373020588943501</v>
      </c>
      <c r="E2001">
        <v>13.1774508341925</v>
      </c>
      <c r="F2001">
        <v>0.33081674292115099</v>
      </c>
      <c r="G2001">
        <v>0.78774267282179</v>
      </c>
      <c r="H2001">
        <v>10.1575471698113</v>
      </c>
      <c r="I2001">
        <v>8.3161723559037402</v>
      </c>
    </row>
    <row r="2002" spans="1:9" x14ac:dyDescent="0.25">
      <c r="A2002">
        <v>2000</v>
      </c>
      <c r="B2002">
        <v>58.570900692840603</v>
      </c>
      <c r="C2002">
        <v>163.31953951462299</v>
      </c>
      <c r="D2002">
        <v>22.723647050651898</v>
      </c>
      <c r="E2002">
        <v>8.4517420869989497</v>
      </c>
      <c r="F2002">
        <v>0.33006764651312598</v>
      </c>
      <c r="G2002">
        <v>0.85564591391772005</v>
      </c>
      <c r="H2002">
        <v>13.3526645768025</v>
      </c>
      <c r="I2002">
        <v>4.2998405103668196</v>
      </c>
    </row>
    <row r="2003" spans="1:9" x14ac:dyDescent="0.25">
      <c r="A2003">
        <v>2001</v>
      </c>
      <c r="B2003">
        <v>136.07057117538</v>
      </c>
      <c r="C2003">
        <v>127.02767441860399</v>
      </c>
      <c r="D2003">
        <v>23.605671510868401</v>
      </c>
      <c r="E2003">
        <v>12.0313043638015</v>
      </c>
      <c r="F2003">
        <v>0.78578945657773702</v>
      </c>
      <c r="G2003">
        <v>0.70293891713623602</v>
      </c>
      <c r="H2003">
        <v>6.9252791296879401</v>
      </c>
      <c r="I2003">
        <v>6.9671794871794797</v>
      </c>
    </row>
    <row r="2004" spans="1:9" x14ac:dyDescent="0.25">
      <c r="A2004">
        <v>2002</v>
      </c>
      <c r="B2004">
        <v>43.956645056726003</v>
      </c>
      <c r="C2004">
        <v>149.29264955037101</v>
      </c>
      <c r="D2004">
        <v>16.909239623453502</v>
      </c>
      <c r="E2004">
        <v>4.81176132521224</v>
      </c>
      <c r="F2004">
        <v>0.26914858213347997</v>
      </c>
      <c r="G2004">
        <v>0.90215337962184705</v>
      </c>
      <c r="H2004">
        <v>16.833962264150902</v>
      </c>
      <c r="I2004">
        <v>2.9501577287066199</v>
      </c>
    </row>
    <row r="2005" spans="1:9" x14ac:dyDescent="0.25">
      <c r="A2005">
        <v>2003</v>
      </c>
      <c r="B2005">
        <v>50.573453608247398</v>
      </c>
      <c r="C2005">
        <v>155.14332991884001</v>
      </c>
      <c r="D2005">
        <v>15.7219104755884</v>
      </c>
      <c r="E2005">
        <v>4.6686622281579204</v>
      </c>
      <c r="F2005">
        <v>0.34157023129386599</v>
      </c>
      <c r="G2005">
        <v>0.89937216230182304</v>
      </c>
      <c r="H2005">
        <v>13.7839305103148</v>
      </c>
      <c r="I2005">
        <v>3.3371890004364899</v>
      </c>
    </row>
    <row r="2006" spans="1:9" x14ac:dyDescent="0.25">
      <c r="A2006">
        <v>2004</v>
      </c>
      <c r="B2006">
        <v>33.775249722530504</v>
      </c>
      <c r="C2006">
        <v>127.102629151291</v>
      </c>
      <c r="D2006">
        <v>14.0213491467215</v>
      </c>
      <c r="E2006">
        <v>4.1839124840569397</v>
      </c>
      <c r="F2006">
        <v>0.22970071059365199</v>
      </c>
      <c r="G2006">
        <v>0.906655454268539</v>
      </c>
      <c r="H2006">
        <v>13.9903069466882</v>
      </c>
      <c r="I2006">
        <v>2.9078307392996101</v>
      </c>
    </row>
    <row r="2007" spans="1:9" x14ac:dyDescent="0.25">
      <c r="A2007">
        <v>2005</v>
      </c>
      <c r="B2007">
        <v>45.383099658961697</v>
      </c>
      <c r="C2007">
        <v>108.94233449477299</v>
      </c>
      <c r="D2007">
        <v>9.6237233370675792</v>
      </c>
      <c r="E2007">
        <v>8.1528904322588307</v>
      </c>
      <c r="F2007">
        <v>0.28938386539571698</v>
      </c>
      <c r="G2007">
        <v>0.66085926982680698</v>
      </c>
      <c r="H2007">
        <v>12.6746231155778</v>
      </c>
      <c r="I2007">
        <v>4.7220412595005401</v>
      </c>
    </row>
    <row r="2008" spans="1:9" x14ac:dyDescent="0.25">
      <c r="A2008">
        <v>2006</v>
      </c>
      <c r="B2008">
        <v>11.997703788748501</v>
      </c>
      <c r="C2008">
        <v>140.872907000201</v>
      </c>
      <c r="D2008">
        <v>17.922018473905801</v>
      </c>
      <c r="E2008">
        <v>6.6465754975118596</v>
      </c>
      <c r="F2008">
        <v>7.1059379724661503E-2</v>
      </c>
      <c r="G2008">
        <v>0.76025028579277099</v>
      </c>
      <c r="H2008">
        <v>22.4825327510917</v>
      </c>
      <c r="I2008">
        <v>3.6579724409448802</v>
      </c>
    </row>
    <row r="2009" spans="1:9" x14ac:dyDescent="0.25">
      <c r="A2009">
        <v>2007</v>
      </c>
      <c r="B2009">
        <v>37.526140684410599</v>
      </c>
      <c r="C2009">
        <v>75.728472810948205</v>
      </c>
      <c r="D2009">
        <v>14.087241028928901</v>
      </c>
      <c r="E2009">
        <v>10.021972311669099</v>
      </c>
      <c r="F2009">
        <v>0.22740483728399</v>
      </c>
      <c r="G2009">
        <v>0.72913814761447304</v>
      </c>
      <c r="H2009">
        <v>18.540027137041999</v>
      </c>
      <c r="I2009">
        <v>6.3710437710437704</v>
      </c>
    </row>
    <row r="2010" spans="1:9" x14ac:dyDescent="0.25">
      <c r="A2010">
        <v>2008</v>
      </c>
      <c r="B2010">
        <v>50.425933202357498</v>
      </c>
      <c r="C2010">
        <v>180.432136531959</v>
      </c>
      <c r="D2010">
        <v>15.760884668797299</v>
      </c>
      <c r="E2010">
        <v>9.8453751439851498</v>
      </c>
      <c r="F2010">
        <v>0.28752191210903499</v>
      </c>
      <c r="G2010">
        <v>0.82071953152280797</v>
      </c>
      <c r="H2010">
        <v>18.102678571428498</v>
      </c>
      <c r="I2010">
        <v>3.8039747064137299</v>
      </c>
    </row>
    <row r="2011" spans="1:9" x14ac:dyDescent="0.25">
      <c r="A2011">
        <v>2009</v>
      </c>
      <c r="B2011">
        <v>52.438217730822203</v>
      </c>
      <c r="C2011">
        <v>134.454669579464</v>
      </c>
      <c r="D2011">
        <v>19.958967612273199</v>
      </c>
      <c r="E2011">
        <v>14.7720117388315</v>
      </c>
      <c r="F2011">
        <v>0.30154583708038402</v>
      </c>
      <c r="G2011">
        <v>0.762535777324158</v>
      </c>
      <c r="H2011">
        <v>15.057818659658301</v>
      </c>
      <c r="I2011">
        <v>10.1043075827696</v>
      </c>
    </row>
    <row r="2012" spans="1:9" x14ac:dyDescent="0.25">
      <c r="A2012">
        <v>2010</v>
      </c>
      <c r="B2012">
        <v>63.582904222450999</v>
      </c>
      <c r="C2012">
        <v>136.392022792022</v>
      </c>
      <c r="D2012">
        <v>13.7497809437317</v>
      </c>
      <c r="E2012">
        <v>4.9279140100832901</v>
      </c>
      <c r="F2012">
        <v>0.359064234208261</v>
      </c>
      <c r="G2012">
        <v>0.78774211306804998</v>
      </c>
      <c r="H2012">
        <v>11.7889009793253</v>
      </c>
      <c r="I2012">
        <v>2.77190664905328</v>
      </c>
    </row>
    <row r="2013" spans="1:9" x14ac:dyDescent="0.25">
      <c r="A2013">
        <v>2011</v>
      </c>
      <c r="B2013">
        <v>27.550960118168302</v>
      </c>
      <c r="C2013">
        <v>144.89980895775801</v>
      </c>
      <c r="D2013">
        <v>13.835933969983399</v>
      </c>
      <c r="E2013">
        <v>8.0045207912782299</v>
      </c>
      <c r="F2013">
        <v>0.15262902957309701</v>
      </c>
      <c r="G2013">
        <v>0.77366495816330105</v>
      </c>
      <c r="H2013">
        <v>18.209558823529399</v>
      </c>
      <c r="I2013">
        <v>4.0734787600459201</v>
      </c>
    </row>
    <row r="2014" spans="1:9" x14ac:dyDescent="0.25">
      <c r="A2014">
        <v>2012</v>
      </c>
      <c r="B2014">
        <v>38.880192655027003</v>
      </c>
      <c r="C2014">
        <v>174.64078782826101</v>
      </c>
      <c r="D2014">
        <v>13.389563662077</v>
      </c>
      <c r="E2014">
        <v>4.6699405275069203</v>
      </c>
      <c r="F2014">
        <v>0.214936309196539</v>
      </c>
      <c r="G2014">
        <v>0.86692596444237202</v>
      </c>
      <c r="H2014">
        <v>16.910714285714199</v>
      </c>
      <c r="I2014">
        <v>2.5132689987937198</v>
      </c>
    </row>
    <row r="2015" spans="1:9" x14ac:dyDescent="0.25">
      <c r="A2015">
        <v>2013</v>
      </c>
      <c r="B2015">
        <v>58.881280388978901</v>
      </c>
      <c r="C2015">
        <v>148.29907892360399</v>
      </c>
      <c r="D2015">
        <v>15.1014427487503</v>
      </c>
      <c r="E2015">
        <v>9.6610824860808702</v>
      </c>
      <c r="F2015">
        <v>0.29892278770344899</v>
      </c>
      <c r="G2015">
        <v>0.75738686407603195</v>
      </c>
      <c r="H2015">
        <v>14.102499999999999</v>
      </c>
      <c r="I2015">
        <v>5.5168842863574898</v>
      </c>
    </row>
    <row r="2016" spans="1:9" x14ac:dyDescent="0.25">
      <c r="A2016">
        <v>2014</v>
      </c>
      <c r="B2016">
        <v>65.014601272931401</v>
      </c>
      <c r="C2016">
        <v>160.89317821258501</v>
      </c>
      <c r="D2016">
        <v>12.690346998780401</v>
      </c>
      <c r="E2016">
        <v>5.4694866532638002</v>
      </c>
      <c r="F2016">
        <v>0.36548945584265302</v>
      </c>
      <c r="G2016">
        <v>0.87959795305809596</v>
      </c>
      <c r="H2016">
        <v>13.105952380952299</v>
      </c>
      <c r="I2016">
        <v>3.1682376463867401</v>
      </c>
    </row>
    <row r="2017" spans="1:9" x14ac:dyDescent="0.25">
      <c r="A2017">
        <v>2015</v>
      </c>
      <c r="B2017">
        <v>48.508862948551602</v>
      </c>
      <c r="C2017">
        <v>120.42582558020599</v>
      </c>
      <c r="D2017">
        <v>13.310477176282999</v>
      </c>
      <c r="E2017">
        <v>4.2080972541107604</v>
      </c>
      <c r="F2017">
        <v>0.239571441854385</v>
      </c>
      <c r="G2017">
        <v>0.869546784153166</v>
      </c>
      <c r="H2017">
        <v>14.946236559139701</v>
      </c>
      <c r="I2017">
        <v>3.3632467184569999</v>
      </c>
    </row>
    <row r="2018" spans="1:9" x14ac:dyDescent="0.25">
      <c r="A2018">
        <v>2016</v>
      </c>
      <c r="B2018">
        <v>69.590196732243996</v>
      </c>
      <c r="C2018">
        <v>159.682808061679</v>
      </c>
      <c r="D2018">
        <v>13.1487492804289</v>
      </c>
      <c r="E2018">
        <v>8.2721065391973596</v>
      </c>
      <c r="F2018">
        <v>0.35378627037460603</v>
      </c>
      <c r="G2018">
        <v>0.80656468093124301</v>
      </c>
      <c r="H2018">
        <v>10.6810344827586</v>
      </c>
      <c r="I2018">
        <v>4.8229130282919996</v>
      </c>
    </row>
    <row r="2019" spans="1:9" x14ac:dyDescent="0.25">
      <c r="A2019">
        <v>2017</v>
      </c>
      <c r="B2019">
        <v>25.904306220095599</v>
      </c>
      <c r="C2019">
        <v>180.252686552174</v>
      </c>
      <c r="D2019">
        <v>17.664828343933099</v>
      </c>
      <c r="E2019">
        <v>4.9655957958007599</v>
      </c>
      <c r="F2019">
        <v>0.140332563439551</v>
      </c>
      <c r="G2019">
        <v>0.86314126261683999</v>
      </c>
      <c r="H2019">
        <v>16.912149532710199</v>
      </c>
      <c r="I2019">
        <v>3.3514376996805102</v>
      </c>
    </row>
    <row r="2020" spans="1:9" x14ac:dyDescent="0.25">
      <c r="A2020">
        <v>2018</v>
      </c>
      <c r="B2020">
        <v>45.875710804224198</v>
      </c>
      <c r="C2020">
        <v>112.465136961935</v>
      </c>
      <c r="D2020">
        <v>16.930018883418899</v>
      </c>
      <c r="E2020">
        <v>5.7582010531442203</v>
      </c>
      <c r="F2020">
        <v>0.29693973401129897</v>
      </c>
      <c r="G2020">
        <v>0.69423156910989003</v>
      </c>
      <c r="H2020">
        <v>16.715953307392901</v>
      </c>
      <c r="I2020">
        <v>3.63284717818643</v>
      </c>
    </row>
    <row r="2021" spans="1:9" x14ac:dyDescent="0.25">
      <c r="A2021">
        <v>2019</v>
      </c>
      <c r="B2021">
        <v>25.614630960156699</v>
      </c>
      <c r="C2021">
        <v>152.72498357784099</v>
      </c>
      <c r="D2021">
        <v>15.821808361206999</v>
      </c>
      <c r="E2021">
        <v>9.7073663180307399</v>
      </c>
      <c r="F2021">
        <v>0.147002464349761</v>
      </c>
      <c r="G2021">
        <v>0.729289546002588</v>
      </c>
      <c r="H2021">
        <v>18.706467661691502</v>
      </c>
      <c r="I2021">
        <v>5.6201298701298699</v>
      </c>
    </row>
    <row r="2022" spans="1:9" x14ac:dyDescent="0.25">
      <c r="A2022">
        <v>2020</v>
      </c>
      <c r="B2022">
        <v>18.106943335993599</v>
      </c>
      <c r="C2022">
        <v>137.651625746516</v>
      </c>
      <c r="D2022">
        <v>16.826514597894501</v>
      </c>
      <c r="E2022">
        <v>8.8867335943394199</v>
      </c>
      <c r="F2022">
        <v>0.100588945776416</v>
      </c>
      <c r="G2022">
        <v>0.74618448425925299</v>
      </c>
      <c r="H2022">
        <v>17.6039603960396</v>
      </c>
      <c r="I2022">
        <v>4.6906976744186002</v>
      </c>
    </row>
    <row r="2023" spans="1:9" x14ac:dyDescent="0.25">
      <c r="A2023">
        <v>2021</v>
      </c>
      <c r="B2023">
        <v>45.200108459869803</v>
      </c>
      <c r="C2023">
        <v>143.82468755350101</v>
      </c>
      <c r="D2023">
        <v>13.5671378533797</v>
      </c>
      <c r="E2023">
        <v>6.6859215692802003</v>
      </c>
      <c r="F2023">
        <v>0.24663314806542699</v>
      </c>
      <c r="G2023">
        <v>0.77466715874082903</v>
      </c>
      <c r="H2023">
        <v>12.7534246575342</v>
      </c>
      <c r="I2023">
        <v>4.11264141662567</v>
      </c>
    </row>
    <row r="2024" spans="1:9" x14ac:dyDescent="0.25">
      <c r="A2024">
        <v>2022</v>
      </c>
      <c r="B2024">
        <v>39.628212137780203</v>
      </c>
      <c r="C2024">
        <v>128.418327747398</v>
      </c>
      <c r="D2024">
        <v>15.6089442659092</v>
      </c>
      <c r="E2024">
        <v>6.4238680033963798</v>
      </c>
      <c r="F2024">
        <v>0.20168611621174101</v>
      </c>
      <c r="G2024">
        <v>0.82678779033646699</v>
      </c>
      <c r="H2024">
        <v>13.906300484652601</v>
      </c>
      <c r="I2024">
        <v>3.0861273454321698</v>
      </c>
    </row>
    <row r="2025" spans="1:9" x14ac:dyDescent="0.25">
      <c r="A2025">
        <v>2023</v>
      </c>
      <c r="B2025">
        <v>28.487037037036998</v>
      </c>
      <c r="C2025">
        <v>126.772340425531</v>
      </c>
      <c r="D2025">
        <v>16.015975392215701</v>
      </c>
      <c r="E2025">
        <v>8.7575893473749193</v>
      </c>
      <c r="F2025">
        <v>0.17225002728027</v>
      </c>
      <c r="G2025">
        <v>0.78323784692922704</v>
      </c>
      <c r="H2025">
        <v>19.288590604026801</v>
      </c>
      <c r="I2025">
        <v>3.1439842209072899</v>
      </c>
    </row>
    <row r="2026" spans="1:9" x14ac:dyDescent="0.25">
      <c r="A2026">
        <v>2024</v>
      </c>
      <c r="B2026">
        <v>39.019598470363199</v>
      </c>
      <c r="C2026">
        <v>130.34580645161199</v>
      </c>
      <c r="D2026">
        <v>17.583865444939999</v>
      </c>
      <c r="E2026">
        <v>12.785584335252301</v>
      </c>
      <c r="F2026">
        <v>0.233005401404001</v>
      </c>
      <c r="G2026">
        <v>0.59292964809720405</v>
      </c>
      <c r="H2026">
        <v>18.814971751412401</v>
      </c>
      <c r="I2026">
        <v>6.0020181634712397</v>
      </c>
    </row>
    <row r="2027" spans="1:9" x14ac:dyDescent="0.25">
      <c r="A2027">
        <v>2025</v>
      </c>
      <c r="B2027">
        <v>44.357439733998298</v>
      </c>
      <c r="C2027">
        <v>146.357851239669</v>
      </c>
      <c r="D2027">
        <v>16.233328359728901</v>
      </c>
      <c r="E2027">
        <v>5.9643288463223403</v>
      </c>
      <c r="F2027">
        <v>0.252549618329862</v>
      </c>
      <c r="G2027">
        <v>0.81970348498057399</v>
      </c>
      <c r="H2027">
        <v>17.222077922077901</v>
      </c>
      <c r="I2027">
        <v>3.6272545090180301</v>
      </c>
    </row>
    <row r="2028" spans="1:9" x14ac:dyDescent="0.25">
      <c r="A2028">
        <v>2026</v>
      </c>
      <c r="B2028">
        <v>51.028721682847802</v>
      </c>
      <c r="C2028">
        <v>146.39060059633599</v>
      </c>
      <c r="D2028">
        <v>15.454793355447499</v>
      </c>
      <c r="E2028">
        <v>6.6205220430547103</v>
      </c>
      <c r="F2028">
        <v>0.29325961889768598</v>
      </c>
      <c r="G2028">
        <v>0.81294174668476504</v>
      </c>
      <c r="H2028">
        <v>14.9744572158365</v>
      </c>
      <c r="I2028">
        <v>4.0337584396099002</v>
      </c>
    </row>
    <row r="2029" spans="1:9" x14ac:dyDescent="0.25">
      <c r="A2029">
        <v>2027</v>
      </c>
      <c r="B2029">
        <v>56.898391812865498</v>
      </c>
      <c r="C2029">
        <v>115.66581795035</v>
      </c>
      <c r="D2029">
        <v>14.9392900539401</v>
      </c>
      <c r="E2029">
        <v>7.9506606433964997</v>
      </c>
      <c r="F2029">
        <v>0.30519634679706498</v>
      </c>
      <c r="G2029">
        <v>0.64317674298453398</v>
      </c>
      <c r="H2029">
        <v>13.019024970273399</v>
      </c>
      <c r="I2029">
        <v>2.6967032967032898</v>
      </c>
    </row>
    <row r="2030" spans="1:9" x14ac:dyDescent="0.25">
      <c r="A2030">
        <v>2028</v>
      </c>
      <c r="B2030">
        <v>21.372113676731701</v>
      </c>
      <c r="C2030">
        <v>169.69108734402801</v>
      </c>
      <c r="D2030">
        <v>22.115339804926499</v>
      </c>
      <c r="E2030">
        <v>6.2752793569768004</v>
      </c>
      <c r="F2030">
        <v>0.11291516735267899</v>
      </c>
      <c r="G2030">
        <v>0.79385003479448302</v>
      </c>
      <c r="H2030">
        <v>19.406438631790699</v>
      </c>
      <c r="I2030">
        <v>3.7681396617566798</v>
      </c>
    </row>
    <row r="2031" spans="1:9" x14ac:dyDescent="0.25">
      <c r="A2031">
        <v>2029</v>
      </c>
      <c r="B2031">
        <v>36.350809061488597</v>
      </c>
      <c r="C2031">
        <v>149.59914548641501</v>
      </c>
      <c r="D2031">
        <v>10.562478842620299</v>
      </c>
      <c r="E2031">
        <v>6.9488403183146898</v>
      </c>
      <c r="F2031">
        <v>0.25141738178366302</v>
      </c>
      <c r="G2031">
        <v>0.805757781820436</v>
      </c>
      <c r="H2031">
        <v>9.0604395604395602</v>
      </c>
      <c r="I2031">
        <v>4.10363761153054</v>
      </c>
    </row>
    <row r="2032" spans="1:9" x14ac:dyDescent="0.25">
      <c r="A2032">
        <v>2030</v>
      </c>
      <c r="B2032">
        <v>40.363377609108099</v>
      </c>
      <c r="C2032">
        <v>145.79935421375501</v>
      </c>
      <c r="D2032">
        <v>13.4461591249575</v>
      </c>
      <c r="E2032">
        <v>5.8425506009802097</v>
      </c>
      <c r="F2032">
        <v>0.27464541173676899</v>
      </c>
      <c r="G2032">
        <v>0.85413775710958695</v>
      </c>
      <c r="H2032">
        <v>10.666216216216201</v>
      </c>
      <c r="I2032">
        <v>3.0349524543819002</v>
      </c>
    </row>
    <row r="2033" spans="1:9" x14ac:dyDescent="0.25">
      <c r="A2033">
        <v>2031</v>
      </c>
      <c r="B2033">
        <v>49.682106748177702</v>
      </c>
      <c r="C2033">
        <v>187.44545566350999</v>
      </c>
      <c r="D2033">
        <v>12.1027049744247</v>
      </c>
      <c r="E2033">
        <v>4.8715664630595299</v>
      </c>
      <c r="F2033">
        <v>0.34896451380837701</v>
      </c>
      <c r="G2033">
        <v>0.85978390609685296</v>
      </c>
      <c r="H2033">
        <v>8.1628477905073602</v>
      </c>
      <c r="I2033">
        <v>2.5821917808219101</v>
      </c>
    </row>
    <row r="2034" spans="1:9" x14ac:dyDescent="0.25">
      <c r="A2034">
        <v>2032</v>
      </c>
      <c r="B2034">
        <v>38.363244176013801</v>
      </c>
      <c r="C2034">
        <v>150.317927882173</v>
      </c>
      <c r="D2034">
        <v>12.9726038133795</v>
      </c>
      <c r="E2034">
        <v>6.6056540347683299</v>
      </c>
      <c r="F2034">
        <v>0.29254084612039599</v>
      </c>
      <c r="G2034">
        <v>0.79556936024098002</v>
      </c>
      <c r="H2034">
        <v>7.9802143446001601</v>
      </c>
      <c r="I2034">
        <v>4.5011999999999999</v>
      </c>
    </row>
    <row r="2035" spans="1:9" x14ac:dyDescent="0.25">
      <c r="A2035">
        <v>2033</v>
      </c>
      <c r="B2035">
        <v>37.913823019086102</v>
      </c>
      <c r="C2035">
        <v>152.23091566723701</v>
      </c>
      <c r="D2035">
        <v>12.1136772193666</v>
      </c>
      <c r="E2035">
        <v>5.65021200721353</v>
      </c>
      <c r="F2035">
        <v>0.24396179030440801</v>
      </c>
      <c r="G2035">
        <v>0.78313655218921596</v>
      </c>
      <c r="H2035">
        <v>8.8665987780040698</v>
      </c>
      <c r="I2035">
        <v>3.4753141831238699</v>
      </c>
    </row>
    <row r="2036" spans="1:9" x14ac:dyDescent="0.25">
      <c r="A2036">
        <v>2034</v>
      </c>
      <c r="B2036">
        <v>54.961826052735098</v>
      </c>
      <c r="C2036">
        <v>180.75109135645599</v>
      </c>
      <c r="D2036">
        <v>15.1915451214324</v>
      </c>
      <c r="E2036">
        <v>4.2450623488779797</v>
      </c>
      <c r="F2036">
        <v>0.33339489261053801</v>
      </c>
      <c r="G2036">
        <v>0.904848390155788</v>
      </c>
      <c r="H2036">
        <v>9.7039239001188999</v>
      </c>
      <c r="I2036">
        <v>2.6126743332517699</v>
      </c>
    </row>
    <row r="2037" spans="1:9" x14ac:dyDescent="0.25">
      <c r="A2037">
        <v>2035</v>
      </c>
      <c r="B2037">
        <v>68.263683579704306</v>
      </c>
      <c r="C2037">
        <v>94.655924943911799</v>
      </c>
      <c r="D2037">
        <v>22.4259571581544</v>
      </c>
      <c r="E2037">
        <v>7.7352453394823799</v>
      </c>
      <c r="F2037">
        <v>0.40650796437982301</v>
      </c>
      <c r="G2037">
        <v>0.76751324103943097</v>
      </c>
      <c r="H2037">
        <v>8.7180480247869792</v>
      </c>
      <c r="I2037">
        <v>4.65970313358988</v>
      </c>
    </row>
    <row r="2038" spans="1:9" x14ac:dyDescent="0.25">
      <c r="A2038">
        <v>2036</v>
      </c>
      <c r="B2038">
        <v>48.339123867069397</v>
      </c>
      <c r="C2038">
        <v>141.479852662127</v>
      </c>
      <c r="D2038">
        <v>16.355591634421501</v>
      </c>
      <c r="E2038">
        <v>6.2668168155102704</v>
      </c>
      <c r="F2038">
        <v>0.29440565215183201</v>
      </c>
      <c r="G2038">
        <v>0.85762210473321798</v>
      </c>
      <c r="H2038">
        <v>10.4261501210653</v>
      </c>
      <c r="I2038">
        <v>3.1105381888495001</v>
      </c>
    </row>
    <row r="2039" spans="1:9" x14ac:dyDescent="0.25">
      <c r="A2039">
        <v>2037</v>
      </c>
      <c r="B2039">
        <v>53.238037796542002</v>
      </c>
      <c r="C2039">
        <v>116.349364069952</v>
      </c>
      <c r="D2039">
        <v>16.404187008883099</v>
      </c>
      <c r="E2039">
        <v>11.200337005673999</v>
      </c>
      <c r="F2039">
        <v>0.32126636993714502</v>
      </c>
      <c r="G2039">
        <v>0.75975845100872097</v>
      </c>
      <c r="H2039">
        <v>10.276155717761499</v>
      </c>
      <c r="I2039">
        <v>5.34547848990342</v>
      </c>
    </row>
    <row r="2040" spans="1:9" x14ac:dyDescent="0.25">
      <c r="A2040">
        <v>2038</v>
      </c>
      <c r="B2040">
        <v>73.605420964260006</v>
      </c>
      <c r="C2040">
        <v>124.863324568423</v>
      </c>
      <c r="D2040">
        <v>13.810052207402</v>
      </c>
      <c r="E2040">
        <v>4.0756743462020397</v>
      </c>
      <c r="F2040">
        <v>0.41541372736167098</v>
      </c>
      <c r="G2040">
        <v>0.91352935462635398</v>
      </c>
      <c r="H2040">
        <v>7.7222222222222197</v>
      </c>
      <c r="I2040">
        <v>2.6694490818030001</v>
      </c>
    </row>
    <row r="2041" spans="1:9" x14ac:dyDescent="0.25">
      <c r="A2041">
        <v>2039</v>
      </c>
      <c r="B2041">
        <v>43.858027421494903</v>
      </c>
      <c r="C2041">
        <v>105.013258462018</v>
      </c>
      <c r="D2041">
        <v>17.7661302324051</v>
      </c>
      <c r="E2041">
        <v>5.3431450596677701</v>
      </c>
      <c r="F2041">
        <v>0.26527715670035101</v>
      </c>
      <c r="G2041">
        <v>0.79430033110686304</v>
      </c>
      <c r="H2041">
        <v>9.6368794326241094</v>
      </c>
      <c r="I2041">
        <v>3.8786821705426302</v>
      </c>
    </row>
    <row r="2042" spans="1:9" x14ac:dyDescent="0.25">
      <c r="A2042">
        <v>2040</v>
      </c>
      <c r="B2042">
        <v>75.780396357793194</v>
      </c>
      <c r="C2042">
        <v>152.68501118568199</v>
      </c>
      <c r="D2042">
        <v>20.6767366045264</v>
      </c>
      <c r="E2042">
        <v>9.0839511936805906</v>
      </c>
      <c r="F2042">
        <v>0.44706624474318302</v>
      </c>
      <c r="G2042">
        <v>0.84973520831300897</v>
      </c>
      <c r="H2042">
        <v>8.7660668380462692</v>
      </c>
      <c r="I2042">
        <v>5.0735250518825898</v>
      </c>
    </row>
    <row r="2043" spans="1:9" x14ac:dyDescent="0.25">
      <c r="A2043">
        <v>2041</v>
      </c>
      <c r="B2043">
        <v>38.481613285883697</v>
      </c>
      <c r="C2043">
        <v>129.222913862718</v>
      </c>
      <c r="D2043">
        <v>13.0265521470027</v>
      </c>
      <c r="E2043">
        <v>10.458832979622899</v>
      </c>
      <c r="F2043">
        <v>0.28764149311732701</v>
      </c>
      <c r="G2043">
        <v>0.73411271405729905</v>
      </c>
      <c r="H2043">
        <v>8.4656084656084598</v>
      </c>
      <c r="I2043">
        <v>4.3567362428842502</v>
      </c>
    </row>
    <row r="2044" spans="1:9" x14ac:dyDescent="0.25">
      <c r="A2044">
        <v>2042</v>
      </c>
      <c r="B2044">
        <v>39.101212881639398</v>
      </c>
      <c r="C2044">
        <v>150.335611377909</v>
      </c>
      <c r="D2044">
        <v>16.475420236759199</v>
      </c>
      <c r="E2044">
        <v>7.7432620526083298</v>
      </c>
      <c r="F2044">
        <v>0.25883579227814002</v>
      </c>
      <c r="G2044">
        <v>0.77600764109596498</v>
      </c>
      <c r="H2044">
        <v>16.8077314343845</v>
      </c>
      <c r="I2044">
        <v>4.1014242555028</v>
      </c>
    </row>
    <row r="2045" spans="1:9" x14ac:dyDescent="0.25">
      <c r="A2045">
        <v>2043</v>
      </c>
      <c r="B2045">
        <v>37.4647938051503</v>
      </c>
      <c r="C2045">
        <v>125.36627992363</v>
      </c>
      <c r="D2045">
        <v>9.8166744187649808</v>
      </c>
      <c r="E2045">
        <v>6.3332054312453803</v>
      </c>
      <c r="F2045">
        <v>0.25417569338047702</v>
      </c>
      <c r="G2045">
        <v>0.78314096529590904</v>
      </c>
      <c r="H2045">
        <v>6.0079193664506798</v>
      </c>
      <c r="I2045">
        <v>3.3320825515947399</v>
      </c>
    </row>
    <row r="2046" spans="1:9" x14ac:dyDescent="0.25">
      <c r="A2046">
        <v>2044</v>
      </c>
      <c r="B2046">
        <v>41.8023069061176</v>
      </c>
      <c r="C2046">
        <v>157.670432155523</v>
      </c>
      <c r="D2046">
        <v>10.5147672382879</v>
      </c>
      <c r="E2046">
        <v>5.3556535240081304</v>
      </c>
      <c r="F2046">
        <v>0.287559489855642</v>
      </c>
      <c r="G2046">
        <v>0.85001143502621002</v>
      </c>
      <c r="H2046">
        <v>6.3276066350710902</v>
      </c>
      <c r="I2046">
        <v>3.2143808255659101</v>
      </c>
    </row>
    <row r="2047" spans="1:9" x14ac:dyDescent="0.25">
      <c r="A2047">
        <v>2045</v>
      </c>
      <c r="B2047">
        <v>66.112552107457105</v>
      </c>
      <c r="C2047">
        <v>145.74319002297301</v>
      </c>
      <c r="D2047">
        <v>17.260921619432299</v>
      </c>
      <c r="E2047">
        <v>11.1503998404588</v>
      </c>
      <c r="F2047">
        <v>0.40026738011327001</v>
      </c>
      <c r="G2047">
        <v>0.76364388845937903</v>
      </c>
      <c r="H2047">
        <v>8.6941279579316397</v>
      </c>
      <c r="I2047">
        <v>6.2666405638214497</v>
      </c>
    </row>
    <row r="2048" spans="1:9" x14ac:dyDescent="0.25">
      <c r="A2048">
        <v>2046</v>
      </c>
      <c r="B2048">
        <v>58.494031038599203</v>
      </c>
      <c r="C2048">
        <v>172.61932938856</v>
      </c>
      <c r="D2048">
        <v>15.7212132612079</v>
      </c>
      <c r="E2048">
        <v>5.9960268677302198</v>
      </c>
      <c r="F2048">
        <v>0.37555081574972798</v>
      </c>
      <c r="G2048">
        <v>0.88572342639089896</v>
      </c>
      <c r="H2048">
        <v>6.9855842185128898</v>
      </c>
      <c r="I2048">
        <v>3.6262395118230302</v>
      </c>
    </row>
    <row r="2049" spans="1:9" x14ac:dyDescent="0.25">
      <c r="A2049">
        <v>2047</v>
      </c>
      <c r="B2049">
        <v>30.412997903563902</v>
      </c>
      <c r="C2049">
        <v>158.012595293337</v>
      </c>
      <c r="D2049">
        <v>14.749213778277699</v>
      </c>
      <c r="E2049">
        <v>5.2982751132784696</v>
      </c>
      <c r="F2049">
        <v>0.190689225562925</v>
      </c>
      <c r="G2049">
        <v>0.84360580822700504</v>
      </c>
      <c r="H2049">
        <v>14.156923076923</v>
      </c>
      <c r="I2049">
        <v>3.0712711241733999</v>
      </c>
    </row>
    <row r="2050" spans="1:9" x14ac:dyDescent="0.25">
      <c r="A2050">
        <v>2048</v>
      </c>
      <c r="B2050">
        <v>35.078125</v>
      </c>
      <c r="C2050">
        <v>172.65435799064801</v>
      </c>
      <c r="D2050">
        <v>12.9215245365501</v>
      </c>
      <c r="E2050">
        <v>4.2325515113402696</v>
      </c>
      <c r="F2050">
        <v>0.22024321652460699</v>
      </c>
      <c r="G2050">
        <v>0.84619701574691097</v>
      </c>
      <c r="H2050">
        <v>13.4218181818181</v>
      </c>
      <c r="I2050">
        <v>2.9918957011980201</v>
      </c>
    </row>
    <row r="2051" spans="1:9" x14ac:dyDescent="0.25">
      <c r="A2051">
        <v>2049</v>
      </c>
      <c r="B2051">
        <v>29.1926209870627</v>
      </c>
      <c r="C2051">
        <v>139.26768676867599</v>
      </c>
      <c r="D2051">
        <v>12.716115532803199</v>
      </c>
      <c r="E2051">
        <v>7.3999002114516799</v>
      </c>
      <c r="F2051">
        <v>0.174328769700626</v>
      </c>
      <c r="G2051">
        <v>0.74460163658683498</v>
      </c>
      <c r="H2051">
        <v>20.742816091954001</v>
      </c>
      <c r="I2051">
        <v>2.68798449612403</v>
      </c>
    </row>
    <row r="2052" spans="1:9" x14ac:dyDescent="0.25">
      <c r="A2052">
        <v>2050</v>
      </c>
      <c r="B2052">
        <v>30.661354581673301</v>
      </c>
      <c r="C2052">
        <v>144.999065711616</v>
      </c>
      <c r="D2052">
        <v>13.528093762230601</v>
      </c>
      <c r="E2052">
        <v>6.3928677646840102</v>
      </c>
      <c r="F2052">
        <v>0.181842857400557</v>
      </c>
      <c r="G2052">
        <v>0.80342780678801595</v>
      </c>
      <c r="H2052">
        <v>19.093663911845699</v>
      </c>
      <c r="I2052">
        <v>4.21911321566939</v>
      </c>
    </row>
    <row r="2053" spans="1:9" x14ac:dyDescent="0.25">
      <c r="A2053">
        <v>2051</v>
      </c>
      <c r="B2053">
        <v>69.051814907176507</v>
      </c>
      <c r="C2053">
        <v>117.599910594546</v>
      </c>
      <c r="D2053">
        <v>15.1728495511927</v>
      </c>
      <c r="E2053">
        <v>8.8383333477244701</v>
      </c>
      <c r="F2053">
        <v>0.36593716245018199</v>
      </c>
      <c r="G2053">
        <v>0.76788848394267994</v>
      </c>
      <c r="H2053">
        <v>8.1889534883720891</v>
      </c>
      <c r="I2053">
        <v>4.9116997792494397</v>
      </c>
    </row>
    <row r="2054" spans="1:9" x14ac:dyDescent="0.25">
      <c r="A2054">
        <v>2052</v>
      </c>
      <c r="B2054">
        <v>73.271685135651495</v>
      </c>
      <c r="C2054">
        <v>192.686137836245</v>
      </c>
      <c r="D2054">
        <v>14.9628635000487</v>
      </c>
      <c r="E2054">
        <v>3.8235087913795698</v>
      </c>
      <c r="F2054">
        <v>0.38138547524889099</v>
      </c>
      <c r="G2054">
        <v>0.93251582340574501</v>
      </c>
      <c r="H2054">
        <v>7.9916467780429503</v>
      </c>
      <c r="I2054">
        <v>2.4133800221157302</v>
      </c>
    </row>
    <row r="2055" spans="1:9" x14ac:dyDescent="0.25">
      <c r="A2055">
        <v>2053</v>
      </c>
      <c r="B2055">
        <v>57.795911295911203</v>
      </c>
      <c r="C2055">
        <v>133.69001685708901</v>
      </c>
      <c r="D2055">
        <v>17.598764332959998</v>
      </c>
      <c r="E2055">
        <v>7.3421566848038804</v>
      </c>
      <c r="F2055">
        <v>0.32054277783067298</v>
      </c>
      <c r="G2055">
        <v>0.77105170461540595</v>
      </c>
      <c r="H2055">
        <v>13.7527233115468</v>
      </c>
      <c r="I2055">
        <v>3.8625812441968401</v>
      </c>
    </row>
    <row r="2056" spans="1:9" x14ac:dyDescent="0.25">
      <c r="A2056">
        <v>2054</v>
      </c>
      <c r="B2056">
        <v>60.183724235962998</v>
      </c>
      <c r="C2056">
        <v>172.12721351516299</v>
      </c>
      <c r="D2056">
        <v>14.020337411126899</v>
      </c>
      <c r="E2056">
        <v>4.8187556798873201</v>
      </c>
      <c r="F2056">
        <v>0.33780810689174401</v>
      </c>
      <c r="G2056">
        <v>0.87298627620709102</v>
      </c>
      <c r="H2056">
        <v>16.090062111801199</v>
      </c>
      <c r="I2056">
        <v>2.71724470134874</v>
      </c>
    </row>
    <row r="2057" spans="1:9" x14ac:dyDescent="0.25">
      <c r="A2057">
        <v>2055</v>
      </c>
      <c r="B2057">
        <v>48.490849366494601</v>
      </c>
      <c r="C2057">
        <v>133.158104024176</v>
      </c>
      <c r="D2057">
        <v>16.927698536547599</v>
      </c>
      <c r="E2057">
        <v>10.369044651541</v>
      </c>
      <c r="F2057">
        <v>0.278441619845963</v>
      </c>
      <c r="G2057">
        <v>0.75215995157653803</v>
      </c>
      <c r="H2057">
        <v>19.747530186608099</v>
      </c>
      <c r="I2057">
        <v>5.4550763701707101</v>
      </c>
    </row>
    <row r="2058" spans="1:9" x14ac:dyDescent="0.25">
      <c r="A2058">
        <v>2056</v>
      </c>
      <c r="B2058">
        <v>51.361632409889701</v>
      </c>
      <c r="C2058">
        <v>177.02330743618199</v>
      </c>
      <c r="D2058">
        <v>15.5610539621863</v>
      </c>
      <c r="E2058">
        <v>3.52391229987074</v>
      </c>
      <c r="F2058">
        <v>0.313696103264967</v>
      </c>
      <c r="G2058">
        <v>0.88755179714791399</v>
      </c>
      <c r="H2058">
        <v>17.902255639097699</v>
      </c>
      <c r="I2058">
        <v>2.58995290423861</v>
      </c>
    </row>
    <row r="2059" spans="1:9" x14ac:dyDescent="0.25">
      <c r="A2059">
        <v>2057</v>
      </c>
      <c r="B2059">
        <v>59.739525492175602</v>
      </c>
      <c r="C2059">
        <v>134.58180994107801</v>
      </c>
      <c r="D2059">
        <v>14.7991847753407</v>
      </c>
      <c r="E2059">
        <v>13.5131694071327</v>
      </c>
      <c r="F2059">
        <v>0.37855006312651701</v>
      </c>
      <c r="G2059">
        <v>0.77792019993819606</v>
      </c>
      <c r="H2059">
        <v>11.811518324607301</v>
      </c>
      <c r="I2059">
        <v>8.7842143374366408</v>
      </c>
    </row>
    <row r="2060" spans="1:9" x14ac:dyDescent="0.25">
      <c r="A2060">
        <v>2058</v>
      </c>
      <c r="B2060">
        <v>32.151823072325101</v>
      </c>
      <c r="C2060">
        <v>151.20390580126301</v>
      </c>
      <c r="D2060">
        <v>11.484850846047401</v>
      </c>
      <c r="E2060">
        <v>4.7967524041290703</v>
      </c>
      <c r="F2060">
        <v>0.22538613762315701</v>
      </c>
      <c r="G2060">
        <v>0.88416794364407203</v>
      </c>
      <c r="H2060">
        <v>13.7071428571428</v>
      </c>
      <c r="I2060">
        <v>3.06735243693362</v>
      </c>
    </row>
    <row r="2061" spans="1:9" x14ac:dyDescent="0.25">
      <c r="A2061">
        <v>2059</v>
      </c>
      <c r="B2061">
        <v>58.628865979381402</v>
      </c>
      <c r="C2061">
        <v>92.953711093375901</v>
      </c>
      <c r="D2061">
        <v>13.9772892422229</v>
      </c>
      <c r="E2061">
        <v>11.530075171041601</v>
      </c>
      <c r="F2061">
        <v>0.31216753305579797</v>
      </c>
      <c r="G2061">
        <v>0.51997242397878796</v>
      </c>
      <c r="H2061">
        <v>13.866599799398101</v>
      </c>
      <c r="I2061">
        <v>4.5212121212121197</v>
      </c>
    </row>
    <row r="2062" spans="1:9" x14ac:dyDescent="0.25">
      <c r="A2062">
        <v>2060</v>
      </c>
      <c r="B2062">
        <v>59.294430491948503</v>
      </c>
      <c r="C2062">
        <v>139.12238477269099</v>
      </c>
      <c r="D2062">
        <v>14.397369908888599</v>
      </c>
      <c r="E2062">
        <v>11.682800634438101</v>
      </c>
      <c r="F2062">
        <v>0.38487541031266598</v>
      </c>
      <c r="G2062">
        <v>0.78043596376578805</v>
      </c>
      <c r="H2062">
        <v>9.6014455343314395</v>
      </c>
      <c r="I2062">
        <v>7.0195868945868902</v>
      </c>
    </row>
    <row r="2063" spans="1:9" x14ac:dyDescent="0.25">
      <c r="A2063">
        <v>2061</v>
      </c>
      <c r="B2063">
        <v>51.8237774030354</v>
      </c>
      <c r="C2063">
        <v>139.144059869036</v>
      </c>
      <c r="D2063">
        <v>10.4646062426354</v>
      </c>
      <c r="E2063">
        <v>4.3858826050931503</v>
      </c>
      <c r="F2063">
        <v>0.34402191104901497</v>
      </c>
      <c r="G2063">
        <v>0.85255479257061895</v>
      </c>
      <c r="H2063">
        <v>7.6454494695700701</v>
      </c>
      <c r="I2063">
        <v>3.3088366557572102</v>
      </c>
    </row>
    <row r="2064" spans="1:9" x14ac:dyDescent="0.25">
      <c r="A2064">
        <v>2062</v>
      </c>
      <c r="B2064">
        <v>58.012288786482301</v>
      </c>
      <c r="C2064">
        <v>151.11577088621499</v>
      </c>
      <c r="D2064">
        <v>12.692069612371199</v>
      </c>
      <c r="E2064">
        <v>2.82568581927785</v>
      </c>
      <c r="F2064">
        <v>0.37129641431548199</v>
      </c>
      <c r="G2064">
        <v>0.89002670796309202</v>
      </c>
      <c r="H2064">
        <v>8.0290665176075997</v>
      </c>
      <c r="I2064">
        <v>2.4539755856153</v>
      </c>
    </row>
    <row r="2065" spans="1:9" x14ac:dyDescent="0.25">
      <c r="A2065">
        <v>2063</v>
      </c>
      <c r="B2065">
        <v>52.8491070343822</v>
      </c>
      <c r="C2065">
        <v>160.057860787522</v>
      </c>
      <c r="D2065">
        <v>10.688246010539</v>
      </c>
      <c r="E2065">
        <v>4.7709000951686296</v>
      </c>
      <c r="F2065">
        <v>0.35764085255261502</v>
      </c>
      <c r="G2065">
        <v>0.85921011844686901</v>
      </c>
      <c r="H2065">
        <v>6.8734939759036102</v>
      </c>
      <c r="I2065">
        <v>3.09032258064516</v>
      </c>
    </row>
    <row r="2066" spans="1:9" x14ac:dyDescent="0.25">
      <c r="A2066">
        <v>2064</v>
      </c>
      <c r="B2066">
        <v>65.814429972193693</v>
      </c>
      <c r="C2066">
        <v>136.72523446658801</v>
      </c>
      <c r="D2066">
        <v>10.7067723712023</v>
      </c>
      <c r="E2066">
        <v>17.112712789578001</v>
      </c>
      <c r="F2066">
        <v>0.40170041800904299</v>
      </c>
      <c r="G2066">
        <v>0.69705505725528005</v>
      </c>
      <c r="H2066">
        <v>4.9372670807453396</v>
      </c>
      <c r="I2066">
        <v>4.5684454756380504</v>
      </c>
    </row>
    <row r="2067" spans="1:9" x14ac:dyDescent="0.25">
      <c r="A2067">
        <v>2065</v>
      </c>
      <c r="B2067">
        <v>51.305438744042597</v>
      </c>
      <c r="C2067">
        <v>151.77253990064401</v>
      </c>
      <c r="D2067">
        <v>10.1274292162524</v>
      </c>
      <c r="E2067">
        <v>8.2621963165717194</v>
      </c>
      <c r="F2067">
        <v>0.33336422111388703</v>
      </c>
      <c r="G2067">
        <v>0.83926433339564499</v>
      </c>
      <c r="H2067">
        <v>9.5740528128587794</v>
      </c>
      <c r="I2067">
        <v>5.6784894105639196</v>
      </c>
    </row>
    <row r="2068" spans="1:9" x14ac:dyDescent="0.25">
      <c r="A2068">
        <v>2066</v>
      </c>
      <c r="B2068">
        <v>55.474521848387496</v>
      </c>
      <c r="C2068">
        <v>199.53427326914201</v>
      </c>
      <c r="D2068">
        <v>10.238749914742399</v>
      </c>
      <c r="E2068">
        <v>6.1302984402466096</v>
      </c>
      <c r="F2068">
        <v>0.35527898376401601</v>
      </c>
      <c r="G2068">
        <v>0.86004281788368497</v>
      </c>
      <c r="H2068">
        <v>8.2949766355140095</v>
      </c>
      <c r="I2068">
        <v>2.8635897435897402</v>
      </c>
    </row>
    <row r="2069" spans="1:9" x14ac:dyDescent="0.25">
      <c r="A2069">
        <v>2067</v>
      </c>
      <c r="B2069">
        <v>51.046237965053997</v>
      </c>
      <c r="C2069">
        <v>125.90697331564201</v>
      </c>
      <c r="D2069">
        <v>11.455166231238801</v>
      </c>
      <c r="E2069">
        <v>8.5233907477708595</v>
      </c>
      <c r="F2069">
        <v>0.34449707474457603</v>
      </c>
      <c r="G2069">
        <v>0.816482892563832</v>
      </c>
      <c r="H2069">
        <v>8.3613320079522797</v>
      </c>
      <c r="I2069">
        <v>3.85246581019477</v>
      </c>
    </row>
    <row r="2070" spans="1:9" x14ac:dyDescent="0.25">
      <c r="A2070">
        <v>2068</v>
      </c>
      <c r="B2070">
        <v>51.066657970258198</v>
      </c>
      <c r="C2070">
        <v>165.111111111111</v>
      </c>
      <c r="D2070">
        <v>14.290236237814399</v>
      </c>
      <c r="E2070">
        <v>7.2976354757960298</v>
      </c>
      <c r="F2070">
        <v>0.34726464458934803</v>
      </c>
      <c r="G2070">
        <v>0.85252057845118001</v>
      </c>
      <c r="H2070">
        <v>8.5860297894196194</v>
      </c>
      <c r="I2070">
        <v>3.5250437828371202</v>
      </c>
    </row>
    <row r="2071" spans="1:9" x14ac:dyDescent="0.25">
      <c r="A2071">
        <v>2069</v>
      </c>
      <c r="B2071">
        <v>54.891975308641904</v>
      </c>
      <c r="C2071">
        <v>164.64789520823999</v>
      </c>
      <c r="D2071">
        <v>16.094939196915</v>
      </c>
      <c r="E2071">
        <v>6.9089528436681196</v>
      </c>
      <c r="F2071">
        <v>0.33178353172450797</v>
      </c>
      <c r="G2071">
        <v>0.84878480354224695</v>
      </c>
      <c r="H2071">
        <v>8.66318147871546</v>
      </c>
      <c r="I2071">
        <v>3.99019297690604</v>
      </c>
    </row>
    <row r="2072" spans="1:9" x14ac:dyDescent="0.25">
      <c r="A2072">
        <v>2070</v>
      </c>
      <c r="B2072">
        <v>55.029834842834298</v>
      </c>
      <c r="C2072">
        <v>168.64763815429501</v>
      </c>
      <c r="D2072">
        <v>13.718810304738801</v>
      </c>
      <c r="E2072">
        <v>3.5622359675101598</v>
      </c>
      <c r="F2072">
        <v>0.34516988121821901</v>
      </c>
      <c r="G2072">
        <v>0.89224545963032997</v>
      </c>
      <c r="H2072">
        <v>10.5306513409961</v>
      </c>
      <c r="I2072">
        <v>2.7402912621359201</v>
      </c>
    </row>
    <row r="2073" spans="1:9" x14ac:dyDescent="0.25">
      <c r="A2073">
        <v>2071</v>
      </c>
      <c r="B2073">
        <v>44.383939038686897</v>
      </c>
      <c r="C2073">
        <v>147.02046323363999</v>
      </c>
      <c r="D2073">
        <v>10.219192638172499</v>
      </c>
      <c r="E2073">
        <v>6.3780625185330697</v>
      </c>
      <c r="F2073">
        <v>0.29322872185562099</v>
      </c>
      <c r="G2073">
        <v>0.85342773947682404</v>
      </c>
      <c r="H2073">
        <v>6.1391959798994904</v>
      </c>
      <c r="I2073">
        <v>3.4075394803871601</v>
      </c>
    </row>
    <row r="2074" spans="1:9" x14ac:dyDescent="0.25">
      <c r="A2074">
        <v>2072</v>
      </c>
      <c r="B2074">
        <v>152.25514882468499</v>
      </c>
      <c r="C2074">
        <v>137.83726879181401</v>
      </c>
      <c r="D2074">
        <v>10.964172667444901</v>
      </c>
      <c r="E2074">
        <v>6.2360288391065497</v>
      </c>
      <c r="F2074">
        <v>0.92307115189677402</v>
      </c>
      <c r="G2074">
        <v>0.750519847167334</v>
      </c>
      <c r="H2074">
        <v>4.2014041246160598</v>
      </c>
      <c r="I2074">
        <v>3.2237017310252898</v>
      </c>
    </row>
    <row r="2075" spans="1:9" x14ac:dyDescent="0.25">
      <c r="A2075">
        <v>2073</v>
      </c>
      <c r="B2075">
        <v>38.217487742236699</v>
      </c>
      <c r="C2075">
        <v>119.12817699762201</v>
      </c>
      <c r="D2075">
        <v>9.3655254305645492</v>
      </c>
      <c r="E2075">
        <v>5.2663613631823702</v>
      </c>
      <c r="F2075">
        <v>0.26335493189748499</v>
      </c>
      <c r="G2075">
        <v>0.73047426578817498</v>
      </c>
      <c r="H2075">
        <v>6.8334990059642102</v>
      </c>
      <c r="I2075">
        <v>3.1072335025380702</v>
      </c>
    </row>
    <row r="2076" spans="1:9" x14ac:dyDescent="0.25">
      <c r="A2076">
        <v>2074</v>
      </c>
      <c r="B2076">
        <v>38.6216216216216</v>
      </c>
      <c r="C2076">
        <v>155.81296023563999</v>
      </c>
      <c r="D2076">
        <v>12.910630841277101</v>
      </c>
      <c r="E2076">
        <v>6.1480116353894001</v>
      </c>
      <c r="F2076">
        <v>0.26842130584549201</v>
      </c>
      <c r="G2076">
        <v>0.87535914907017798</v>
      </c>
      <c r="H2076">
        <v>7.5700885878061399</v>
      </c>
      <c r="I2076">
        <v>3.5944473274519901</v>
      </c>
    </row>
    <row r="2077" spans="1:9" x14ac:dyDescent="0.25">
      <c r="A2077">
        <v>2075</v>
      </c>
      <c r="B2077">
        <v>38.8999852049119</v>
      </c>
      <c r="C2077">
        <v>177.77888133821199</v>
      </c>
      <c r="D2077">
        <v>10.241784825558399</v>
      </c>
      <c r="E2077">
        <v>2.8766850657751601</v>
      </c>
      <c r="F2077">
        <v>0.25936981126720698</v>
      </c>
      <c r="G2077">
        <v>0.86977493768259695</v>
      </c>
      <c r="H2077">
        <v>7.8164748637189501</v>
      </c>
      <c r="I2077">
        <v>2.3540157480314901</v>
      </c>
    </row>
    <row r="2078" spans="1:9" x14ac:dyDescent="0.25">
      <c r="A2078">
        <v>2076</v>
      </c>
      <c r="B2078">
        <v>60.442068483577899</v>
      </c>
      <c r="C2078">
        <v>199.350474441383</v>
      </c>
      <c r="D2078">
        <v>13.694568212562899</v>
      </c>
      <c r="E2078">
        <v>2.9956255089082999</v>
      </c>
      <c r="F2078">
        <v>0.38155307945421801</v>
      </c>
      <c r="G2078">
        <v>0.91862117159509804</v>
      </c>
      <c r="H2078">
        <v>6.8641699273337</v>
      </c>
      <c r="I2078">
        <v>2.2177042101475299</v>
      </c>
    </row>
    <row r="2079" spans="1:9" x14ac:dyDescent="0.25">
      <c r="A2079">
        <v>2077</v>
      </c>
      <c r="B2079">
        <v>46.573144367043</v>
      </c>
      <c r="C2079">
        <v>89.023423872414597</v>
      </c>
      <c r="D2079">
        <v>11.0540852399989</v>
      </c>
      <c r="E2079">
        <v>4.8621476023401602</v>
      </c>
      <c r="F2079">
        <v>0.310011622988702</v>
      </c>
      <c r="G2079">
        <v>0.70813512486626295</v>
      </c>
      <c r="H2079">
        <v>7.8255234297108602</v>
      </c>
      <c r="I2079">
        <v>3.5212383009359201</v>
      </c>
    </row>
    <row r="2080" spans="1:9" x14ac:dyDescent="0.25">
      <c r="A2080">
        <v>2078</v>
      </c>
      <c r="B2080">
        <v>62.649325626204202</v>
      </c>
      <c r="C2080">
        <v>114.226056338028</v>
      </c>
      <c r="D2080">
        <v>12.371220615279</v>
      </c>
      <c r="E2080">
        <v>7.0807004726016904</v>
      </c>
      <c r="F2080">
        <v>0.38946984203993001</v>
      </c>
      <c r="G2080">
        <v>0.779161834203278</v>
      </c>
      <c r="H2080">
        <v>5.4102196752626499</v>
      </c>
      <c r="I2080">
        <v>3.9286813750641301</v>
      </c>
    </row>
    <row r="2081" spans="1:9" x14ac:dyDescent="0.25">
      <c r="A2081">
        <v>2079</v>
      </c>
      <c r="B2081">
        <v>44.1960335621662</v>
      </c>
      <c r="C2081">
        <v>164.547426257952</v>
      </c>
      <c r="D2081">
        <v>12.852867463476599</v>
      </c>
      <c r="E2081">
        <v>3.31388459813525</v>
      </c>
      <c r="F2081">
        <v>0.25987289602024</v>
      </c>
      <c r="G2081">
        <v>0.898451299066655</v>
      </c>
      <c r="H2081">
        <v>10.6785079928952</v>
      </c>
      <c r="I2081">
        <v>2.4533298374410002</v>
      </c>
    </row>
    <row r="2082" spans="1:9" x14ac:dyDescent="0.25">
      <c r="A2082">
        <v>2080</v>
      </c>
      <c r="B2082">
        <v>46.614602834982598</v>
      </c>
      <c r="C2082">
        <v>167.32138828633401</v>
      </c>
      <c r="D2082">
        <v>14.527974104479</v>
      </c>
      <c r="E2082">
        <v>5.59370851983038</v>
      </c>
      <c r="F2082">
        <v>0.29420497596131401</v>
      </c>
      <c r="G2082">
        <v>0.88141339076383596</v>
      </c>
      <c r="H2082">
        <v>8.7872137404580108</v>
      </c>
      <c r="I2082">
        <v>3.3161782812115201</v>
      </c>
    </row>
    <row r="2083" spans="1:9" x14ac:dyDescent="0.25">
      <c r="A2083">
        <v>2081</v>
      </c>
      <c r="B2083">
        <v>55.139033457248999</v>
      </c>
      <c r="C2083">
        <v>169.25919801570799</v>
      </c>
      <c r="D2083">
        <v>15.163356081118399</v>
      </c>
      <c r="E2083">
        <v>10.4452343009961</v>
      </c>
      <c r="F2083">
        <v>0.33621234552548002</v>
      </c>
      <c r="G2083">
        <v>0.83154319478516403</v>
      </c>
      <c r="H2083">
        <v>7.5352214960058097</v>
      </c>
      <c r="I2083">
        <v>3.9712571067593099</v>
      </c>
    </row>
    <row r="2084" spans="1:9" x14ac:dyDescent="0.25">
      <c r="A2084">
        <v>2082</v>
      </c>
      <c r="B2084">
        <v>42.240088105726798</v>
      </c>
      <c r="C2084">
        <v>152.82919847328199</v>
      </c>
      <c r="D2084">
        <v>12.7848527518991</v>
      </c>
      <c r="E2084">
        <v>7.0446711907321902</v>
      </c>
      <c r="F2084">
        <v>0.27612271649940701</v>
      </c>
      <c r="G2084">
        <v>0.80443280988692301</v>
      </c>
      <c r="H2084">
        <v>15.195842450765801</v>
      </c>
      <c r="I2084">
        <v>4.0212844036697204</v>
      </c>
    </row>
    <row r="2085" spans="1:9" x14ac:dyDescent="0.25">
      <c r="A2085">
        <v>2083</v>
      </c>
      <c r="B2085">
        <v>41.316724738675902</v>
      </c>
      <c r="C2085">
        <v>134.45376712328701</v>
      </c>
      <c r="D2085">
        <v>12.7299806829211</v>
      </c>
      <c r="E2085">
        <v>10.8403121620014</v>
      </c>
      <c r="F2085">
        <v>0.26983578988329798</v>
      </c>
      <c r="G2085">
        <v>0.70554913754802695</v>
      </c>
      <c r="H2085">
        <v>10.119999999999999</v>
      </c>
      <c r="I2085">
        <v>4.1938775510203996</v>
      </c>
    </row>
    <row r="2086" spans="1:9" x14ac:dyDescent="0.25">
      <c r="A2086">
        <v>2084</v>
      </c>
      <c r="B2086">
        <v>40.787855196574498</v>
      </c>
      <c r="C2086">
        <v>171.82715602965101</v>
      </c>
      <c r="D2086">
        <v>14.345789682215001</v>
      </c>
      <c r="E2086">
        <v>2.9156117412422198</v>
      </c>
      <c r="F2086">
        <v>0.24834931331219501</v>
      </c>
      <c r="G2086">
        <v>0.82656900313110204</v>
      </c>
      <c r="H2086">
        <v>13.7117852975495</v>
      </c>
      <c r="I2086">
        <v>2.3529698149951299</v>
      </c>
    </row>
    <row r="2087" spans="1:9" x14ac:dyDescent="0.25">
      <c r="A2087">
        <v>2085</v>
      </c>
      <c r="B2087">
        <v>27.574304322084</v>
      </c>
      <c r="C2087">
        <v>147.70673712021099</v>
      </c>
      <c r="D2087">
        <v>16.120832540656099</v>
      </c>
      <c r="E2087">
        <v>7.1787013616149098</v>
      </c>
      <c r="F2087">
        <v>0.16945991696488699</v>
      </c>
      <c r="G2087">
        <v>0.68714124395232201</v>
      </c>
      <c r="H2087">
        <v>14.1644518272425</v>
      </c>
      <c r="I2087">
        <v>3.092867756315</v>
      </c>
    </row>
    <row r="2088" spans="1:9" x14ac:dyDescent="0.25">
      <c r="A2088">
        <v>2086</v>
      </c>
      <c r="B2088">
        <v>91.271165024007999</v>
      </c>
      <c r="C2088">
        <v>125.514998993356</v>
      </c>
      <c r="D2088">
        <v>15.498470100700599</v>
      </c>
      <c r="E2088">
        <v>13.539974464444001</v>
      </c>
      <c r="F2088">
        <v>0.46233521037050401</v>
      </c>
      <c r="G2088">
        <v>0.73226772135426399</v>
      </c>
      <c r="H2088">
        <v>8.0201173512154202</v>
      </c>
      <c r="I2088">
        <v>5.1060534960112598</v>
      </c>
    </row>
    <row r="2089" spans="1:9" x14ac:dyDescent="0.25">
      <c r="A2089">
        <v>2087</v>
      </c>
      <c r="B2089">
        <v>19.4496996996997</v>
      </c>
      <c r="C2089">
        <v>155.99656549520699</v>
      </c>
      <c r="D2089">
        <v>16.285394789590502</v>
      </c>
      <c r="E2089">
        <v>3.09472753056717</v>
      </c>
      <c r="F2089">
        <v>0.125747724759464</v>
      </c>
      <c r="G2089">
        <v>0.91786344857429603</v>
      </c>
      <c r="H2089">
        <v>14.901328273244699</v>
      </c>
      <c r="I2089">
        <v>2.5319840079959999</v>
      </c>
    </row>
    <row r="2090" spans="1:9" x14ac:dyDescent="0.25">
      <c r="A2090">
        <v>2088</v>
      </c>
      <c r="B2090">
        <v>44.586417397939698</v>
      </c>
      <c r="C2090">
        <v>98.775409212028904</v>
      </c>
      <c r="D2090">
        <v>13.4456383727006</v>
      </c>
      <c r="E2090">
        <v>19.023359523680199</v>
      </c>
      <c r="F2090">
        <v>0.30749002338917403</v>
      </c>
      <c r="G2090">
        <v>0.52911028304641905</v>
      </c>
      <c r="H2090">
        <v>8.9325153374233093</v>
      </c>
      <c r="I2090">
        <v>6.8520518358531302</v>
      </c>
    </row>
    <row r="2091" spans="1:9" x14ac:dyDescent="0.25">
      <c r="A2091">
        <v>2089</v>
      </c>
      <c r="B2091">
        <v>41.867818400964197</v>
      </c>
      <c r="C2091">
        <v>164.28331984741601</v>
      </c>
      <c r="D2091">
        <v>12.3432102352974</v>
      </c>
      <c r="E2091">
        <v>5.3806909656139998</v>
      </c>
      <c r="F2091">
        <v>0.273372289380302</v>
      </c>
      <c r="G2091">
        <v>0.84602942404029102</v>
      </c>
      <c r="H2091">
        <v>9.0398406374501992</v>
      </c>
      <c r="I2091">
        <v>2.9901207464324902</v>
      </c>
    </row>
    <row r="2092" spans="1:9" x14ac:dyDescent="0.25">
      <c r="A2092">
        <v>2090</v>
      </c>
      <c r="B2092">
        <v>36.502935420743597</v>
      </c>
      <c r="C2092">
        <v>151.78003412969201</v>
      </c>
      <c r="D2092">
        <v>14.1633029222087</v>
      </c>
      <c r="E2092">
        <v>9.7162247720446793</v>
      </c>
      <c r="F2092">
        <v>0.230511751852711</v>
      </c>
      <c r="G2092">
        <v>0.79779624027068896</v>
      </c>
      <c r="H2092">
        <v>14.4005006257822</v>
      </c>
      <c r="I2092">
        <v>4.9993732372297002</v>
      </c>
    </row>
    <row r="2093" spans="1:9" x14ac:dyDescent="0.25">
      <c r="A2093">
        <v>2091</v>
      </c>
      <c r="B2093">
        <v>32.229014331675899</v>
      </c>
      <c r="C2093">
        <v>156.70755400898901</v>
      </c>
      <c r="D2093">
        <v>15.8110710949615</v>
      </c>
      <c r="E2093">
        <v>7.4915019117808201</v>
      </c>
      <c r="F2093">
        <v>0.227871283914686</v>
      </c>
      <c r="G2093">
        <v>0.82619024847241096</v>
      </c>
      <c r="H2093">
        <v>15.2641860465116</v>
      </c>
      <c r="I2093">
        <v>3.34494059811552</v>
      </c>
    </row>
    <row r="2094" spans="1:9" x14ac:dyDescent="0.25">
      <c r="A2094">
        <v>2092</v>
      </c>
      <c r="B2094">
        <v>34.286423094271498</v>
      </c>
      <c r="C2094">
        <v>108.361076082387</v>
      </c>
      <c r="D2094">
        <v>14.764204654825299</v>
      </c>
      <c r="E2094">
        <v>18.0898241791106</v>
      </c>
      <c r="F2094">
        <v>0.21460343478499799</v>
      </c>
      <c r="G2094">
        <v>0.52408785655174805</v>
      </c>
      <c r="H2094">
        <v>14.525658807212199</v>
      </c>
      <c r="I2094">
        <v>8.3343343343343292</v>
      </c>
    </row>
    <row r="2095" spans="1:9" x14ac:dyDescent="0.25">
      <c r="A2095">
        <v>2093</v>
      </c>
      <c r="B2095">
        <v>49.8223538119911</v>
      </c>
      <c r="C2095">
        <v>126.51360046797301</v>
      </c>
      <c r="D2095">
        <v>14.4269085720336</v>
      </c>
      <c r="E2095">
        <v>10.201645962827699</v>
      </c>
      <c r="F2095">
        <v>0.29567793014514299</v>
      </c>
      <c r="G2095">
        <v>0.66165949959951798</v>
      </c>
      <c r="H2095">
        <v>9.2560386473429901</v>
      </c>
      <c r="I2095">
        <v>5.3037037037037003</v>
      </c>
    </row>
    <row r="2096" spans="1:9" x14ac:dyDescent="0.25">
      <c r="A2096">
        <v>2094</v>
      </c>
      <c r="B2096">
        <v>33.942930591259604</v>
      </c>
      <c r="C2096">
        <v>136.52081922816501</v>
      </c>
      <c r="D2096">
        <v>15.0730411818385</v>
      </c>
      <c r="E2096">
        <v>9.9825822877539299</v>
      </c>
      <c r="F2096">
        <v>0.196153502509614</v>
      </c>
      <c r="G2096">
        <v>0.83822836910458998</v>
      </c>
      <c r="H2096">
        <v>12.526562500000001</v>
      </c>
      <c r="I2096">
        <v>6.4943100995732497</v>
      </c>
    </row>
    <row r="2097" spans="1:9" x14ac:dyDescent="0.25">
      <c r="A2097">
        <v>2095</v>
      </c>
      <c r="B2097">
        <v>36.825147347740597</v>
      </c>
      <c r="C2097">
        <v>107.556170065675</v>
      </c>
      <c r="D2097">
        <v>16.407779409817799</v>
      </c>
      <c r="E2097">
        <v>10.3288959256905</v>
      </c>
      <c r="F2097">
        <v>0.202953017287785</v>
      </c>
      <c r="G2097">
        <v>0.58044841001246095</v>
      </c>
      <c r="H2097">
        <v>13.111441307578</v>
      </c>
      <c r="I2097">
        <v>5.9265454545454501</v>
      </c>
    </row>
    <row r="2098" spans="1:9" x14ac:dyDescent="0.25">
      <c r="A2098">
        <v>2096</v>
      </c>
      <c r="B2098">
        <v>34.479883664566103</v>
      </c>
      <c r="C2098">
        <v>139.86630872483201</v>
      </c>
      <c r="D2098">
        <v>13.6683108055923</v>
      </c>
      <c r="E2098">
        <v>8.4207527678173602</v>
      </c>
      <c r="F2098">
        <v>0.19574448041154</v>
      </c>
      <c r="G2098">
        <v>0.74785729207185003</v>
      </c>
      <c r="H2098">
        <v>14.368740515933199</v>
      </c>
      <c r="I2098">
        <v>3.9510233918128601</v>
      </c>
    </row>
    <row r="2099" spans="1:9" x14ac:dyDescent="0.25">
      <c r="A2099">
        <v>2097</v>
      </c>
      <c r="B2099">
        <v>40.007142857142803</v>
      </c>
      <c r="C2099">
        <v>168.253526595056</v>
      </c>
      <c r="D2099">
        <v>14.826734330015301</v>
      </c>
      <c r="E2099">
        <v>7.6015648830191402</v>
      </c>
      <c r="F2099">
        <v>0.24578218525890999</v>
      </c>
      <c r="G2099">
        <v>0.83557143214306595</v>
      </c>
      <c r="H2099">
        <v>14.0055679287305</v>
      </c>
      <c r="I2099">
        <v>3.78019323671497</v>
      </c>
    </row>
    <row r="2100" spans="1:9" x14ac:dyDescent="0.25">
      <c r="A2100">
        <v>2098</v>
      </c>
      <c r="B2100">
        <v>33.594027954256603</v>
      </c>
      <c r="C2100">
        <v>130.04082344731299</v>
      </c>
      <c r="D2100">
        <v>14.237810821164899</v>
      </c>
      <c r="E2100">
        <v>17.701848506450801</v>
      </c>
      <c r="F2100">
        <v>0.20309857908682499</v>
      </c>
      <c r="G2100">
        <v>0.62963997946481798</v>
      </c>
      <c r="H2100">
        <v>12.990415335463201</v>
      </c>
      <c r="I2100">
        <v>7.2947882736156302</v>
      </c>
    </row>
    <row r="2101" spans="1:9" x14ac:dyDescent="0.25">
      <c r="A2101">
        <v>2099</v>
      </c>
      <c r="B2101">
        <v>35.6336336336336</v>
      </c>
      <c r="C2101">
        <v>135.62888030888001</v>
      </c>
      <c r="D2101">
        <v>19.585787891263202</v>
      </c>
      <c r="E2101">
        <v>3.81517110514848</v>
      </c>
      <c r="F2101">
        <v>0.216047506812649</v>
      </c>
      <c r="G2101">
        <v>0.838639280745611</v>
      </c>
      <c r="H2101">
        <v>14.8667883211678</v>
      </c>
      <c r="I2101">
        <v>2.71716155007549</v>
      </c>
    </row>
    <row r="2102" spans="1:9" x14ac:dyDescent="0.25">
      <c r="A2102">
        <v>2100</v>
      </c>
      <c r="B2102">
        <v>28.550870147255601</v>
      </c>
      <c r="C2102">
        <v>123.797744360902</v>
      </c>
      <c r="D2102">
        <v>18.6176635351474</v>
      </c>
      <c r="E2102">
        <v>3.4439351726376701</v>
      </c>
      <c r="F2102">
        <v>0.17725996405852801</v>
      </c>
      <c r="G2102">
        <v>0.89710743397185699</v>
      </c>
      <c r="H2102">
        <v>16.318864774624299</v>
      </c>
      <c r="I2102">
        <v>2.89797687861271</v>
      </c>
    </row>
    <row r="2103" spans="1:9" x14ac:dyDescent="0.25">
      <c r="A2103">
        <v>2101</v>
      </c>
      <c r="B2103">
        <v>56.461740271097497</v>
      </c>
      <c r="C2103">
        <v>133.86046511627899</v>
      </c>
      <c r="D2103">
        <v>15.341118567636901</v>
      </c>
      <c r="E2103">
        <v>7.4261389001784801</v>
      </c>
      <c r="F2103">
        <v>0.32076986681958403</v>
      </c>
      <c r="G2103">
        <v>0.79460564855855198</v>
      </c>
      <c r="H2103">
        <v>9.4482306684141495</v>
      </c>
      <c r="I2103">
        <v>4.1211592178770902</v>
      </c>
    </row>
    <row r="2104" spans="1:9" x14ac:dyDescent="0.25">
      <c r="A2104">
        <v>2102</v>
      </c>
      <c r="B2104">
        <v>35.5777453838678</v>
      </c>
      <c r="C2104">
        <v>149.12658921525599</v>
      </c>
      <c r="D2104">
        <v>18.9541387329838</v>
      </c>
      <c r="E2104">
        <v>7.0037643326079397</v>
      </c>
      <c r="F2104">
        <v>0.21943530508489001</v>
      </c>
      <c r="G2104">
        <v>0.82370447780534695</v>
      </c>
      <c r="H2104">
        <v>11.5971631205673</v>
      </c>
      <c r="I2104">
        <v>4.0151608910891001</v>
      </c>
    </row>
    <row r="2105" spans="1:9" x14ac:dyDescent="0.25">
      <c r="A2105">
        <v>2103</v>
      </c>
      <c r="B2105">
        <v>31.4583333333333</v>
      </c>
      <c r="C2105">
        <v>136.52656042496599</v>
      </c>
      <c r="D2105">
        <v>19.582326929077698</v>
      </c>
      <c r="E2105">
        <v>5.1407591025597901</v>
      </c>
      <c r="F2105">
        <v>0.212745917981878</v>
      </c>
      <c r="G2105">
        <v>0.83391807305731003</v>
      </c>
      <c r="H2105">
        <v>10.985123966942099</v>
      </c>
      <c r="I2105">
        <v>3.3579545454545401</v>
      </c>
    </row>
    <row r="2106" spans="1:9" x14ac:dyDescent="0.25">
      <c r="A2106">
        <v>2104</v>
      </c>
      <c r="B2106">
        <v>59.149107142857098</v>
      </c>
      <c r="C2106">
        <v>132.727943720447</v>
      </c>
      <c r="D2106">
        <v>15.4906876238992</v>
      </c>
      <c r="E2106">
        <v>6.4731535193906904</v>
      </c>
      <c r="F2106">
        <v>0.33339097966357001</v>
      </c>
      <c r="G2106">
        <v>0.80971244754662197</v>
      </c>
      <c r="H2106">
        <v>9.0381991814461102</v>
      </c>
      <c r="I2106">
        <v>3.3054459352801802</v>
      </c>
    </row>
    <row r="2107" spans="1:9" x14ac:dyDescent="0.25">
      <c r="A2107">
        <v>2105</v>
      </c>
      <c r="B2107">
        <v>26.919685039369998</v>
      </c>
      <c r="C2107">
        <v>72.130959714180094</v>
      </c>
      <c r="D2107">
        <v>13.7816675653585</v>
      </c>
      <c r="E2107">
        <v>8.2043570963574801</v>
      </c>
      <c r="F2107">
        <v>0.18851576761262601</v>
      </c>
      <c r="G2107">
        <v>0.71775737440082599</v>
      </c>
      <c r="H2107">
        <v>11.173453996983399</v>
      </c>
      <c r="I2107">
        <v>4.5286652078774603</v>
      </c>
    </row>
    <row r="2108" spans="1:9" x14ac:dyDescent="0.25">
      <c r="A2108">
        <v>2106</v>
      </c>
      <c r="B2108">
        <v>27.246145374449299</v>
      </c>
      <c r="C2108">
        <v>175.71638899651299</v>
      </c>
      <c r="D2108">
        <v>14.2612380031021</v>
      </c>
      <c r="E2108">
        <v>7.2761498501153596</v>
      </c>
      <c r="F2108">
        <v>0.17866721587355899</v>
      </c>
      <c r="G2108">
        <v>0.87617094033499099</v>
      </c>
      <c r="H2108">
        <v>10.3913764510779</v>
      </c>
      <c r="I2108">
        <v>3.5472168374411499</v>
      </c>
    </row>
    <row r="2109" spans="1:9" x14ac:dyDescent="0.25">
      <c r="A2109">
        <v>2107</v>
      </c>
      <c r="B2109">
        <v>34.846276383910698</v>
      </c>
      <c r="C2109">
        <v>156.69143435251701</v>
      </c>
      <c r="D2109">
        <v>13.021054862780201</v>
      </c>
      <c r="E2109">
        <v>3.8756125574536502</v>
      </c>
      <c r="F2109">
        <v>0.238467884454304</v>
      </c>
      <c r="G2109">
        <v>0.87410022328982595</v>
      </c>
      <c r="H2109">
        <v>8.8551461245235004</v>
      </c>
      <c r="I2109">
        <v>3.0508211961574201</v>
      </c>
    </row>
    <row r="2110" spans="1:9" x14ac:dyDescent="0.25">
      <c r="A2110">
        <v>2108</v>
      </c>
      <c r="B2110">
        <v>37.2009468700683</v>
      </c>
      <c r="C2110">
        <v>137.93847715736001</v>
      </c>
      <c r="D2110">
        <v>15.6662716443116</v>
      </c>
      <c r="E2110">
        <v>8.0167103068777195</v>
      </c>
      <c r="F2110">
        <v>0.250023489174728</v>
      </c>
      <c r="G2110">
        <v>0.74530800723238699</v>
      </c>
      <c r="H2110">
        <v>10.410714285714199</v>
      </c>
      <c r="I2110">
        <v>3.5546357615894002</v>
      </c>
    </row>
    <row r="2111" spans="1:9" x14ac:dyDescent="0.25">
      <c r="A2111">
        <v>2109</v>
      </c>
      <c r="B2111">
        <v>33.366173120728902</v>
      </c>
      <c r="C2111">
        <v>113.377967133292</v>
      </c>
      <c r="D2111">
        <v>15.5442889905411</v>
      </c>
      <c r="E2111">
        <v>9.7289558508713991</v>
      </c>
      <c r="F2111">
        <v>0.22221478074539899</v>
      </c>
      <c r="G2111">
        <v>0.79379918735055799</v>
      </c>
      <c r="H2111">
        <v>10.957413249211299</v>
      </c>
      <c r="I2111">
        <v>4.5798555377207002</v>
      </c>
    </row>
    <row r="2112" spans="1:9" x14ac:dyDescent="0.25">
      <c r="A2112">
        <v>2110</v>
      </c>
      <c r="B2112">
        <v>31.116060961313</v>
      </c>
      <c r="C2112">
        <v>171.154550292708</v>
      </c>
      <c r="D2112">
        <v>14.7080001512017</v>
      </c>
      <c r="E2112">
        <v>4.7531824046809401</v>
      </c>
      <c r="F2112">
        <v>0.19285773802857001</v>
      </c>
      <c r="G2112">
        <v>0.88001355649153701</v>
      </c>
      <c r="H2112">
        <v>9.5070175438596394</v>
      </c>
      <c r="I2112">
        <v>2.7199039327529202</v>
      </c>
    </row>
    <row r="2113" spans="1:9" x14ac:dyDescent="0.25">
      <c r="A2113">
        <v>2111</v>
      </c>
      <c r="B2113">
        <v>41.566093006224797</v>
      </c>
      <c r="C2113">
        <v>145.29429757483001</v>
      </c>
      <c r="D2113">
        <v>13.045566883313599</v>
      </c>
      <c r="E2113">
        <v>6.7861430258701398</v>
      </c>
      <c r="F2113">
        <v>0.25009150851029699</v>
      </c>
      <c r="G2113">
        <v>0.85169604556049505</v>
      </c>
      <c r="H2113">
        <v>9.4927184466019394</v>
      </c>
      <c r="I2113">
        <v>3.5605617320070202</v>
      </c>
    </row>
    <row r="2114" spans="1:9" x14ac:dyDescent="0.25">
      <c r="A2114">
        <v>2112</v>
      </c>
      <c r="B2114">
        <v>41.028330319469497</v>
      </c>
      <c r="C2114">
        <v>191.790212395975</v>
      </c>
      <c r="D2114">
        <v>13.122798259383099</v>
      </c>
      <c r="E2114">
        <v>3.6273499114474901</v>
      </c>
      <c r="F2114">
        <v>0.27505044400892098</v>
      </c>
      <c r="G2114">
        <v>0.85789876533964304</v>
      </c>
      <c r="H2114">
        <v>9.6188016528925608</v>
      </c>
      <c r="I2114">
        <v>2.72803347280334</v>
      </c>
    </row>
    <row r="2115" spans="1:9" x14ac:dyDescent="0.25">
      <c r="A2115">
        <v>2113</v>
      </c>
      <c r="B2115">
        <v>56.099879178413197</v>
      </c>
      <c r="C2115">
        <v>146.365758106193</v>
      </c>
      <c r="D2115">
        <v>13.021836416071899</v>
      </c>
      <c r="E2115">
        <v>7.0351498525895497</v>
      </c>
      <c r="F2115">
        <v>0.31617901572745699</v>
      </c>
      <c r="G2115">
        <v>0.85083459177966603</v>
      </c>
      <c r="H2115">
        <v>7.8107416879795304</v>
      </c>
      <c r="I2115">
        <v>3.4859894921190802</v>
      </c>
    </row>
    <row r="2116" spans="1:9" x14ac:dyDescent="0.25">
      <c r="A2116">
        <v>2114</v>
      </c>
      <c r="B2116">
        <v>49.067297297297202</v>
      </c>
      <c r="C2116">
        <v>172.44168006811</v>
      </c>
      <c r="D2116">
        <v>15.7419856683664</v>
      </c>
      <c r="E2116">
        <v>3.5064912407637898</v>
      </c>
      <c r="F2116">
        <v>0.29511143499243297</v>
      </c>
      <c r="G2116">
        <v>0.88051651027587596</v>
      </c>
      <c r="H2116">
        <v>9.1823255813953395</v>
      </c>
      <c r="I2116">
        <v>2.4625850340136002</v>
      </c>
    </row>
    <row r="2117" spans="1:9" x14ac:dyDescent="0.25">
      <c r="A2117">
        <v>2115</v>
      </c>
      <c r="B2117">
        <v>45.465435041716297</v>
      </c>
      <c r="C2117">
        <v>172.05432511491799</v>
      </c>
      <c r="D2117">
        <v>11.5368907820827</v>
      </c>
      <c r="E2117">
        <v>5.0375204077416296</v>
      </c>
      <c r="F2117">
        <v>0.26603247663796697</v>
      </c>
      <c r="G2117">
        <v>0.87514366715774605</v>
      </c>
      <c r="H2117">
        <v>9.4667349027635606</v>
      </c>
      <c r="I2117">
        <v>3.0551760378349901</v>
      </c>
    </row>
    <row r="2118" spans="1:9" x14ac:dyDescent="0.25">
      <c r="A2118">
        <v>2116</v>
      </c>
      <c r="B2118">
        <v>52.831481983202302</v>
      </c>
      <c r="C2118">
        <v>100.65171236038</v>
      </c>
      <c r="D2118">
        <v>13.0734904645788</v>
      </c>
      <c r="E2118">
        <v>7.3576917846771401</v>
      </c>
      <c r="F2118">
        <v>0.30445737687236601</v>
      </c>
      <c r="G2118">
        <v>0.80399057347723102</v>
      </c>
      <c r="H2118">
        <v>9.1429924242424203</v>
      </c>
      <c r="I2118">
        <v>4.5727938834023503</v>
      </c>
    </row>
    <row r="2119" spans="1:9" x14ac:dyDescent="0.25">
      <c r="A2119">
        <v>2117</v>
      </c>
      <c r="B2119">
        <v>49.655598728364502</v>
      </c>
      <c r="C2119">
        <v>135.282513181019</v>
      </c>
      <c r="D2119">
        <v>12.6622745405652</v>
      </c>
      <c r="E2119">
        <v>3.7328089950581198</v>
      </c>
      <c r="F2119">
        <v>0.29615352170995601</v>
      </c>
      <c r="G2119">
        <v>0.88377973471603899</v>
      </c>
      <c r="H2119">
        <v>9.7038327526132395</v>
      </c>
      <c r="I2119">
        <v>2.80523809523809</v>
      </c>
    </row>
    <row r="2120" spans="1:9" x14ac:dyDescent="0.25">
      <c r="A2120">
        <v>2118</v>
      </c>
      <c r="B2120">
        <v>71.808451358254004</v>
      </c>
      <c r="C2120">
        <v>121.030172413793</v>
      </c>
      <c r="D2120">
        <v>17.3155922137848</v>
      </c>
      <c r="E2120">
        <v>11.618702119790299</v>
      </c>
      <c r="F2120">
        <v>0.46688941744328299</v>
      </c>
      <c r="G2120">
        <v>0.65047419040027599</v>
      </c>
      <c r="H2120">
        <v>6.3320433436532504</v>
      </c>
      <c r="I2120">
        <v>5.625</v>
      </c>
    </row>
    <row r="2121" spans="1:9" x14ac:dyDescent="0.25">
      <c r="A2121">
        <v>2119</v>
      </c>
      <c r="B2121">
        <v>47.481537302185302</v>
      </c>
      <c r="C2121">
        <v>115.33174386920901</v>
      </c>
      <c r="D2121">
        <v>11.9701321265908</v>
      </c>
      <c r="E2121">
        <v>19.6645427589932</v>
      </c>
      <c r="F2121">
        <v>0.30663437271677002</v>
      </c>
      <c r="G2121">
        <v>0.651771426742348</v>
      </c>
      <c r="H2121">
        <v>7.9125475285171101</v>
      </c>
      <c r="I2121">
        <v>9.8326417704011</v>
      </c>
    </row>
    <row r="2122" spans="1:9" x14ac:dyDescent="0.25">
      <c r="A2122">
        <v>2120</v>
      </c>
      <c r="B2122">
        <v>53.717888715548597</v>
      </c>
      <c r="C2122">
        <v>169.300143345462</v>
      </c>
      <c r="D2122">
        <v>15.046353348572399</v>
      </c>
      <c r="E2122">
        <v>4.2545785108121601</v>
      </c>
      <c r="F2122">
        <v>0.30319068561816698</v>
      </c>
      <c r="G2122">
        <v>0.87935631089371502</v>
      </c>
      <c r="H2122">
        <v>9.1345083487940606</v>
      </c>
      <c r="I2122">
        <v>2.7707174231332301</v>
      </c>
    </row>
    <row r="2123" spans="1:9" x14ac:dyDescent="0.25">
      <c r="A2123">
        <v>2121</v>
      </c>
      <c r="B2123">
        <v>47.754574132492102</v>
      </c>
      <c r="C2123">
        <v>160.70982217051599</v>
      </c>
      <c r="D2123">
        <v>15.100444202080901</v>
      </c>
      <c r="E2123">
        <v>5.6477039622920699</v>
      </c>
      <c r="F2123">
        <v>0.27668849450182798</v>
      </c>
      <c r="G2123">
        <v>0.78936906806693896</v>
      </c>
      <c r="H2123">
        <v>11.447453954496201</v>
      </c>
      <c r="I2123">
        <v>2.8133193497640199</v>
      </c>
    </row>
    <row r="2124" spans="1:9" x14ac:dyDescent="0.25">
      <c r="A2124">
        <v>2122</v>
      </c>
      <c r="B2124">
        <v>52.282391048292098</v>
      </c>
      <c r="C2124">
        <v>180.17636059442901</v>
      </c>
      <c r="D2124">
        <v>16.3421234079897</v>
      </c>
      <c r="E2124">
        <v>3.8216323975372002</v>
      </c>
      <c r="F2124">
        <v>0.305197236828117</v>
      </c>
      <c r="G2124">
        <v>0.86213964426406997</v>
      </c>
      <c r="H2124">
        <v>11.3143418467583</v>
      </c>
      <c r="I2124">
        <v>2.5517040489367901</v>
      </c>
    </row>
    <row r="2125" spans="1:9" x14ac:dyDescent="0.25">
      <c r="A2125">
        <v>2123</v>
      </c>
      <c r="B2125">
        <v>52.587021325384001</v>
      </c>
      <c r="C2125">
        <v>175.300626304801</v>
      </c>
      <c r="D2125">
        <v>15.965125314372701</v>
      </c>
      <c r="E2125">
        <v>3.6646641867540501</v>
      </c>
      <c r="F2125">
        <v>0.31991992332987801</v>
      </c>
      <c r="G2125">
        <v>0.80935489992225695</v>
      </c>
      <c r="H2125">
        <v>8.8503869303525295</v>
      </c>
      <c r="I2125">
        <v>2.6356188012074102</v>
      </c>
    </row>
    <row r="2126" spans="1:9" x14ac:dyDescent="0.25">
      <c r="A2126">
        <v>2124</v>
      </c>
      <c r="B2126">
        <v>41.232461024498797</v>
      </c>
      <c r="C2126">
        <v>15.022598870056401</v>
      </c>
      <c r="D2126">
        <v>15.1604714943155</v>
      </c>
      <c r="E2126">
        <v>23.530087588779899</v>
      </c>
      <c r="F2126">
        <v>0.25077528058549198</v>
      </c>
      <c r="G2126">
        <v>8.1263096313380398E-2</v>
      </c>
      <c r="H2126">
        <v>10.833810888252099</v>
      </c>
      <c r="I2126">
        <v>14.5764966740576</v>
      </c>
    </row>
    <row r="2127" spans="1:9" x14ac:dyDescent="0.25">
      <c r="A2127">
        <v>2125</v>
      </c>
      <c r="B2127">
        <v>50.188495575221197</v>
      </c>
      <c r="C2127">
        <v>125.29695394831801</v>
      </c>
      <c r="D2127">
        <v>13.5912384144903</v>
      </c>
      <c r="E2127">
        <v>7.6693777771778802</v>
      </c>
      <c r="F2127">
        <v>0.30755917447276698</v>
      </c>
      <c r="G2127">
        <v>0.77860815866190602</v>
      </c>
      <c r="H2127">
        <v>9.5751789976133601</v>
      </c>
      <c r="I2127">
        <v>3.9251117734724201</v>
      </c>
    </row>
    <row r="2128" spans="1:9" x14ac:dyDescent="0.25">
      <c r="A2128">
        <v>2126</v>
      </c>
      <c r="B2128">
        <v>62.151387425359999</v>
      </c>
      <c r="C2128">
        <v>173.07317268433201</v>
      </c>
      <c r="D2128">
        <v>17.473130337379001</v>
      </c>
      <c r="E2128">
        <v>5.7154558431005098</v>
      </c>
      <c r="F2128">
        <v>0.33996258591195799</v>
      </c>
      <c r="G2128">
        <v>0.87845765964192202</v>
      </c>
      <c r="H2128">
        <v>8.9499999999999993</v>
      </c>
      <c r="I2128">
        <v>3.2007060010085699</v>
      </c>
    </row>
    <row r="2129" spans="1:9" x14ac:dyDescent="0.25">
      <c r="A2129">
        <v>2127</v>
      </c>
      <c r="B2129">
        <v>54.889111556446203</v>
      </c>
      <c r="C2129">
        <v>147.40024957104899</v>
      </c>
      <c r="D2129">
        <v>16.735155432099301</v>
      </c>
      <c r="E2129">
        <v>7.3960509944661004</v>
      </c>
      <c r="F2129">
        <v>0.30107442150958402</v>
      </c>
      <c r="G2129">
        <v>0.810742484832216</v>
      </c>
      <c r="H2129">
        <v>10.1236442516268</v>
      </c>
      <c r="I2129">
        <v>4.06886097877869</v>
      </c>
    </row>
    <row r="2130" spans="1:9" x14ac:dyDescent="0.25">
      <c r="A2130">
        <v>2128</v>
      </c>
      <c r="B2130">
        <v>67.6989117291414</v>
      </c>
      <c r="C2130">
        <v>123.49251817015799</v>
      </c>
      <c r="D2130">
        <v>14.6937577275244</v>
      </c>
      <c r="E2130">
        <v>4.0535377577561897</v>
      </c>
      <c r="F2130">
        <v>0.35379495994374599</v>
      </c>
      <c r="G2130">
        <v>0.81967541283796097</v>
      </c>
      <c r="H2130">
        <v>9.2298136645962696</v>
      </c>
      <c r="I2130">
        <v>2.89264939185616</v>
      </c>
    </row>
    <row r="2131" spans="1:9" x14ac:dyDescent="0.25">
      <c r="A2131">
        <v>2129</v>
      </c>
      <c r="B2131">
        <v>58.606382978723403</v>
      </c>
      <c r="C2131">
        <v>97.918982204183493</v>
      </c>
      <c r="D2131">
        <v>16.6502010477301</v>
      </c>
      <c r="E2131">
        <v>4.2642953818559501</v>
      </c>
      <c r="F2131">
        <v>0.29399690872538597</v>
      </c>
      <c r="G2131">
        <v>0.797726382674532</v>
      </c>
      <c r="H2131">
        <v>9.1542699724517895</v>
      </c>
      <c r="I2131">
        <v>3.06242350061199</v>
      </c>
    </row>
    <row r="2132" spans="1:9" x14ac:dyDescent="0.25">
      <c r="A2132">
        <v>2130</v>
      </c>
      <c r="B2132">
        <v>15.539906103286301</v>
      </c>
      <c r="C2132">
        <v>174.284083333333</v>
      </c>
      <c r="D2132">
        <v>14.917318792756699</v>
      </c>
      <c r="E2132">
        <v>4.7629855475729599</v>
      </c>
      <c r="F2132">
        <v>9.5855932076943706E-2</v>
      </c>
      <c r="G2132">
        <v>0.89167390278192304</v>
      </c>
      <c r="H2132">
        <v>16.828282828282799</v>
      </c>
      <c r="I2132">
        <v>2.8962944541158899</v>
      </c>
    </row>
    <row r="2133" spans="1:9" x14ac:dyDescent="0.25">
      <c r="A2133">
        <v>2131</v>
      </c>
      <c r="B2133">
        <v>15.168562564632801</v>
      </c>
      <c r="C2133">
        <v>152.804608803642</v>
      </c>
      <c r="D2133">
        <v>16.395005667640401</v>
      </c>
      <c r="E2133">
        <v>6.49036461086542</v>
      </c>
      <c r="F2133">
        <v>9.3047023014353497E-2</v>
      </c>
      <c r="G2133">
        <v>0.82731195066924801</v>
      </c>
      <c r="H2133">
        <v>17.635346756152099</v>
      </c>
      <c r="I2133">
        <v>3.9339762611275901</v>
      </c>
    </row>
    <row r="2134" spans="1:9" x14ac:dyDescent="0.25">
      <c r="A2134">
        <v>2132</v>
      </c>
      <c r="B2134">
        <v>50.443260768874403</v>
      </c>
      <c r="C2134">
        <v>140.03004680658299</v>
      </c>
      <c r="D2134">
        <v>18.050486092620499</v>
      </c>
      <c r="E2134">
        <v>2.57413171672883</v>
      </c>
      <c r="F2134">
        <v>0.31615596192727402</v>
      </c>
      <c r="G2134">
        <v>0.87397085821141396</v>
      </c>
      <c r="H2134">
        <v>11.353316326530599</v>
      </c>
      <c r="I2134">
        <v>2.48757342973339</v>
      </c>
    </row>
    <row r="2135" spans="1:9" x14ac:dyDescent="0.25">
      <c r="A2135">
        <v>2133</v>
      </c>
      <c r="B2135">
        <v>33.869696969696903</v>
      </c>
      <c r="C2135">
        <v>136.72552135054599</v>
      </c>
      <c r="D2135">
        <v>19.790603726712501</v>
      </c>
      <c r="E2135">
        <v>7.8070364571645898</v>
      </c>
      <c r="F2135">
        <v>0.20531827027649499</v>
      </c>
      <c r="G2135">
        <v>0.74275840613209199</v>
      </c>
      <c r="H2135">
        <v>15.0273224043715</v>
      </c>
      <c r="I2135">
        <v>3.4072748956469798</v>
      </c>
    </row>
    <row r="2136" spans="1:9" x14ac:dyDescent="0.25">
      <c r="A2136">
        <v>2134</v>
      </c>
      <c r="B2136">
        <v>53.173469387755098</v>
      </c>
      <c r="C2136">
        <v>158.32497911445199</v>
      </c>
      <c r="D2136">
        <v>20.1441422785452</v>
      </c>
      <c r="E2136">
        <v>4.2421607371250403</v>
      </c>
      <c r="F2136">
        <v>0.32533794827503798</v>
      </c>
      <c r="G2136">
        <v>0.80446901644634505</v>
      </c>
      <c r="H2136">
        <v>13.203274215552501</v>
      </c>
      <c r="I2136">
        <v>2.6716917922948</v>
      </c>
    </row>
    <row r="2137" spans="1:9" x14ac:dyDescent="0.25">
      <c r="A2137">
        <v>2135</v>
      </c>
      <c r="B2137">
        <v>21.0604304635761</v>
      </c>
      <c r="C2137">
        <v>156.74390784226799</v>
      </c>
      <c r="D2137">
        <v>22.6287264942513</v>
      </c>
      <c r="E2137">
        <v>8.4526482787263095</v>
      </c>
      <c r="F2137">
        <v>0.114359582619271</v>
      </c>
      <c r="G2137">
        <v>0.73337592690156705</v>
      </c>
      <c r="H2137">
        <v>14.7987288135593</v>
      </c>
      <c r="I2137">
        <v>3.9306389950846499</v>
      </c>
    </row>
    <row r="2138" spans="1:9" x14ac:dyDescent="0.25">
      <c r="A2138">
        <v>2136</v>
      </c>
      <c r="B2138">
        <v>39.699125364431403</v>
      </c>
      <c r="C2138">
        <v>55.447789878283103</v>
      </c>
      <c r="D2138">
        <v>19.690453541745701</v>
      </c>
      <c r="E2138">
        <v>11.553712909651001</v>
      </c>
      <c r="F2138">
        <v>0.23667071568522699</v>
      </c>
      <c r="G2138">
        <v>0.29415674410290799</v>
      </c>
      <c r="H2138">
        <v>13.381933438985699</v>
      </c>
      <c r="I2138">
        <v>7.4437627811860896</v>
      </c>
    </row>
    <row r="2139" spans="1:9" x14ac:dyDescent="0.25">
      <c r="A2139">
        <v>2137</v>
      </c>
      <c r="B2139">
        <v>39.541336353340803</v>
      </c>
      <c r="C2139">
        <v>129.01477670752999</v>
      </c>
      <c r="D2139">
        <v>18.929481488787498</v>
      </c>
      <c r="E2139">
        <v>2.9125072173816098</v>
      </c>
      <c r="F2139">
        <v>0.23142682658803601</v>
      </c>
      <c r="G2139">
        <v>0.90266183703325598</v>
      </c>
      <c r="H2139">
        <v>15.8911353032659</v>
      </c>
      <c r="I2139">
        <v>2.4822959373835198</v>
      </c>
    </row>
    <row r="2140" spans="1:9" x14ac:dyDescent="0.25">
      <c r="A2140">
        <v>2138</v>
      </c>
      <c r="B2140">
        <v>26.132475397426099</v>
      </c>
      <c r="C2140">
        <v>153.59629721669901</v>
      </c>
      <c r="D2140">
        <v>17.5213871610163</v>
      </c>
      <c r="E2140">
        <v>5.9310783215913396</v>
      </c>
      <c r="F2140">
        <v>0.14960052152685499</v>
      </c>
      <c r="G2140">
        <v>0.86150067924616203</v>
      </c>
      <c r="H2140">
        <v>13.404805914972201</v>
      </c>
      <c r="I2140">
        <v>2.9683458134785501</v>
      </c>
    </row>
    <row r="2141" spans="1:9" x14ac:dyDescent="0.25">
      <c r="A2141">
        <v>2139</v>
      </c>
      <c r="B2141">
        <v>36.764940239043803</v>
      </c>
      <c r="C2141">
        <v>148.66565009657401</v>
      </c>
      <c r="D2141">
        <v>15.685692766150501</v>
      </c>
      <c r="E2141">
        <v>7.9772468134252703</v>
      </c>
      <c r="F2141">
        <v>0.21659280661155</v>
      </c>
      <c r="G2141">
        <v>0.83419584443889905</v>
      </c>
      <c r="H2141">
        <v>15.8784067085953</v>
      </c>
      <c r="I2141">
        <v>5.0172734520329501</v>
      </c>
    </row>
    <row r="2142" spans="1:9" x14ac:dyDescent="0.25">
      <c r="A2142">
        <v>2140</v>
      </c>
      <c r="B2142">
        <v>38.996818663838802</v>
      </c>
      <c r="C2142">
        <v>142.05073402417901</v>
      </c>
      <c r="D2142">
        <v>15.731211226233301</v>
      </c>
      <c r="E2142">
        <v>9.1702929330858804</v>
      </c>
      <c r="F2142">
        <v>0.23249069575718601</v>
      </c>
      <c r="G2142">
        <v>0.74551134054176305</v>
      </c>
      <c r="H2142">
        <v>16.212206572769901</v>
      </c>
      <c r="I2142">
        <v>4.8047464940668796</v>
      </c>
    </row>
    <row r="2143" spans="1:9" x14ac:dyDescent="0.25">
      <c r="A2143">
        <v>2141</v>
      </c>
      <c r="B2143">
        <v>39.951032292218102</v>
      </c>
      <c r="C2143">
        <v>138.68025298664699</v>
      </c>
      <c r="D2143">
        <v>11.3767767163586</v>
      </c>
      <c r="E2143">
        <v>11.771705343908501</v>
      </c>
      <c r="F2143">
        <v>0.235332612348363</v>
      </c>
      <c r="G2143">
        <v>0.71469602760159501</v>
      </c>
      <c r="H2143">
        <v>13.339476236663399</v>
      </c>
      <c r="I2143">
        <v>4.4414634146341401</v>
      </c>
    </row>
    <row r="2144" spans="1:9" x14ac:dyDescent="0.25">
      <c r="A2144">
        <v>2142</v>
      </c>
      <c r="B2144">
        <v>50.429126794258302</v>
      </c>
      <c r="C2144">
        <v>185.28299060329499</v>
      </c>
      <c r="D2144">
        <v>17.464980292407201</v>
      </c>
      <c r="E2144">
        <v>4.9543757066088503</v>
      </c>
      <c r="F2144">
        <v>0.27790649674705198</v>
      </c>
      <c r="G2144">
        <v>0.85731214054961302</v>
      </c>
      <c r="H2144">
        <v>13.588957055214699</v>
      </c>
      <c r="I2144">
        <v>2.6627164995442101</v>
      </c>
    </row>
    <row r="2145" spans="1:9" x14ac:dyDescent="0.25">
      <c r="A2145">
        <v>2143</v>
      </c>
      <c r="B2145">
        <v>64.282656594271302</v>
      </c>
      <c r="C2145">
        <v>107.861111111111</v>
      </c>
      <c r="D2145">
        <v>17.135457665782099</v>
      </c>
      <c r="E2145">
        <v>6.1110583438964099</v>
      </c>
      <c r="F2145">
        <v>0.34462391677788901</v>
      </c>
      <c r="G2145">
        <v>0.85452253139737699</v>
      </c>
      <c r="H2145">
        <v>11.139658848613999</v>
      </c>
      <c r="I2145">
        <v>4.3851083307903496</v>
      </c>
    </row>
    <row r="2146" spans="1:9" x14ac:dyDescent="0.25">
      <c r="A2146">
        <v>2144</v>
      </c>
      <c r="B2146">
        <v>45.892042574759202</v>
      </c>
      <c r="C2146">
        <v>145.41908197537001</v>
      </c>
      <c r="D2146">
        <v>15.978198119094399</v>
      </c>
      <c r="E2146">
        <v>6.7572947313765299</v>
      </c>
      <c r="F2146">
        <v>0.26057325294721601</v>
      </c>
      <c r="G2146">
        <v>0.82009096211314303</v>
      </c>
      <c r="H2146">
        <v>14.5053285968028</v>
      </c>
      <c r="I2146">
        <v>3.45032604526275</v>
      </c>
    </row>
    <row r="2147" spans="1:9" x14ac:dyDescent="0.25">
      <c r="A2147">
        <v>2145</v>
      </c>
      <c r="B2147">
        <v>36.092222986923602</v>
      </c>
      <c r="C2147">
        <v>149.631230701367</v>
      </c>
      <c r="D2147">
        <v>14.6233150860748</v>
      </c>
      <c r="E2147">
        <v>6.3787654421509004</v>
      </c>
      <c r="F2147">
        <v>0.20430739926438901</v>
      </c>
      <c r="G2147">
        <v>0.82615606668126296</v>
      </c>
      <c r="H2147">
        <v>16.833528722156998</v>
      </c>
      <c r="I2147">
        <v>3.5751879699248099</v>
      </c>
    </row>
    <row r="2148" spans="1:9" x14ac:dyDescent="0.25">
      <c r="A2148">
        <v>2146</v>
      </c>
      <c r="B2148">
        <v>59.8189158016147</v>
      </c>
      <c r="C2148">
        <v>118.44910962261</v>
      </c>
      <c r="D2148">
        <v>16.7955351293826</v>
      </c>
      <c r="E2148">
        <v>5.6206259977188697</v>
      </c>
      <c r="F2148">
        <v>0.31518475815963098</v>
      </c>
      <c r="G2148">
        <v>0.81811445597046395</v>
      </c>
      <c r="H2148">
        <v>10.153661464585801</v>
      </c>
      <c r="I2148">
        <v>3.5535956580732702</v>
      </c>
    </row>
    <row r="2149" spans="1:9" x14ac:dyDescent="0.25">
      <c r="A2149">
        <v>2147</v>
      </c>
      <c r="B2149">
        <v>19.655639097744299</v>
      </c>
      <c r="C2149">
        <v>159.03991037669701</v>
      </c>
      <c r="D2149">
        <v>16.258560889373101</v>
      </c>
      <c r="E2149">
        <v>7.9762930532457501</v>
      </c>
      <c r="F2149">
        <v>0.11916472158958701</v>
      </c>
      <c r="G2149">
        <v>0.81329440137405395</v>
      </c>
      <c r="H2149">
        <v>12.982387475538101</v>
      </c>
      <c r="I2149">
        <v>4.8287334593572702</v>
      </c>
    </row>
    <row r="2150" spans="1:9" x14ac:dyDescent="0.25">
      <c r="A2150">
        <v>2148</v>
      </c>
      <c r="B2150">
        <v>44.613608247422597</v>
      </c>
      <c r="C2150">
        <v>95.249134948096795</v>
      </c>
      <c r="D2150">
        <v>15.9223308809459</v>
      </c>
      <c r="E2150">
        <v>8.7844480840795995</v>
      </c>
      <c r="F2150">
        <v>0.28252770771180402</v>
      </c>
      <c r="G2150">
        <v>0.66740694788252297</v>
      </c>
      <c r="H2150">
        <v>9.8070818070818007</v>
      </c>
      <c r="I2150">
        <v>5.4166168559473897</v>
      </c>
    </row>
    <row r="2151" spans="1:9" x14ac:dyDescent="0.25">
      <c r="A2151">
        <v>2149</v>
      </c>
      <c r="B2151">
        <v>46.6037613488975</v>
      </c>
      <c r="C2151">
        <v>135.58700522778099</v>
      </c>
      <c r="D2151">
        <v>12.169900997060701</v>
      </c>
      <c r="E2151">
        <v>9.0956689942221498</v>
      </c>
      <c r="F2151">
        <v>0.29273754411396802</v>
      </c>
      <c r="G2151">
        <v>0.83828217558130302</v>
      </c>
      <c r="H2151">
        <v>10.2565922920892</v>
      </c>
      <c r="I2151">
        <v>3.7043842682140502</v>
      </c>
    </row>
    <row r="2152" spans="1:9" x14ac:dyDescent="0.25">
      <c r="A2152">
        <v>2150</v>
      </c>
      <c r="B2152">
        <v>46.960430406108898</v>
      </c>
      <c r="C2152">
        <v>140.80796120884</v>
      </c>
      <c r="D2152">
        <v>12.7668455512395</v>
      </c>
      <c r="E2152">
        <v>11.378260812759899</v>
      </c>
      <c r="F2152">
        <v>0.29515131366479003</v>
      </c>
      <c r="G2152">
        <v>0.80034519467932697</v>
      </c>
      <c r="H2152">
        <v>9.4314775160599496</v>
      </c>
      <c r="I2152">
        <v>3.8766328011611</v>
      </c>
    </row>
    <row r="2153" spans="1:9" x14ac:dyDescent="0.25">
      <c r="A2153">
        <v>2151</v>
      </c>
      <c r="B2153">
        <v>47.287312128626297</v>
      </c>
      <c r="C2153">
        <v>152.29378717779201</v>
      </c>
      <c r="D2153">
        <v>13.7712606691285</v>
      </c>
      <c r="E2153">
        <v>4.67646832298714</v>
      </c>
      <c r="F2153">
        <v>0.29074663778245302</v>
      </c>
      <c r="G2153">
        <v>0.82007658456033705</v>
      </c>
      <c r="H2153">
        <v>8.5508083140877602</v>
      </c>
      <c r="I2153">
        <v>2.9981575310916599</v>
      </c>
    </row>
    <row r="2154" spans="1:9" x14ac:dyDescent="0.25">
      <c r="A2154">
        <v>2152</v>
      </c>
      <c r="B2154">
        <v>44.984505363528001</v>
      </c>
      <c r="C2154">
        <v>134.65974347762699</v>
      </c>
      <c r="D2154">
        <v>13.6964521741748</v>
      </c>
      <c r="E2154">
        <v>5.1564865018267199</v>
      </c>
      <c r="F2154">
        <v>0.27158835112797097</v>
      </c>
      <c r="G2154">
        <v>0.88043223774925305</v>
      </c>
      <c r="H2154">
        <v>8.9882044560943601</v>
      </c>
      <c r="I2154">
        <v>3.4062427745664698</v>
      </c>
    </row>
    <row r="2155" spans="1:9" x14ac:dyDescent="0.25">
      <c r="A2155">
        <v>2153</v>
      </c>
      <c r="B2155">
        <v>81.029824114198306</v>
      </c>
      <c r="C2155">
        <v>146.48512145748899</v>
      </c>
      <c r="D2155">
        <v>12.0253238348562</v>
      </c>
      <c r="E2155">
        <v>6.9005843360584702</v>
      </c>
      <c r="F2155">
        <v>0.38715162996921298</v>
      </c>
      <c r="G2155">
        <v>0.852670633502284</v>
      </c>
      <c r="H2155">
        <v>12.7177759056444</v>
      </c>
      <c r="I2155">
        <v>4.9040599323344596</v>
      </c>
    </row>
    <row r="2156" spans="1:9" x14ac:dyDescent="0.25">
      <c r="A2156">
        <v>2154</v>
      </c>
      <c r="B2156">
        <v>38.106225296442602</v>
      </c>
      <c r="C2156">
        <v>143.25218566205601</v>
      </c>
      <c r="D2156">
        <v>19.240397849201301</v>
      </c>
      <c r="E2156">
        <v>6.9631783510652401</v>
      </c>
      <c r="F2156">
        <v>0.24841518024561099</v>
      </c>
      <c r="G2156">
        <v>0.88431491320308697</v>
      </c>
      <c r="H2156">
        <v>9.4666666666666597</v>
      </c>
      <c r="I2156">
        <v>3.6218694096600998</v>
      </c>
    </row>
    <row r="2157" spans="1:9" x14ac:dyDescent="0.25">
      <c r="A2157">
        <v>2155</v>
      </c>
      <c r="B2157">
        <v>32.987843313822601</v>
      </c>
      <c r="C2157">
        <v>155.580153198537</v>
      </c>
      <c r="D2157">
        <v>12.622894187303</v>
      </c>
      <c r="E2157">
        <v>3.2015613093594899</v>
      </c>
      <c r="F2157">
        <v>0.237923590378189</v>
      </c>
      <c r="G2157">
        <v>0.89250153845551305</v>
      </c>
      <c r="H2157">
        <v>10.6679894179894</v>
      </c>
      <c r="I2157">
        <v>2.4810690423162498</v>
      </c>
    </row>
    <row r="2158" spans="1:9" x14ac:dyDescent="0.25">
      <c r="A2158">
        <v>2156</v>
      </c>
      <c r="B2158">
        <v>21.458225667527898</v>
      </c>
      <c r="C2158">
        <v>159.539303482587</v>
      </c>
      <c r="D2158">
        <v>16.954381422833901</v>
      </c>
      <c r="E2158">
        <v>16.1214288696838</v>
      </c>
      <c r="F2158">
        <v>0.12026800107442399</v>
      </c>
      <c r="G2158">
        <v>0.77776413236570197</v>
      </c>
      <c r="H2158">
        <v>19.076923076922998</v>
      </c>
      <c r="I2158">
        <v>8.6041751944330702</v>
      </c>
    </row>
    <row r="2159" spans="1:9" x14ac:dyDescent="0.25">
      <c r="A2159">
        <v>2157</v>
      </c>
      <c r="B2159">
        <v>70.267006109979604</v>
      </c>
      <c r="C2159">
        <v>151.845786746659</v>
      </c>
      <c r="D2159">
        <v>13.509515076664</v>
      </c>
      <c r="E2159">
        <v>9.0713368708707396</v>
      </c>
      <c r="F2159">
        <v>0.42303147239335098</v>
      </c>
      <c r="G2159">
        <v>0.79802113297921595</v>
      </c>
      <c r="H2159">
        <v>9.1204037490987702</v>
      </c>
      <c r="I2159">
        <v>4.0760295670538502</v>
      </c>
    </row>
    <row r="2160" spans="1:9" x14ac:dyDescent="0.25">
      <c r="A2160">
        <v>2158</v>
      </c>
      <c r="B2160">
        <v>65.184703548600396</v>
      </c>
      <c r="C2160">
        <v>139.652470963334</v>
      </c>
      <c r="D2160">
        <v>14.462511384335199</v>
      </c>
      <c r="E2160">
        <v>9.1601058827304094</v>
      </c>
      <c r="F2160">
        <v>0.38954574438283202</v>
      </c>
      <c r="G2160">
        <v>0.74212467536801896</v>
      </c>
      <c r="H2160">
        <v>12.6893649579188</v>
      </c>
      <c r="I2160">
        <v>3.1303155006858701</v>
      </c>
    </row>
    <row r="2161" spans="1:9" x14ac:dyDescent="0.25">
      <c r="A2161">
        <v>2159</v>
      </c>
      <c r="B2161">
        <v>60.017268174753902</v>
      </c>
      <c r="C2161">
        <v>139.831718061674</v>
      </c>
      <c r="D2161">
        <v>14.464960297048799</v>
      </c>
      <c r="E2161">
        <v>10.5562311933709</v>
      </c>
      <c r="F2161">
        <v>0.38035306004122399</v>
      </c>
      <c r="G2161">
        <v>0.80050036073344699</v>
      </c>
      <c r="H2161">
        <v>11.821281599059301</v>
      </c>
      <c r="I2161">
        <v>5.8154039347007096</v>
      </c>
    </row>
    <row r="2162" spans="1:9" x14ac:dyDescent="0.25">
      <c r="A2162">
        <v>2160</v>
      </c>
      <c r="B2162">
        <v>55.236371117054098</v>
      </c>
      <c r="C2162">
        <v>130.38125743570899</v>
      </c>
      <c r="D2162">
        <v>13.3266988835259</v>
      </c>
      <c r="E2162">
        <v>2.9455043244299599</v>
      </c>
      <c r="F2162">
        <v>0.34533823465136498</v>
      </c>
      <c r="G2162">
        <v>0.92086453032437698</v>
      </c>
      <c r="H2162">
        <v>9.7968185104844494</v>
      </c>
      <c r="I2162">
        <v>2.5332798716920601</v>
      </c>
    </row>
    <row r="2163" spans="1:9" x14ac:dyDescent="0.25">
      <c r="A2163">
        <v>2161</v>
      </c>
      <c r="B2163">
        <v>35.110687022900699</v>
      </c>
      <c r="C2163">
        <v>33.248107653490301</v>
      </c>
      <c r="D2163">
        <v>11.2430604518928</v>
      </c>
      <c r="E2163">
        <v>16.950082470029798</v>
      </c>
      <c r="F2163">
        <v>0.21942369630324199</v>
      </c>
      <c r="G2163">
        <v>0.149967523812778</v>
      </c>
      <c r="H2163">
        <v>16.033013844515398</v>
      </c>
      <c r="I2163">
        <v>5.3787528868360202</v>
      </c>
    </row>
    <row r="2164" spans="1:9" x14ac:dyDescent="0.25">
      <c r="A2164">
        <v>2162</v>
      </c>
      <c r="B2164">
        <v>37.918313884258097</v>
      </c>
      <c r="C2164">
        <v>151.188314176245</v>
      </c>
      <c r="D2164">
        <v>12.9091531312034</v>
      </c>
      <c r="E2164">
        <v>7.0844270681078996</v>
      </c>
      <c r="F2164">
        <v>0.26583579074526897</v>
      </c>
      <c r="G2164">
        <v>0.77275451912897897</v>
      </c>
      <c r="H2164">
        <v>12.2225806451612</v>
      </c>
      <c r="I2164">
        <v>3.5771719038817</v>
      </c>
    </row>
    <row r="2165" spans="1:9" x14ac:dyDescent="0.25">
      <c r="A2165">
        <v>2163</v>
      </c>
      <c r="B2165">
        <v>62.932242990654203</v>
      </c>
      <c r="C2165">
        <v>140.63316332877201</v>
      </c>
      <c r="D2165">
        <v>13.788401253100901</v>
      </c>
      <c r="E2165">
        <v>8.2534889680695809</v>
      </c>
      <c r="F2165">
        <v>0.33488642757875497</v>
      </c>
      <c r="G2165">
        <v>0.84062093722426501</v>
      </c>
      <c r="H2165">
        <v>11.409270216962501</v>
      </c>
      <c r="I2165">
        <v>4.71717171717171</v>
      </c>
    </row>
    <row r="2166" spans="1:9" x14ac:dyDescent="0.25">
      <c r="A2166">
        <v>2164</v>
      </c>
      <c r="B2166">
        <v>49.466508313539101</v>
      </c>
      <c r="C2166">
        <v>145.05577081131801</v>
      </c>
      <c r="D2166">
        <v>21.217383297622401</v>
      </c>
      <c r="E2166">
        <v>6.3391752970622504</v>
      </c>
      <c r="F2166">
        <v>0.292724459919813</v>
      </c>
      <c r="G2166">
        <v>0.83782116718219501</v>
      </c>
      <c r="H2166">
        <v>17.808558558558499</v>
      </c>
      <c r="I2166">
        <v>3.9063804412641598</v>
      </c>
    </row>
    <row r="2167" spans="1:9" x14ac:dyDescent="0.25">
      <c r="A2167">
        <v>2165</v>
      </c>
      <c r="B2167">
        <v>39.823629409264697</v>
      </c>
      <c r="C2167">
        <v>143.14489724834499</v>
      </c>
      <c r="D2167">
        <v>15.838977496402499</v>
      </c>
      <c r="E2167">
        <v>7.9645852741289698</v>
      </c>
      <c r="F2167">
        <v>0.25198465352094501</v>
      </c>
      <c r="G2167">
        <v>0.78354702015148603</v>
      </c>
      <c r="H2167">
        <v>14.807888040712401</v>
      </c>
      <c r="I2167">
        <v>5.1528791565287904</v>
      </c>
    </row>
    <row r="2168" spans="1:9" x14ac:dyDescent="0.25">
      <c r="A2168">
        <v>2166</v>
      </c>
      <c r="B2168">
        <v>50.728975687524901</v>
      </c>
      <c r="C2168">
        <v>183.31298397262699</v>
      </c>
      <c r="D2168">
        <v>18.976748795325602</v>
      </c>
      <c r="E2168">
        <v>8.25980656494127</v>
      </c>
      <c r="F2168">
        <v>0.29437853486982202</v>
      </c>
      <c r="G2168">
        <v>0.82806922930343096</v>
      </c>
      <c r="H2168">
        <v>13.0941320293398</v>
      </c>
      <c r="I2168">
        <v>3.29967577582214</v>
      </c>
    </row>
    <row r="2169" spans="1:9" x14ac:dyDescent="0.25">
      <c r="A2169">
        <v>2167</v>
      </c>
      <c r="B2169">
        <v>43.426619656236198</v>
      </c>
      <c r="C2169">
        <v>154.564009173074</v>
      </c>
      <c r="D2169">
        <v>17.261038901207801</v>
      </c>
      <c r="E2169">
        <v>6.48047384624003</v>
      </c>
      <c r="F2169">
        <v>0.27757617323761202</v>
      </c>
      <c r="G2169">
        <v>0.83687459532164599</v>
      </c>
      <c r="H2169">
        <v>14.415167095115599</v>
      </c>
      <c r="I2169">
        <v>4.9342806394316101</v>
      </c>
    </row>
    <row r="2170" spans="1:9" x14ac:dyDescent="0.25">
      <c r="A2170">
        <v>2168</v>
      </c>
      <c r="B2170">
        <v>42.152905198776701</v>
      </c>
      <c r="C2170">
        <v>141.707853025936</v>
      </c>
      <c r="D2170">
        <v>17.766473912029301</v>
      </c>
      <c r="E2170">
        <v>2.7304502615012298</v>
      </c>
      <c r="F2170">
        <v>0.25023297607464501</v>
      </c>
      <c r="G2170">
        <v>0.91849052380337304</v>
      </c>
      <c r="H2170">
        <v>13.8201811125485</v>
      </c>
      <c r="I2170">
        <v>2.4341937132634799</v>
      </c>
    </row>
    <row r="2171" spans="1:9" x14ac:dyDescent="0.25">
      <c r="A2171">
        <v>2169</v>
      </c>
      <c r="B2171">
        <v>77.929015084294505</v>
      </c>
      <c r="C2171">
        <v>143.55742150333</v>
      </c>
      <c r="D2171">
        <v>17.856972534173401</v>
      </c>
      <c r="E2171">
        <v>7.7324652841343404</v>
      </c>
      <c r="F2171">
        <v>0.45312674370038297</v>
      </c>
      <c r="G2171">
        <v>0.87432824147378796</v>
      </c>
      <c r="H2171">
        <v>10.176524953789199</v>
      </c>
      <c r="I2171">
        <v>3.1630665722379598</v>
      </c>
    </row>
    <row r="2172" spans="1:9" x14ac:dyDescent="0.25">
      <c r="A2172">
        <v>2170</v>
      </c>
      <c r="B2172">
        <v>69.472404918501496</v>
      </c>
      <c r="C2172">
        <v>161.11260478429699</v>
      </c>
      <c r="D2172">
        <v>17.994901704027399</v>
      </c>
      <c r="E2172">
        <v>4.3079820503893096</v>
      </c>
      <c r="F2172">
        <v>0.401057218807164</v>
      </c>
      <c r="G2172">
        <v>0.92216830617360301</v>
      </c>
      <c r="H2172">
        <v>10.094216417910401</v>
      </c>
      <c r="I2172">
        <v>3.1206004140786701</v>
      </c>
    </row>
    <row r="2173" spans="1:9" x14ac:dyDescent="0.25">
      <c r="A2173">
        <v>2171</v>
      </c>
      <c r="B2173">
        <v>54.106174909192497</v>
      </c>
      <c r="C2173">
        <v>150.894239561109</v>
      </c>
      <c r="D2173">
        <v>16.3628116753634</v>
      </c>
      <c r="E2173">
        <v>5.0204124898037099</v>
      </c>
      <c r="F2173">
        <v>0.304509452707873</v>
      </c>
      <c r="G2173">
        <v>0.827984663519157</v>
      </c>
      <c r="H2173">
        <v>13.263644773357999</v>
      </c>
      <c r="I2173">
        <v>3.3085908063300602</v>
      </c>
    </row>
    <row r="2174" spans="1:9" x14ac:dyDescent="0.25">
      <c r="A2174">
        <v>2172</v>
      </c>
      <c r="B2174">
        <v>57.63207179087</v>
      </c>
      <c r="C2174">
        <v>172.49502250102199</v>
      </c>
      <c r="D2174">
        <v>19.238715010900201</v>
      </c>
      <c r="E2174">
        <v>10.254650132465899</v>
      </c>
      <c r="F2174">
        <v>0.33747592729155801</v>
      </c>
      <c r="G2174">
        <v>0.80464845165916898</v>
      </c>
      <c r="H2174">
        <v>20.144960362400901</v>
      </c>
      <c r="I2174">
        <v>3.8430744595676498</v>
      </c>
    </row>
    <row r="2175" spans="1:9" x14ac:dyDescent="0.25">
      <c r="A2175">
        <v>2173</v>
      </c>
      <c r="B2175">
        <v>25.109691960931599</v>
      </c>
      <c r="C2175">
        <v>187.004352192835</v>
      </c>
      <c r="D2175">
        <v>25.0267870406302</v>
      </c>
      <c r="E2175">
        <v>3.3711646326263001</v>
      </c>
      <c r="F2175">
        <v>0.1379604270925</v>
      </c>
      <c r="G2175">
        <v>0.888365463333186</v>
      </c>
      <c r="H2175">
        <v>20.270363951473101</v>
      </c>
      <c r="I2175">
        <v>2.7321428571428501</v>
      </c>
    </row>
    <row r="2176" spans="1:9" x14ac:dyDescent="0.25">
      <c r="A2176">
        <v>2174</v>
      </c>
      <c r="B2176">
        <v>19.746243739565902</v>
      </c>
      <c r="C2176">
        <v>132.58210367007101</v>
      </c>
      <c r="D2176">
        <v>19.752479829606401</v>
      </c>
      <c r="E2176">
        <v>18.344621158336899</v>
      </c>
      <c r="F2176">
        <v>0.113976917014515</v>
      </c>
      <c r="G2176">
        <v>0.75104031669559301</v>
      </c>
      <c r="H2176">
        <v>21.136882129277499</v>
      </c>
      <c r="I2176">
        <v>7.7896860986547001</v>
      </c>
    </row>
    <row r="2177" spans="1:9" x14ac:dyDescent="0.25">
      <c r="A2177">
        <v>2175</v>
      </c>
      <c r="B2177">
        <v>42.616239316239302</v>
      </c>
      <c r="C2177">
        <v>132.68897149937999</v>
      </c>
      <c r="D2177">
        <v>22.037651405716399</v>
      </c>
      <c r="E2177">
        <v>6.3396223072750404</v>
      </c>
      <c r="F2177">
        <v>0.24517508589068601</v>
      </c>
      <c r="G2177">
        <v>0.76049484084063601</v>
      </c>
      <c r="H2177">
        <v>16.1088861076345</v>
      </c>
      <c r="I2177">
        <v>3.5699904122722899</v>
      </c>
    </row>
    <row r="2178" spans="1:9" x14ac:dyDescent="0.25">
      <c r="A2178">
        <v>2176</v>
      </c>
      <c r="B2178">
        <v>49.253693444136601</v>
      </c>
      <c r="C2178">
        <v>145.751670197164</v>
      </c>
      <c r="D2178">
        <v>15.523817672794699</v>
      </c>
      <c r="E2178">
        <v>6.3895669061392901</v>
      </c>
      <c r="F2178">
        <v>0.29662424502427498</v>
      </c>
      <c r="G2178">
        <v>0.78772233908952805</v>
      </c>
      <c r="H2178">
        <v>13.911165444172701</v>
      </c>
      <c r="I2178">
        <v>3.20085673488814</v>
      </c>
    </row>
    <row r="2179" spans="1:9" x14ac:dyDescent="0.25">
      <c r="A2179">
        <v>2177</v>
      </c>
      <c r="B2179">
        <v>37.174012158054701</v>
      </c>
      <c r="C2179">
        <v>131.904793498092</v>
      </c>
      <c r="D2179">
        <v>21.614214822388799</v>
      </c>
      <c r="E2179">
        <v>13.001589947120999</v>
      </c>
      <c r="F2179">
        <v>0.20049349082055001</v>
      </c>
      <c r="G2179">
        <v>0.76408227003757101</v>
      </c>
      <c r="H2179">
        <v>13.170305676855801</v>
      </c>
      <c r="I2179">
        <v>7.5398264984227099</v>
      </c>
    </row>
    <row r="2180" spans="1:9" x14ac:dyDescent="0.25">
      <c r="A2180">
        <v>2178</v>
      </c>
      <c r="B2180">
        <v>61.956017908875403</v>
      </c>
      <c r="C2180">
        <v>99.057473278429995</v>
      </c>
      <c r="D2180">
        <v>16.733050923417601</v>
      </c>
      <c r="E2180">
        <v>5.7450256461261802</v>
      </c>
      <c r="F2180">
        <v>0.35243685694864302</v>
      </c>
      <c r="G2180">
        <v>0.76812023256458295</v>
      </c>
      <c r="H2180">
        <v>12.9762510602205</v>
      </c>
      <c r="I2180">
        <v>4.0255300735612201</v>
      </c>
    </row>
    <row r="2181" spans="1:9" x14ac:dyDescent="0.25">
      <c r="A2181">
        <v>2179</v>
      </c>
      <c r="B2181">
        <v>55.9760383386581</v>
      </c>
      <c r="C2181">
        <v>171.00413490115</v>
      </c>
      <c r="D2181">
        <v>14.070344139544201</v>
      </c>
      <c r="E2181">
        <v>8.0672519061235697</v>
      </c>
      <c r="F2181">
        <v>0.29742751461727102</v>
      </c>
      <c r="G2181">
        <v>0.82767125456331403</v>
      </c>
      <c r="H2181">
        <v>10.9278131634819</v>
      </c>
      <c r="I2181">
        <v>5.0978736710444004</v>
      </c>
    </row>
    <row r="2182" spans="1:9" x14ac:dyDescent="0.25">
      <c r="A2182">
        <v>2180</v>
      </c>
      <c r="B2182">
        <v>45.205479452054703</v>
      </c>
      <c r="C2182">
        <v>171.96065482280699</v>
      </c>
      <c r="D2182">
        <v>16.242999394234701</v>
      </c>
      <c r="E2182">
        <v>6.9424533062469598</v>
      </c>
      <c r="F2182">
        <v>0.265251662517558</v>
      </c>
      <c r="G2182">
        <v>0.87099629231363496</v>
      </c>
      <c r="H2182">
        <v>13.7620553359683</v>
      </c>
      <c r="I2182">
        <v>3.0154744525547401</v>
      </c>
    </row>
    <row r="2183" spans="1:9" x14ac:dyDescent="0.25">
      <c r="A2183">
        <v>2181</v>
      </c>
      <c r="B2183">
        <v>35.690879300928401</v>
      </c>
      <c r="C2183">
        <v>185.51506456241</v>
      </c>
      <c r="D2183">
        <v>13.628476004610601</v>
      </c>
      <c r="E2183">
        <v>4.27512743746012</v>
      </c>
      <c r="F2183">
        <v>0.209554149316204</v>
      </c>
      <c r="G2183">
        <v>0.85409793805050205</v>
      </c>
      <c r="H2183">
        <v>11.894839337877301</v>
      </c>
      <c r="I2183">
        <v>2.8924814959096201</v>
      </c>
    </row>
    <row r="2184" spans="1:9" x14ac:dyDescent="0.25">
      <c r="A2184">
        <v>2182</v>
      </c>
      <c r="B2184">
        <v>48.157894736842103</v>
      </c>
      <c r="C2184">
        <v>91.822205323193899</v>
      </c>
      <c r="D2184">
        <v>16.661340429646401</v>
      </c>
      <c r="E2184">
        <v>6.1353917668631297</v>
      </c>
      <c r="F2184">
        <v>0.28310886144009001</v>
      </c>
      <c r="G2184">
        <v>0.77700163957532697</v>
      </c>
      <c r="H2184">
        <v>12.9837925445705</v>
      </c>
      <c r="I2184">
        <v>3.5769053117782899</v>
      </c>
    </row>
    <row r="2185" spans="1:9" x14ac:dyDescent="0.25">
      <c r="A2185">
        <v>2183</v>
      </c>
      <c r="B2185">
        <v>42.324186704384701</v>
      </c>
      <c r="C2185">
        <v>106.990864223459</v>
      </c>
      <c r="D2185">
        <v>15.653955681271</v>
      </c>
      <c r="E2185">
        <v>7.3041904699370397</v>
      </c>
      <c r="F2185">
        <v>0.24742624136859101</v>
      </c>
      <c r="G2185">
        <v>0.79530718599292005</v>
      </c>
      <c r="H2185">
        <v>12.6509161041465</v>
      </c>
      <c r="I2185">
        <v>3.4520865533230198</v>
      </c>
    </row>
    <row r="2186" spans="1:9" x14ac:dyDescent="0.25">
      <c r="A2186">
        <v>2184</v>
      </c>
      <c r="B2186">
        <v>39.708214285714199</v>
      </c>
      <c r="C2186">
        <v>151.72867194371099</v>
      </c>
      <c r="D2186">
        <v>17.495008672300699</v>
      </c>
      <c r="E2186">
        <v>4.7017645602778</v>
      </c>
      <c r="F2186">
        <v>0.21772526637570699</v>
      </c>
      <c r="G2186">
        <v>0.84301759421080902</v>
      </c>
      <c r="H2186">
        <v>18.989631336405498</v>
      </c>
      <c r="I2186">
        <v>2.7343065693430599</v>
      </c>
    </row>
    <row r="2187" spans="1:9" x14ac:dyDescent="0.25">
      <c r="A2187">
        <v>2185</v>
      </c>
      <c r="B2187">
        <v>35.0392927308447</v>
      </c>
      <c r="C2187">
        <v>149.197372472544</v>
      </c>
      <c r="D2187">
        <v>16.3881845397737</v>
      </c>
      <c r="E2187">
        <v>5.4248386429396698</v>
      </c>
      <c r="F2187">
        <v>0.19756468611679801</v>
      </c>
      <c r="G2187">
        <v>0.86000778193115102</v>
      </c>
      <c r="H2187">
        <v>18.838308457711399</v>
      </c>
      <c r="I2187">
        <v>3.63057686842853</v>
      </c>
    </row>
    <row r="2188" spans="1:9" x14ac:dyDescent="0.25">
      <c r="A2188">
        <v>2186</v>
      </c>
      <c r="B2188">
        <v>67.236133122028505</v>
      </c>
      <c r="C2188">
        <v>179.61023351648299</v>
      </c>
      <c r="D2188">
        <v>13.3071008636851</v>
      </c>
      <c r="E2188">
        <v>3.6194609230527099</v>
      </c>
      <c r="F2188">
        <v>0.39230345524509203</v>
      </c>
      <c r="G2188">
        <v>0.84339252633691497</v>
      </c>
      <c r="H2188">
        <v>9.6718061674008808</v>
      </c>
      <c r="I2188">
        <v>2.4432</v>
      </c>
    </row>
    <row r="2189" spans="1:9" x14ac:dyDescent="0.25">
      <c r="A2189">
        <v>2187</v>
      </c>
      <c r="B2189">
        <v>58.8739742086752</v>
      </c>
      <c r="C2189">
        <v>162.11882817643101</v>
      </c>
      <c r="D2189">
        <v>17.3046776147111</v>
      </c>
      <c r="E2189">
        <v>4.8337459866674504</v>
      </c>
      <c r="F2189">
        <v>0.353450967560197</v>
      </c>
      <c r="G2189">
        <v>0.87731256174908301</v>
      </c>
      <c r="H2189">
        <v>11.3316481294236</v>
      </c>
      <c r="I2189">
        <v>3.05317324185248</v>
      </c>
    </row>
    <row r="2190" spans="1:9" x14ac:dyDescent="0.25">
      <c r="A2190">
        <v>2188</v>
      </c>
      <c r="B2190">
        <v>38.328156822810499</v>
      </c>
      <c r="C2190">
        <v>146.19204737732599</v>
      </c>
      <c r="D2190">
        <v>13.9545921036013</v>
      </c>
      <c r="E2190">
        <v>4.5283326188864699</v>
      </c>
      <c r="F2190">
        <v>0.241489925762471</v>
      </c>
      <c r="G2190">
        <v>0.81131365162237901</v>
      </c>
      <c r="H2190">
        <v>8.9127061105722607</v>
      </c>
      <c r="I2190">
        <v>2.8035714285714199</v>
      </c>
    </row>
    <row r="2191" spans="1:9" x14ac:dyDescent="0.25">
      <c r="A2191">
        <v>2189</v>
      </c>
      <c r="B2191">
        <v>30.592059095106102</v>
      </c>
      <c r="C2191">
        <v>37.637896156439602</v>
      </c>
      <c r="D2191">
        <v>9.0779517230932907</v>
      </c>
      <c r="E2191">
        <v>11.8571079604278</v>
      </c>
      <c r="F2191">
        <v>0.22479492215301899</v>
      </c>
      <c r="G2191">
        <v>0.25487471558790498</v>
      </c>
      <c r="H2191">
        <v>8.5349500713266693</v>
      </c>
      <c r="I2191">
        <v>4.4413646055437104</v>
      </c>
    </row>
    <row r="2192" spans="1:9" x14ac:dyDescent="0.25">
      <c r="A2192">
        <v>2190</v>
      </c>
      <c r="B2192">
        <v>37.125550055005498</v>
      </c>
      <c r="C2192">
        <v>157.08526821457099</v>
      </c>
      <c r="D2192">
        <v>10.9010354649921</v>
      </c>
      <c r="E2192">
        <v>7.1423298412735701</v>
      </c>
      <c r="F2192">
        <v>0.28049904390282598</v>
      </c>
      <c r="G2192">
        <v>0.81758265101628702</v>
      </c>
      <c r="H2192">
        <v>9.4701338825952597</v>
      </c>
      <c r="I2192">
        <v>3.4742143432715502</v>
      </c>
    </row>
    <row r="2193" spans="1:9" x14ac:dyDescent="0.25">
      <c r="A2193">
        <v>2191</v>
      </c>
      <c r="B2193">
        <v>31.731413994168999</v>
      </c>
      <c r="C2193">
        <v>148.25414501361001</v>
      </c>
      <c r="D2193">
        <v>13.6739098843055</v>
      </c>
      <c r="E2193">
        <v>15.1776935817576</v>
      </c>
      <c r="F2193">
        <v>0.21851671512160301</v>
      </c>
      <c r="G2193">
        <v>0.71764460672754904</v>
      </c>
      <c r="H2193">
        <v>11.03</v>
      </c>
      <c r="I2193">
        <v>4.4505224339274703</v>
      </c>
    </row>
    <row r="2194" spans="1:9" x14ac:dyDescent="0.25">
      <c r="A2194">
        <v>2192</v>
      </c>
      <c r="B2194">
        <v>28.753851666069501</v>
      </c>
      <c r="C2194">
        <v>138.16713230892</v>
      </c>
      <c r="D2194">
        <v>11.763415614840699</v>
      </c>
      <c r="E2194">
        <v>5.0038653301800897</v>
      </c>
      <c r="F2194">
        <v>0.196195758423822</v>
      </c>
      <c r="G2194">
        <v>0.86551955940069702</v>
      </c>
      <c r="H2194">
        <v>9.6526946107784397</v>
      </c>
      <c r="I2194">
        <v>3.3310671002069099</v>
      </c>
    </row>
    <row r="2195" spans="1:9" x14ac:dyDescent="0.25">
      <c r="A2195">
        <v>2193</v>
      </c>
      <c r="B2195">
        <v>36.568844434986097</v>
      </c>
      <c r="C2195">
        <v>147.788023207625</v>
      </c>
      <c r="D2195">
        <v>11.3451552294854</v>
      </c>
      <c r="E2195">
        <v>15.128124392757099</v>
      </c>
      <c r="F2195">
        <v>0.25299760085573297</v>
      </c>
      <c r="G2195">
        <v>0.75448600670808297</v>
      </c>
      <c r="H2195">
        <v>9.5940366972477005</v>
      </c>
      <c r="I2195">
        <v>7.1928467858868999</v>
      </c>
    </row>
    <row r="2196" spans="1:9" x14ac:dyDescent="0.25">
      <c r="A2196">
        <v>2194</v>
      </c>
      <c r="B2196">
        <v>99.099979761181899</v>
      </c>
      <c r="C2196">
        <v>127.44639341328001</v>
      </c>
      <c r="D2196">
        <v>11.3619812429289</v>
      </c>
      <c r="E2196">
        <v>9.9115398450406094</v>
      </c>
      <c r="F2196">
        <v>0.70274059446013903</v>
      </c>
      <c r="G2196">
        <v>0.72912428017444597</v>
      </c>
      <c r="H2196">
        <v>5.3623361144219297</v>
      </c>
      <c r="I2196">
        <v>4.78898610396294</v>
      </c>
    </row>
    <row r="2197" spans="1:9" x14ac:dyDescent="0.25">
      <c r="A2197">
        <v>2195</v>
      </c>
      <c r="B2197">
        <v>38.9932071809801</v>
      </c>
      <c r="C2197">
        <v>150.58526011560599</v>
      </c>
      <c r="D2197">
        <v>9.4689414275122399</v>
      </c>
      <c r="E2197">
        <v>5.1903059366320203</v>
      </c>
      <c r="F2197">
        <v>0.257414917988329</v>
      </c>
      <c r="G2197">
        <v>0.850465606677138</v>
      </c>
      <c r="H2197">
        <v>7.4195216548157701</v>
      </c>
      <c r="I2197">
        <v>3.2300852167469398</v>
      </c>
    </row>
    <row r="2198" spans="1:9" x14ac:dyDescent="0.25">
      <c r="A2198">
        <v>2196</v>
      </c>
      <c r="B2198">
        <v>60.253528773072702</v>
      </c>
      <c r="C2198">
        <v>140.11102603369</v>
      </c>
      <c r="D2198">
        <v>11.0607125408757</v>
      </c>
      <c r="E2198">
        <v>5.5474959726471003</v>
      </c>
      <c r="F2198">
        <v>0.36461600390024701</v>
      </c>
      <c r="G2198">
        <v>0.76306761855968197</v>
      </c>
      <c r="H2198">
        <v>6.5687984496123999</v>
      </c>
      <c r="I2198">
        <v>2.9980059820538298</v>
      </c>
    </row>
    <row r="2199" spans="1:9" x14ac:dyDescent="0.25">
      <c r="A2199">
        <v>2197</v>
      </c>
      <c r="B2199">
        <v>44.1656361251639</v>
      </c>
      <c r="C2199">
        <v>170.70555494925199</v>
      </c>
      <c r="D2199">
        <v>11.792692354552599</v>
      </c>
      <c r="E2199">
        <v>4.3298676608589997</v>
      </c>
      <c r="F2199">
        <v>0.290150863422653</v>
      </c>
      <c r="G2199">
        <v>0.85699315109604801</v>
      </c>
      <c r="H2199">
        <v>7.0200743494423703</v>
      </c>
      <c r="I2199">
        <v>3.0130500758725298</v>
      </c>
    </row>
    <row r="2200" spans="1:9" x14ac:dyDescent="0.25">
      <c r="A2200">
        <v>2198</v>
      </c>
      <c r="B2200">
        <v>80.923340961098404</v>
      </c>
      <c r="C2200">
        <v>187.527182235834</v>
      </c>
      <c r="D2200">
        <v>17.282457082320398</v>
      </c>
      <c r="E2200">
        <v>11.184828876980299</v>
      </c>
      <c r="F2200">
        <v>0.399974450545454</v>
      </c>
      <c r="G2200">
        <v>0.829107737327056</v>
      </c>
      <c r="H2200">
        <v>9.4075887392900803</v>
      </c>
      <c r="I2200">
        <v>4.93949579831932</v>
      </c>
    </row>
    <row r="2201" spans="1:9" x14ac:dyDescent="0.25">
      <c r="A2201">
        <v>2199</v>
      </c>
      <c r="B2201">
        <v>66.7576486765211</v>
      </c>
      <c r="C2201">
        <v>176.39562415705001</v>
      </c>
      <c r="D2201">
        <v>23.752141691117298</v>
      </c>
      <c r="E2201">
        <v>6.0710213663327197</v>
      </c>
      <c r="F2201">
        <v>0.33791129364969402</v>
      </c>
      <c r="G2201">
        <v>0.81183495953759699</v>
      </c>
      <c r="H2201">
        <v>9.8549528301886795</v>
      </c>
      <c r="I2201">
        <v>3.1089661089660998</v>
      </c>
    </row>
    <row r="2202" spans="1:9" x14ac:dyDescent="0.25">
      <c r="A2202">
        <v>2200</v>
      </c>
      <c r="B2202">
        <v>41.822996375352297</v>
      </c>
      <c r="C2202">
        <v>149.112088752869</v>
      </c>
      <c r="D2202">
        <v>17.7122862389914</v>
      </c>
      <c r="E2202">
        <v>4.9251984863858196</v>
      </c>
      <c r="F2202">
        <v>0.27141717838678803</v>
      </c>
      <c r="G2202">
        <v>0.83374677305994904</v>
      </c>
      <c r="H2202">
        <v>10.3253105590062</v>
      </c>
      <c r="I2202">
        <v>3.0702479338842901</v>
      </c>
    </row>
    <row r="2203" spans="1:9" x14ac:dyDescent="0.25">
      <c r="A2203">
        <v>2201</v>
      </c>
      <c r="B2203">
        <v>41.681023562199101</v>
      </c>
      <c r="C2203">
        <v>197.18612219189501</v>
      </c>
      <c r="D2203">
        <v>16.1592230596371</v>
      </c>
      <c r="E2203">
        <v>6.5506480423933597</v>
      </c>
      <c r="F2203">
        <v>0.24623470356442101</v>
      </c>
      <c r="G2203">
        <v>0.879350738291233</v>
      </c>
      <c r="H2203">
        <v>10.695692025664499</v>
      </c>
      <c r="I2203">
        <v>2.7872082449227</v>
      </c>
    </row>
    <row r="2204" spans="1:9" x14ac:dyDescent="0.25">
      <c r="A2204">
        <v>2202</v>
      </c>
      <c r="B2204">
        <v>41.335236541598697</v>
      </c>
      <c r="C2204">
        <v>148.239903286469</v>
      </c>
      <c r="D2204">
        <v>16.916472149274899</v>
      </c>
      <c r="E2204">
        <v>6.9134436958936902</v>
      </c>
      <c r="F2204">
        <v>0.23201962982451599</v>
      </c>
      <c r="G2204">
        <v>0.86830356063196101</v>
      </c>
      <c r="H2204">
        <v>13.1215083798882</v>
      </c>
      <c r="I2204">
        <v>3.4828444936358598</v>
      </c>
    </row>
    <row r="2205" spans="1:9" x14ac:dyDescent="0.25">
      <c r="A2205">
        <v>2203</v>
      </c>
      <c r="B2205">
        <v>25.919737919737901</v>
      </c>
      <c r="C2205">
        <v>168.15669050051</v>
      </c>
      <c r="D2205">
        <v>9.3489820802235197</v>
      </c>
      <c r="E2205">
        <v>3.7495703718282201</v>
      </c>
      <c r="F2205">
        <v>0.17772124640379799</v>
      </c>
      <c r="G2205">
        <v>0.88949892051226198</v>
      </c>
      <c r="H2205">
        <v>9.0279765777488592</v>
      </c>
      <c r="I2205">
        <v>2.8466936572199701</v>
      </c>
    </row>
    <row r="2206" spans="1:9" x14ac:dyDescent="0.25">
      <c r="A2206">
        <v>2204</v>
      </c>
      <c r="B2206">
        <v>25.767536849582601</v>
      </c>
      <c r="C2206">
        <v>98.766025641025607</v>
      </c>
      <c r="D2206">
        <v>9.4407591741001493</v>
      </c>
      <c r="E2206">
        <v>12.468207329563599</v>
      </c>
      <c r="F2206">
        <v>0.17400670724829601</v>
      </c>
      <c r="G2206">
        <v>0.44814892517444499</v>
      </c>
      <c r="H2206">
        <v>9.3102215868477405</v>
      </c>
      <c r="I2206">
        <v>5.6389610389610301</v>
      </c>
    </row>
    <row r="2207" spans="1:9" x14ac:dyDescent="0.25">
      <c r="A2207">
        <v>2205</v>
      </c>
      <c r="B2207">
        <v>30.1898659769574</v>
      </c>
      <c r="C2207">
        <v>149.21033638355399</v>
      </c>
      <c r="D2207">
        <v>11.4824835382011</v>
      </c>
      <c r="E2207">
        <v>7.3878301079197799</v>
      </c>
      <c r="F2207">
        <v>0.21735065222182801</v>
      </c>
      <c r="G2207">
        <v>0.81546183959626894</v>
      </c>
      <c r="H2207">
        <v>7.28019801980198</v>
      </c>
      <c r="I2207">
        <v>3.3707746478873202</v>
      </c>
    </row>
    <row r="2208" spans="1:9" x14ac:dyDescent="0.25">
      <c r="A2208">
        <v>2206</v>
      </c>
      <c r="B2208">
        <v>38.3723032421357</v>
      </c>
      <c r="C2208">
        <v>141.865030674846</v>
      </c>
      <c r="D2208">
        <v>12.732541492647201</v>
      </c>
      <c r="E2208">
        <v>10.6472584116307</v>
      </c>
      <c r="F2208">
        <v>0.27971841708873102</v>
      </c>
      <c r="G2208">
        <v>0.80466868761071997</v>
      </c>
      <c r="H2208">
        <v>8.5014677103718199</v>
      </c>
      <c r="I2208">
        <v>3.3365010799135999</v>
      </c>
    </row>
    <row r="2209" spans="1:9" x14ac:dyDescent="0.25">
      <c r="A2209">
        <v>2207</v>
      </c>
      <c r="B2209">
        <v>48.970151182323299</v>
      </c>
      <c r="C2209">
        <v>171.416877308963</v>
      </c>
      <c r="D2209">
        <v>13.670189926893</v>
      </c>
      <c r="E2209">
        <v>4.0973691960399803</v>
      </c>
      <c r="F2209">
        <v>0.34945574886903702</v>
      </c>
      <c r="G2209">
        <v>0.87993548930976095</v>
      </c>
      <c r="H2209">
        <v>12.826106800547601</v>
      </c>
      <c r="I2209">
        <v>2.86850326611758</v>
      </c>
    </row>
    <row r="2210" spans="1:9" x14ac:dyDescent="0.25">
      <c r="A2210">
        <v>2208</v>
      </c>
      <c r="B2210">
        <v>75.831637699590203</v>
      </c>
      <c r="C2210">
        <v>136.85421207847099</v>
      </c>
      <c r="D2210">
        <v>12.510119663755001</v>
      </c>
      <c r="E2210">
        <v>4.7499555204777302</v>
      </c>
      <c r="F2210">
        <v>0.52973711118286604</v>
      </c>
      <c r="G2210">
        <v>0.84877297870563995</v>
      </c>
      <c r="H2210">
        <v>6.5618448637316504</v>
      </c>
      <c r="I2210">
        <v>3.3368725868725799</v>
      </c>
    </row>
    <row r="2211" spans="1:9" x14ac:dyDescent="0.25">
      <c r="A2211">
        <v>2209</v>
      </c>
      <c r="B2211">
        <v>70.930798998406502</v>
      </c>
      <c r="C2211">
        <v>146.39060059633599</v>
      </c>
      <c r="D2211">
        <v>13.2993221105415</v>
      </c>
      <c r="E2211">
        <v>6.6205220430547103</v>
      </c>
      <c r="F2211">
        <v>0.48579510407849202</v>
      </c>
      <c r="G2211">
        <v>0.81294174668476504</v>
      </c>
      <c r="H2211">
        <v>7.0864600326264204</v>
      </c>
      <c r="I2211">
        <v>4.0337584396099002</v>
      </c>
    </row>
    <row r="2212" spans="1:9" x14ac:dyDescent="0.25">
      <c r="A2212">
        <v>2210</v>
      </c>
      <c r="B2212">
        <v>66.810872734846896</v>
      </c>
      <c r="C2212">
        <v>133.440208536982</v>
      </c>
      <c r="D2212">
        <v>15.0917777533543</v>
      </c>
      <c r="E2212">
        <v>5.8015011925270601</v>
      </c>
      <c r="F2212">
        <v>0.45140605230370701</v>
      </c>
      <c r="G2212">
        <v>0.66123384640541605</v>
      </c>
      <c r="H2212">
        <v>6.7819865319865302</v>
      </c>
      <c r="I2212">
        <v>2.9214474845542799</v>
      </c>
    </row>
    <row r="2213" spans="1:9" x14ac:dyDescent="0.25">
      <c r="A2213">
        <v>2211</v>
      </c>
      <c r="B2213">
        <v>85.976984742694597</v>
      </c>
      <c r="C2213">
        <v>153.91299155506201</v>
      </c>
      <c r="D2213">
        <v>18.533473292686701</v>
      </c>
      <c r="E2213">
        <v>6.7903485296265496</v>
      </c>
      <c r="F2213">
        <v>0.41279132229542498</v>
      </c>
      <c r="G2213">
        <v>0.88052437466264999</v>
      </c>
      <c r="H2213">
        <v>8.1807909604519704</v>
      </c>
      <c r="I2213">
        <v>3.5369678864824401</v>
      </c>
    </row>
    <row r="2214" spans="1:9" x14ac:dyDescent="0.25">
      <c r="A2214">
        <v>2212</v>
      </c>
      <c r="B2214">
        <v>87.044610255596098</v>
      </c>
      <c r="C2214">
        <v>131.968519602106</v>
      </c>
      <c r="D2214">
        <v>9.5412719814451901</v>
      </c>
      <c r="E2214">
        <v>7.5223931201699097</v>
      </c>
      <c r="F2214">
        <v>0.43389175325843898</v>
      </c>
      <c r="G2214">
        <v>0.85754716985552404</v>
      </c>
      <c r="H2214">
        <v>5.7551413881747999</v>
      </c>
      <c r="I2214">
        <v>4.2424698795180698</v>
      </c>
    </row>
    <row r="2215" spans="1:9" x14ac:dyDescent="0.25">
      <c r="A2215">
        <v>2213</v>
      </c>
      <c r="B2215">
        <v>62.855140186915797</v>
      </c>
      <c r="C2215">
        <v>82.164325842696599</v>
      </c>
      <c r="D2215">
        <v>16.294476029645299</v>
      </c>
      <c r="E2215">
        <v>21.241672564410099</v>
      </c>
      <c r="F2215">
        <v>0.29431634731744399</v>
      </c>
      <c r="G2215">
        <v>0.484807258764758</v>
      </c>
      <c r="H2215">
        <v>11.561379310344799</v>
      </c>
      <c r="I2215">
        <v>10.6161321671525</v>
      </c>
    </row>
    <row r="2216" spans="1:9" x14ac:dyDescent="0.25">
      <c r="A2216">
        <v>2214</v>
      </c>
      <c r="B2216">
        <v>34.471333735666803</v>
      </c>
      <c r="C2216">
        <v>150.777881412391</v>
      </c>
      <c r="D2216">
        <v>23.095289786426498</v>
      </c>
      <c r="E2216">
        <v>6.5965043482566701</v>
      </c>
      <c r="F2216">
        <v>0.19274922552075499</v>
      </c>
      <c r="G2216">
        <v>0.79989085391426096</v>
      </c>
      <c r="H2216">
        <v>17.834101382488399</v>
      </c>
      <c r="I2216">
        <v>3.69062748212867</v>
      </c>
    </row>
    <row r="2217" spans="1:9" x14ac:dyDescent="0.25">
      <c r="A2217">
        <v>2215</v>
      </c>
      <c r="B2217">
        <v>24.7173144876325</v>
      </c>
      <c r="C2217">
        <v>157.01362803481399</v>
      </c>
      <c r="D2217">
        <v>13.9046937278321</v>
      </c>
      <c r="E2217">
        <v>4.3357217569961399</v>
      </c>
      <c r="F2217">
        <v>0.142096337721376</v>
      </c>
      <c r="G2217">
        <v>0.83753686930054005</v>
      </c>
      <c r="H2217">
        <v>16.938366718027702</v>
      </c>
      <c r="I2217">
        <v>3.0459269192088501</v>
      </c>
    </row>
    <row r="2218" spans="1:9" x14ac:dyDescent="0.25">
      <c r="A2218">
        <v>2216</v>
      </c>
      <c r="B2218">
        <v>45.675733207190099</v>
      </c>
      <c r="C2218">
        <v>117.528909691629</v>
      </c>
      <c r="D2218">
        <v>18.529388220188999</v>
      </c>
      <c r="E2218">
        <v>16.806934066233001</v>
      </c>
      <c r="F2218">
        <v>0.29010930216399999</v>
      </c>
      <c r="G2218">
        <v>0.64655614065542499</v>
      </c>
      <c r="H2218">
        <v>9.7657657657657602</v>
      </c>
      <c r="I2218">
        <v>9.1762387387387392</v>
      </c>
    </row>
    <row r="2219" spans="1:9" x14ac:dyDescent="0.25">
      <c r="A2219">
        <v>2217</v>
      </c>
      <c r="B2219">
        <v>60.565545808966803</v>
      </c>
      <c r="C2219">
        <v>154.43400876232201</v>
      </c>
      <c r="D2219">
        <v>16.917042865911998</v>
      </c>
      <c r="E2219">
        <v>10.3696425534424</v>
      </c>
      <c r="F2219">
        <v>0.40551627057368</v>
      </c>
      <c r="G2219">
        <v>0.69469083000860399</v>
      </c>
      <c r="H2219">
        <v>9.3115468409586004</v>
      </c>
      <c r="I2219">
        <v>5.2950391644908601</v>
      </c>
    </row>
    <row r="2220" spans="1:9" x14ac:dyDescent="0.25">
      <c r="A2220">
        <v>2218</v>
      </c>
      <c r="B2220">
        <v>38.284987627165201</v>
      </c>
      <c r="C2220">
        <v>192.82658022690401</v>
      </c>
      <c r="D2220">
        <v>14.3838549936003</v>
      </c>
      <c r="E2220">
        <v>3.2879205257712498</v>
      </c>
      <c r="F2220">
        <v>0.25693089915594303</v>
      </c>
      <c r="G2220">
        <v>0.89407230949303396</v>
      </c>
      <c r="H2220">
        <v>8.125</v>
      </c>
      <c r="I2220">
        <v>2.5518030910131602</v>
      </c>
    </row>
    <row r="2221" spans="1:9" x14ac:dyDescent="0.25">
      <c r="A2221">
        <v>2219</v>
      </c>
      <c r="B2221">
        <v>40.837091032378297</v>
      </c>
      <c r="C2221">
        <v>178.85390199637001</v>
      </c>
      <c r="D2221">
        <v>16.583415275355399</v>
      </c>
      <c r="E2221">
        <v>4.2125698503317102</v>
      </c>
      <c r="F2221">
        <v>0.25616049956571102</v>
      </c>
      <c r="G2221">
        <v>0.81396838314791597</v>
      </c>
      <c r="H2221">
        <v>10.736842105263101</v>
      </c>
      <c r="I2221">
        <v>2.6961184882533198</v>
      </c>
    </row>
    <row r="2222" spans="1:9" x14ac:dyDescent="0.25">
      <c r="A2222">
        <v>2220</v>
      </c>
      <c r="B2222">
        <v>36.739782259503798</v>
      </c>
      <c r="C2222">
        <v>136.38191687596199</v>
      </c>
      <c r="D2222">
        <v>14.454320407252901</v>
      </c>
      <c r="E2222">
        <v>5.2912551253286804</v>
      </c>
      <c r="F2222">
        <v>0.235663080083264</v>
      </c>
      <c r="G2222">
        <v>0.81937625371119804</v>
      </c>
      <c r="H2222">
        <v>11.858307210031301</v>
      </c>
      <c r="I2222">
        <v>2.8471113948292301</v>
      </c>
    </row>
    <row r="2223" spans="1:9" x14ac:dyDescent="0.25">
      <c r="A2223">
        <v>2221</v>
      </c>
      <c r="B2223">
        <v>41.153071500503501</v>
      </c>
      <c r="C2223">
        <v>176.17525022747901</v>
      </c>
      <c r="D2223">
        <v>12.5476549744611</v>
      </c>
      <c r="E2223">
        <v>3.6685992718118001</v>
      </c>
      <c r="F2223">
        <v>0.26000420569340699</v>
      </c>
      <c r="G2223">
        <v>0.78285661414543395</v>
      </c>
      <c r="H2223">
        <v>8.2189849624060098</v>
      </c>
      <c r="I2223">
        <v>2.88181019332161</v>
      </c>
    </row>
    <row r="2224" spans="1:9" x14ac:dyDescent="0.25">
      <c r="A2224">
        <v>2222</v>
      </c>
      <c r="B2224">
        <v>36.583977226514797</v>
      </c>
      <c r="C2224">
        <v>103.902786190187</v>
      </c>
      <c r="D2224">
        <v>14.7500914026404</v>
      </c>
      <c r="E2224">
        <v>8.0904551855352995</v>
      </c>
      <c r="F2224">
        <v>0.23211601203235699</v>
      </c>
      <c r="G2224">
        <v>0.63748693172399395</v>
      </c>
      <c r="H2224">
        <v>7.84540276647681</v>
      </c>
      <c r="I2224">
        <v>3.3330442324371199</v>
      </c>
    </row>
    <row r="2225" spans="1:9" x14ac:dyDescent="0.25">
      <c r="A2225">
        <v>2223</v>
      </c>
      <c r="B2225">
        <v>37.204590818363201</v>
      </c>
      <c r="C2225">
        <v>178.91422240979099</v>
      </c>
      <c r="D2225">
        <v>11.9259594168812</v>
      </c>
      <c r="E2225">
        <v>5.3157767493774397</v>
      </c>
      <c r="F2225">
        <v>0.26604010986773702</v>
      </c>
      <c r="G2225">
        <v>0.87724472434535405</v>
      </c>
      <c r="H2225">
        <v>8.1091885441527403</v>
      </c>
      <c r="I2225">
        <v>2.6979166666666599</v>
      </c>
    </row>
    <row r="2226" spans="1:9" x14ac:dyDescent="0.25">
      <c r="A2226">
        <v>2224</v>
      </c>
      <c r="B2226">
        <v>31.607920381505199</v>
      </c>
      <c r="C2226">
        <v>99.244498777506095</v>
      </c>
      <c r="D2226">
        <v>11.4034570575287</v>
      </c>
      <c r="E2226">
        <v>14.575361253164001</v>
      </c>
      <c r="F2226">
        <v>0.200552694231452</v>
      </c>
      <c r="G2226">
        <v>0.50486014950682601</v>
      </c>
      <c r="H2226">
        <v>4.2788990825687998</v>
      </c>
      <c r="I2226">
        <v>4.1381011097410596</v>
      </c>
    </row>
    <row r="2227" spans="1:9" x14ac:dyDescent="0.25">
      <c r="A2227">
        <v>2225</v>
      </c>
      <c r="B2227">
        <v>114.249297573435</v>
      </c>
      <c r="C2227">
        <v>133.96217611436501</v>
      </c>
      <c r="D2227">
        <v>16.8395051426732</v>
      </c>
      <c r="E2227">
        <v>5.5209336904492803</v>
      </c>
      <c r="F2227">
        <v>0.639954924363625</v>
      </c>
      <c r="G2227">
        <v>0.83372730998164402</v>
      </c>
      <c r="H2227">
        <v>7.1074020319303299</v>
      </c>
      <c r="I2227">
        <v>3.5409375000000001</v>
      </c>
    </row>
    <row r="2228" spans="1:9" x14ac:dyDescent="0.25">
      <c r="A2228">
        <v>2226</v>
      </c>
      <c r="B2228">
        <v>17.4331983805668</v>
      </c>
      <c r="C2228">
        <v>138.20596831256699</v>
      </c>
      <c r="D2228">
        <v>17.934828885926599</v>
      </c>
      <c r="E2228">
        <v>8.7135640348416601</v>
      </c>
      <c r="F2228">
        <v>9.2938258755060899E-2</v>
      </c>
      <c r="G2228">
        <v>0.78220811431292703</v>
      </c>
      <c r="H2228">
        <v>14.6135693215339</v>
      </c>
      <c r="I2228">
        <v>5.2671927846674098</v>
      </c>
    </row>
    <row r="2229" spans="1:9" x14ac:dyDescent="0.25">
      <c r="A2229">
        <v>2227</v>
      </c>
      <c r="B2229">
        <v>46.485226059095702</v>
      </c>
      <c r="C2229">
        <v>159.087507002801</v>
      </c>
      <c r="D2229">
        <v>13.3612789589929</v>
      </c>
      <c r="E2229">
        <v>5.6480596907720297</v>
      </c>
      <c r="F2229">
        <v>0.26648224466825599</v>
      </c>
      <c r="G2229">
        <v>0.84169991302791003</v>
      </c>
      <c r="H2229">
        <v>17.2012987012987</v>
      </c>
      <c r="I2229">
        <v>3.4206128133704699</v>
      </c>
    </row>
    <row r="2230" spans="1:9" x14ac:dyDescent="0.25">
      <c r="A2230">
        <v>2228</v>
      </c>
      <c r="B2230">
        <v>28.635507733691998</v>
      </c>
      <c r="C2230">
        <v>129.30683229813599</v>
      </c>
      <c r="D2230">
        <v>15.9370315637044</v>
      </c>
      <c r="E2230">
        <v>12.8753290333736</v>
      </c>
      <c r="F2230">
        <v>0.156749301349903</v>
      </c>
      <c r="G2230">
        <v>0.75942936689188101</v>
      </c>
      <c r="H2230">
        <v>17.952198852772401</v>
      </c>
      <c r="I2230">
        <v>6.8961748633879703</v>
      </c>
    </row>
    <row r="2231" spans="1:9" x14ac:dyDescent="0.25">
      <c r="A2231">
        <v>2229</v>
      </c>
      <c r="B2231">
        <v>54.18</v>
      </c>
      <c r="C2231">
        <v>97.545615067686796</v>
      </c>
      <c r="D2231">
        <v>17.6877335123954</v>
      </c>
      <c r="E2231">
        <v>5.9205190040485602</v>
      </c>
      <c r="F2231">
        <v>0.30827352041550299</v>
      </c>
      <c r="G2231">
        <v>0.62875478860237399</v>
      </c>
      <c r="H2231">
        <v>14.664948453608201</v>
      </c>
      <c r="I2231">
        <v>3.9523809523809499</v>
      </c>
    </row>
    <row r="2232" spans="1:9" x14ac:dyDescent="0.25">
      <c r="A2232">
        <v>2230</v>
      </c>
      <c r="B2232">
        <v>45.000401123144798</v>
      </c>
      <c r="C2232">
        <v>93.149912502430396</v>
      </c>
      <c r="D2232">
        <v>15.7347419738681</v>
      </c>
      <c r="E2232">
        <v>7.1708088783333599</v>
      </c>
      <c r="F2232">
        <v>0.25652309838090898</v>
      </c>
      <c r="G2232">
        <v>0.75507023625710301</v>
      </c>
      <c r="H2232">
        <v>13.7141041931385</v>
      </c>
      <c r="I2232">
        <v>3.4185165132647501</v>
      </c>
    </row>
    <row r="2233" spans="1:9" x14ac:dyDescent="0.25">
      <c r="A2233">
        <v>2231</v>
      </c>
      <c r="B2233">
        <v>55.913550702961402</v>
      </c>
      <c r="C2233">
        <v>71.525997045790206</v>
      </c>
      <c r="D2233">
        <v>16.451221095015999</v>
      </c>
      <c r="E2233">
        <v>5.0251065300000999</v>
      </c>
      <c r="F2233">
        <v>0.312506031106557</v>
      </c>
      <c r="G2233">
        <v>0.82623625113881805</v>
      </c>
      <c r="H2233">
        <v>11.512974051896199</v>
      </c>
      <c r="I2233">
        <v>3.9862068965517201</v>
      </c>
    </row>
    <row r="2234" spans="1:9" x14ac:dyDescent="0.25">
      <c r="A2234">
        <v>2232</v>
      </c>
      <c r="B2234">
        <v>56.899031405928902</v>
      </c>
      <c r="C2234">
        <v>164.79338762846601</v>
      </c>
      <c r="D2234">
        <v>14.504487647233701</v>
      </c>
      <c r="E2234">
        <v>4.0039256553357099</v>
      </c>
      <c r="F2234">
        <v>0.31392277468293001</v>
      </c>
      <c r="G2234">
        <v>0.88650549763369901</v>
      </c>
      <c r="H2234">
        <v>11.2357723577235</v>
      </c>
      <c r="I2234">
        <v>2.9090619017230299</v>
      </c>
    </row>
    <row r="2235" spans="1:9" x14ac:dyDescent="0.25">
      <c r="A2235">
        <v>2233</v>
      </c>
      <c r="B2235">
        <v>12.3470899470899</v>
      </c>
      <c r="C2235">
        <v>134.99184505606499</v>
      </c>
      <c r="D2235">
        <v>33.5145543982457</v>
      </c>
      <c r="E2235">
        <v>7.9225950703402601</v>
      </c>
      <c r="F2235">
        <v>6.0207284879589998E-2</v>
      </c>
      <c r="G2235">
        <v>0.73498139869030199</v>
      </c>
      <c r="H2235">
        <v>17.996632996632901</v>
      </c>
      <c r="I2235">
        <v>5.2690909090908997</v>
      </c>
    </row>
    <row r="2236" spans="1:9" x14ac:dyDescent="0.25">
      <c r="A2236">
        <v>2234</v>
      </c>
      <c r="B2236">
        <v>72.768667841170895</v>
      </c>
      <c r="C2236">
        <v>115.85016205434999</v>
      </c>
      <c r="D2236">
        <v>14.902365274634199</v>
      </c>
      <c r="E2236">
        <v>12.125246377936399</v>
      </c>
      <c r="F2236">
        <v>0.44982888746730398</v>
      </c>
      <c r="G2236">
        <v>0.64950411698155797</v>
      </c>
      <c r="H2236">
        <v>4.63884342607746</v>
      </c>
      <c r="I2236">
        <v>4.0798226164079798</v>
      </c>
    </row>
    <row r="2237" spans="1:9" x14ac:dyDescent="0.25">
      <c r="A2237">
        <v>2235</v>
      </c>
      <c r="B2237">
        <v>65.9828847661353</v>
      </c>
      <c r="C2237">
        <v>166.06610942249199</v>
      </c>
      <c r="D2237">
        <v>15.461309215718501</v>
      </c>
      <c r="E2237">
        <v>4.1175768949384404</v>
      </c>
      <c r="F2237">
        <v>0.42023055721109298</v>
      </c>
      <c r="G2237">
        <v>0.778657681571849</v>
      </c>
      <c r="H2237">
        <v>4.8832540940306304</v>
      </c>
      <c r="I2237">
        <v>2.6245449817992701</v>
      </c>
    </row>
    <row r="2238" spans="1:9" x14ac:dyDescent="0.25">
      <c r="A2238">
        <v>2236</v>
      </c>
      <c r="B2238">
        <v>49.099063261901698</v>
      </c>
      <c r="C2238">
        <v>158.02473356122999</v>
      </c>
      <c r="D2238">
        <v>10.287561168073999</v>
      </c>
      <c r="E2238">
        <v>6.3131355127540996</v>
      </c>
      <c r="F2238">
        <v>0.32127872600466301</v>
      </c>
      <c r="G2238">
        <v>0.85516807091631097</v>
      </c>
      <c r="H2238">
        <v>5.77381585949973</v>
      </c>
      <c r="I2238">
        <v>3.5554194733619102</v>
      </c>
    </row>
    <row r="2239" spans="1:9" x14ac:dyDescent="0.25">
      <c r="A2239">
        <v>2237</v>
      </c>
      <c r="B2239">
        <v>51.106775967624699</v>
      </c>
      <c r="C2239">
        <v>133.12489818083</v>
      </c>
      <c r="D2239">
        <v>12.1773022218753</v>
      </c>
      <c r="E2239">
        <v>11.944718640377801</v>
      </c>
      <c r="F2239">
        <v>0.364979188876354</v>
      </c>
      <c r="G2239">
        <v>0.68893827773889105</v>
      </c>
      <c r="H2239">
        <v>6.4291044776119399</v>
      </c>
      <c r="I2239">
        <v>5.3310006997900601</v>
      </c>
    </row>
    <row r="2240" spans="1:9" x14ac:dyDescent="0.25">
      <c r="A2240">
        <v>2238</v>
      </c>
      <c r="B2240">
        <v>51.615801132168301</v>
      </c>
      <c r="C2240">
        <v>144.653298576298</v>
      </c>
      <c r="D2240">
        <v>11.791755857534501</v>
      </c>
      <c r="E2240">
        <v>9.1987101372207505</v>
      </c>
      <c r="F2240">
        <v>0.30776054232607603</v>
      </c>
      <c r="G2240">
        <v>0.77458023503290296</v>
      </c>
      <c r="H2240">
        <v>5.55217831813576</v>
      </c>
      <c r="I2240">
        <v>4.42922374429223</v>
      </c>
    </row>
    <row r="2241" spans="1:9" x14ac:dyDescent="0.25">
      <c r="A2241">
        <v>2239</v>
      </c>
      <c r="B2241">
        <v>72.029592204980105</v>
      </c>
      <c r="C2241">
        <v>125.094355285002</v>
      </c>
      <c r="D2241">
        <v>14.627374375530801</v>
      </c>
      <c r="E2241">
        <v>4.6802261949502304</v>
      </c>
      <c r="F2241">
        <v>0.43207299171681601</v>
      </c>
      <c r="G2241">
        <v>0.66732858218592495</v>
      </c>
      <c r="H2241">
        <v>4.9113573407202198</v>
      </c>
      <c r="I2241">
        <v>3.0305272895467099</v>
      </c>
    </row>
    <row r="2242" spans="1:9" x14ac:dyDescent="0.25">
      <c r="A2242">
        <v>2240</v>
      </c>
      <c r="B2242">
        <v>64.274064882113095</v>
      </c>
      <c r="C2242">
        <v>97.352352048558402</v>
      </c>
      <c r="D2242">
        <v>17.880057516726001</v>
      </c>
      <c r="E2242">
        <v>12.341087007220301</v>
      </c>
      <c r="F2242">
        <v>0.373637015725168</v>
      </c>
      <c r="G2242">
        <v>0.54786732330804</v>
      </c>
      <c r="H2242">
        <v>5.0822873082287296</v>
      </c>
      <c r="I2242">
        <v>6.4249547920433896</v>
      </c>
    </row>
    <row r="2243" spans="1:9" x14ac:dyDescent="0.25">
      <c r="A2243">
        <v>2241</v>
      </c>
      <c r="B2243">
        <v>55.9053487152595</v>
      </c>
      <c r="C2243">
        <v>140.571582793555</v>
      </c>
      <c r="D2243">
        <v>16.2333733417879</v>
      </c>
      <c r="E2243">
        <v>5.0422318676705098</v>
      </c>
      <c r="F2243">
        <v>0.30736135023289501</v>
      </c>
      <c r="G2243">
        <v>0.88624658027862802</v>
      </c>
      <c r="H2243">
        <v>8.9528888888888893</v>
      </c>
      <c r="I2243">
        <v>3.4832653061224401</v>
      </c>
    </row>
    <row r="2244" spans="1:9" x14ac:dyDescent="0.25">
      <c r="A2244">
        <v>2242</v>
      </c>
      <c r="B2244">
        <v>67.287010229685393</v>
      </c>
      <c r="C2244">
        <v>141.63061199659299</v>
      </c>
      <c r="D2244">
        <v>19.049187884971602</v>
      </c>
      <c r="E2244">
        <v>6.3412234831152396</v>
      </c>
      <c r="F2244">
        <v>0.37677974663944203</v>
      </c>
      <c r="G2244">
        <v>0.82514888865914404</v>
      </c>
      <c r="H2244">
        <v>10.789077212805999</v>
      </c>
      <c r="I2244">
        <v>3.7602820211515802</v>
      </c>
    </row>
    <row r="2245" spans="1:9" x14ac:dyDescent="0.25">
      <c r="A2245">
        <v>2243</v>
      </c>
      <c r="B2245">
        <v>50.975006375924501</v>
      </c>
      <c r="C2245">
        <v>109.657189130825</v>
      </c>
      <c r="D2245">
        <v>14.673927604823501</v>
      </c>
      <c r="E2245">
        <v>4.0262690318758096</v>
      </c>
      <c r="F2245">
        <v>0.27778973334072998</v>
      </c>
      <c r="G2245">
        <v>0.88386807574816895</v>
      </c>
      <c r="H2245">
        <v>10.936507936507899</v>
      </c>
      <c r="I2245">
        <v>3.0461769115442201</v>
      </c>
    </row>
    <row r="2246" spans="1:9" x14ac:dyDescent="0.25">
      <c r="A2246">
        <v>2244</v>
      </c>
      <c r="B2246">
        <v>50.045782463928902</v>
      </c>
      <c r="C2246">
        <v>141.306659142212</v>
      </c>
      <c r="D2246">
        <v>18.206375965271899</v>
      </c>
      <c r="E2246">
        <v>5.4493965509066404</v>
      </c>
      <c r="F2246">
        <v>0.27705577651770302</v>
      </c>
      <c r="G2246">
        <v>0.85017389494874196</v>
      </c>
      <c r="H2246">
        <v>12.4053518334985</v>
      </c>
      <c r="I2246">
        <v>3.9485744737543298</v>
      </c>
    </row>
    <row r="2247" spans="1:9" x14ac:dyDescent="0.25">
      <c r="A2247">
        <v>2245</v>
      </c>
      <c r="B2247">
        <v>39.842469398616203</v>
      </c>
      <c r="C2247">
        <v>156.58316909735899</v>
      </c>
      <c r="D2247">
        <v>13.197149497377399</v>
      </c>
      <c r="E2247">
        <v>14.473465833830399</v>
      </c>
      <c r="F2247">
        <v>0.22961977807773801</v>
      </c>
      <c r="G2247">
        <v>0.75374049055764403</v>
      </c>
      <c r="H2247">
        <v>11.859719438877701</v>
      </c>
      <c r="I2247">
        <v>4.7994764397905696</v>
      </c>
    </row>
    <row r="2248" spans="1:9" x14ac:dyDescent="0.25">
      <c r="A2248">
        <v>2246</v>
      </c>
      <c r="B2248">
        <v>36.822066139888697</v>
      </c>
      <c r="C2248">
        <v>143.66098512205599</v>
      </c>
      <c r="D2248">
        <v>15.7637891403696</v>
      </c>
      <c r="E2248">
        <v>8.7549807987135697</v>
      </c>
      <c r="F2248">
        <v>0.21413655233274201</v>
      </c>
      <c r="G2248">
        <v>0.79115179850730799</v>
      </c>
      <c r="H2248">
        <v>13.091476091476</v>
      </c>
      <c r="I2248">
        <v>4.5271822358345997</v>
      </c>
    </row>
    <row r="2249" spans="1:9" x14ac:dyDescent="0.25">
      <c r="A2249">
        <v>2247</v>
      </c>
      <c r="B2249">
        <v>33.538707299090603</v>
      </c>
      <c r="C2249">
        <v>162.32187524581099</v>
      </c>
      <c r="D2249">
        <v>14.481356004068999</v>
      </c>
      <c r="E2249">
        <v>5.5546820022703098</v>
      </c>
      <c r="F2249">
        <v>0.209301545648234</v>
      </c>
      <c r="G2249">
        <v>0.88907326394688002</v>
      </c>
      <c r="H2249">
        <v>11.5360205831903</v>
      </c>
      <c r="I2249">
        <v>2.9697708434909802</v>
      </c>
    </row>
    <row r="2250" spans="1:9" x14ac:dyDescent="0.25">
      <c r="A2250">
        <v>2248</v>
      </c>
      <c r="B2250">
        <v>33.952371695178797</v>
      </c>
      <c r="C2250">
        <v>127.797187537883</v>
      </c>
      <c r="D2250">
        <v>12.5319225032699</v>
      </c>
      <c r="E2250">
        <v>4.4108769771301501</v>
      </c>
      <c r="F2250">
        <v>0.21583164685635001</v>
      </c>
      <c r="G2250">
        <v>0.87030824032764997</v>
      </c>
      <c r="H2250">
        <v>11.534982332155399</v>
      </c>
      <c r="I2250">
        <v>3.0375298532923898</v>
      </c>
    </row>
    <row r="2251" spans="1:9" x14ac:dyDescent="0.25">
      <c r="A2251">
        <v>2249</v>
      </c>
      <c r="B2251">
        <v>29.312685617310098</v>
      </c>
      <c r="C2251">
        <v>164.239113222486</v>
      </c>
      <c r="D2251">
        <v>11.4836471099653</v>
      </c>
      <c r="E2251">
        <v>8.9868205324247405</v>
      </c>
      <c r="F2251">
        <v>0.18006775873088801</v>
      </c>
      <c r="G2251">
        <v>0.86151203553203204</v>
      </c>
      <c r="H2251">
        <v>12.1811708860759</v>
      </c>
      <c r="I2251">
        <v>3.4198545684476702</v>
      </c>
    </row>
    <row r="2252" spans="1:9" x14ac:dyDescent="0.25">
      <c r="A2252">
        <v>2250</v>
      </c>
      <c r="B2252">
        <v>29.197643277986</v>
      </c>
      <c r="C2252">
        <v>166.53759359934301</v>
      </c>
      <c r="D2252">
        <v>14.6383816123078</v>
      </c>
      <c r="E2252">
        <v>4.4663026108553101</v>
      </c>
      <c r="F2252">
        <v>0.16563108457978501</v>
      </c>
      <c r="G2252">
        <v>0.87032771184508295</v>
      </c>
      <c r="H2252">
        <v>11.205450733752601</v>
      </c>
      <c r="I2252">
        <v>2.7674635206457601</v>
      </c>
    </row>
    <row r="2253" spans="1:9" x14ac:dyDescent="0.25">
      <c r="A2253">
        <v>2251</v>
      </c>
      <c r="B2253">
        <v>35.292154696132599</v>
      </c>
      <c r="C2253">
        <v>176.08966861598401</v>
      </c>
      <c r="D2253">
        <v>13.8946388109435</v>
      </c>
      <c r="E2253">
        <v>5.57650395913765</v>
      </c>
      <c r="F2253">
        <v>0.20775855634246199</v>
      </c>
      <c r="G2253">
        <v>0.863604625546746</v>
      </c>
      <c r="H2253">
        <v>12.9148936170212</v>
      </c>
      <c r="I2253">
        <v>2.87611496531219</v>
      </c>
    </row>
    <row r="2254" spans="1:9" x14ac:dyDescent="0.25">
      <c r="A2254">
        <v>2252</v>
      </c>
      <c r="B2254">
        <v>66.241395793498995</v>
      </c>
      <c r="C2254">
        <v>134.97528482175599</v>
      </c>
      <c r="D2254">
        <v>16.288871018002599</v>
      </c>
      <c r="E2254">
        <v>4.5400148280394204</v>
      </c>
      <c r="F2254">
        <v>0.36985956041683199</v>
      </c>
      <c r="G2254">
        <v>0.87067714790999096</v>
      </c>
      <c r="H2254">
        <v>12.881329113924</v>
      </c>
      <c r="I2254">
        <v>3.2895826696400099</v>
      </c>
    </row>
    <row r="2255" spans="1:9" x14ac:dyDescent="0.25">
      <c r="A2255">
        <v>2253</v>
      </c>
      <c r="B2255">
        <v>65.213283289817198</v>
      </c>
      <c r="C2255">
        <v>110.379526081176</v>
      </c>
      <c r="D2255">
        <v>17.127997367504399</v>
      </c>
      <c r="E2255">
        <v>5.1478971706849102</v>
      </c>
      <c r="F2255">
        <v>0.38922527854483402</v>
      </c>
      <c r="G2255">
        <v>0.871658585091173</v>
      </c>
      <c r="H2255">
        <v>11.636019469983699</v>
      </c>
      <c r="I2255">
        <v>3.4130785791173301</v>
      </c>
    </row>
    <row r="2256" spans="1:9" x14ac:dyDescent="0.25">
      <c r="A2256">
        <v>2254</v>
      </c>
      <c r="B2256">
        <v>54.7473972602739</v>
      </c>
      <c r="C2256">
        <v>133.88518245484701</v>
      </c>
      <c r="D2256">
        <v>11.2880551296268</v>
      </c>
      <c r="E2256">
        <v>9.4940737757552398</v>
      </c>
      <c r="F2256">
        <v>0.34183464890460302</v>
      </c>
      <c r="G2256">
        <v>0.75321409156518904</v>
      </c>
      <c r="H2256">
        <v>7.4613289760348502</v>
      </c>
      <c r="I2256">
        <v>4.2158040665434298</v>
      </c>
    </row>
    <row r="2257" spans="1:9" x14ac:dyDescent="0.25">
      <c r="A2257">
        <v>2255</v>
      </c>
      <c r="B2257">
        <v>54.633442370598402</v>
      </c>
      <c r="C2257">
        <v>129.56299098050599</v>
      </c>
      <c r="D2257">
        <v>14.1543622020393</v>
      </c>
      <c r="E2257">
        <v>5.4621829186925197</v>
      </c>
      <c r="F2257">
        <v>0.32521344992346901</v>
      </c>
      <c r="G2257">
        <v>0.80229153549820198</v>
      </c>
      <c r="H2257">
        <v>8.9806259314455996</v>
      </c>
      <c r="I2257">
        <v>3.1204866562009399</v>
      </c>
    </row>
    <row r="2258" spans="1:9" x14ac:dyDescent="0.25">
      <c r="A2258">
        <v>2256</v>
      </c>
      <c r="B2258">
        <v>66.656359649122805</v>
      </c>
      <c r="C2258">
        <v>131.94511115482899</v>
      </c>
      <c r="D2258">
        <v>18.313935721542801</v>
      </c>
      <c r="E2258">
        <v>8.8946477671410396</v>
      </c>
      <c r="F2258">
        <v>0.36236872948169302</v>
      </c>
      <c r="G2258">
        <v>0.73054295415482495</v>
      </c>
      <c r="H2258">
        <v>10.757176105508099</v>
      </c>
      <c r="I2258">
        <v>5.0800196367206603</v>
      </c>
    </row>
    <row r="2259" spans="1:9" x14ac:dyDescent="0.25">
      <c r="A2259">
        <v>2257</v>
      </c>
      <c r="B2259">
        <v>56.887595799034898</v>
      </c>
      <c r="C2259">
        <v>28.1756311745334</v>
      </c>
      <c r="D2259">
        <v>19.186508172026802</v>
      </c>
      <c r="E2259">
        <v>17.131452348637001</v>
      </c>
      <c r="F2259">
        <v>0.313580909149484</v>
      </c>
      <c r="G2259">
        <v>0.13213668187770999</v>
      </c>
      <c r="H2259">
        <v>10.232967032967</v>
      </c>
      <c r="I2259">
        <v>4.8095238095238004</v>
      </c>
    </row>
    <row r="2260" spans="1:9" x14ac:dyDescent="0.25">
      <c r="A2260">
        <v>2258</v>
      </c>
      <c r="B2260">
        <v>57.933252427184399</v>
      </c>
      <c r="C2260">
        <v>93</v>
      </c>
      <c r="D2260">
        <v>17.082049581355701</v>
      </c>
      <c r="E2260">
        <v>8.7679378859992791</v>
      </c>
      <c r="F2260">
        <v>0.31961162413005301</v>
      </c>
      <c r="G2260">
        <v>0.42090854539213601</v>
      </c>
      <c r="H2260">
        <v>13.7272727272727</v>
      </c>
      <c r="I2260">
        <v>5.1525198938991998</v>
      </c>
    </row>
    <row r="2261" spans="1:9" x14ac:dyDescent="0.25">
      <c r="A2261">
        <v>2259</v>
      </c>
      <c r="B2261">
        <v>81.893053855569093</v>
      </c>
      <c r="C2261">
        <v>151.90323405997299</v>
      </c>
      <c r="D2261">
        <v>12.718156857784701</v>
      </c>
      <c r="E2261">
        <v>4.4770167154096301</v>
      </c>
      <c r="F2261">
        <v>0.43272642452471299</v>
      </c>
      <c r="G2261">
        <v>0.920448982260335</v>
      </c>
      <c r="H2261">
        <v>7.6031843233312904</v>
      </c>
      <c r="I2261">
        <v>3.11366538952745</v>
      </c>
    </row>
    <row r="2262" spans="1:9" x14ac:dyDescent="0.25">
      <c r="A2262">
        <v>2260</v>
      </c>
      <c r="B2262">
        <v>74.135108864696704</v>
      </c>
      <c r="C2262">
        <v>148.67753484209101</v>
      </c>
      <c r="D2262">
        <v>14.285808212578999</v>
      </c>
      <c r="E2262">
        <v>4.12680186739356</v>
      </c>
      <c r="F2262">
        <v>0.39179341386090499</v>
      </c>
      <c r="G2262">
        <v>0.82155285886838303</v>
      </c>
      <c r="H2262">
        <v>7.0681992337164701</v>
      </c>
      <c r="I2262">
        <v>2.8460329929300801</v>
      </c>
    </row>
    <row r="2263" spans="1:9" x14ac:dyDescent="0.25">
      <c r="A2263">
        <v>2261</v>
      </c>
      <c r="B2263">
        <v>70.279718309859106</v>
      </c>
      <c r="C2263">
        <v>123.094127623489</v>
      </c>
      <c r="D2263">
        <v>12.3332188485101</v>
      </c>
      <c r="E2263">
        <v>14.943482201195501</v>
      </c>
      <c r="F2263">
        <v>0.373844188192547</v>
      </c>
      <c r="G2263">
        <v>0.71225854169038305</v>
      </c>
      <c r="H2263">
        <v>9.6136752136752097</v>
      </c>
      <c r="I2263">
        <v>8.0952606635070996</v>
      </c>
    </row>
    <row r="2264" spans="1:9" x14ac:dyDescent="0.25">
      <c r="A2264">
        <v>2262</v>
      </c>
      <c r="B2264">
        <v>49.6253143336127</v>
      </c>
      <c r="C2264">
        <v>137.018237665578</v>
      </c>
      <c r="D2264">
        <v>16.086404853110398</v>
      </c>
      <c r="E2264">
        <v>13.3029780667135</v>
      </c>
      <c r="F2264">
        <v>0.277146641759551</v>
      </c>
      <c r="G2264">
        <v>0.727597292534784</v>
      </c>
      <c r="H2264">
        <v>14.896964121435101</v>
      </c>
      <c r="I2264">
        <v>8.1129032258064502</v>
      </c>
    </row>
    <row r="2265" spans="1:9" x14ac:dyDescent="0.25">
      <c r="A2265">
        <v>2263</v>
      </c>
      <c r="B2265">
        <v>45.836749285033299</v>
      </c>
      <c r="C2265">
        <v>164.42723614176199</v>
      </c>
      <c r="D2265">
        <v>14.4203920628013</v>
      </c>
      <c r="E2265">
        <v>3.10840737629914</v>
      </c>
      <c r="F2265">
        <v>0.26212904144145099</v>
      </c>
      <c r="G2265">
        <v>0.85255278701622506</v>
      </c>
      <c r="H2265">
        <v>13.4885620915032</v>
      </c>
      <c r="I2265">
        <v>2.3780931586608398</v>
      </c>
    </row>
    <row r="2266" spans="1:9" x14ac:dyDescent="0.25">
      <c r="A2266">
        <v>2264</v>
      </c>
      <c r="B2266">
        <v>50.998252026060698</v>
      </c>
      <c r="C2266">
        <v>172.741174318639</v>
      </c>
      <c r="D2266">
        <v>13.0769131232042</v>
      </c>
      <c r="E2266">
        <v>3.5481324989871501</v>
      </c>
      <c r="F2266">
        <v>0.316140094556215</v>
      </c>
      <c r="G2266">
        <v>0.83178818522692799</v>
      </c>
      <c r="H2266">
        <v>9.1995305164319205</v>
      </c>
      <c r="I2266">
        <v>2.68152866242038</v>
      </c>
    </row>
    <row r="2267" spans="1:9" x14ac:dyDescent="0.25">
      <c r="A2267">
        <v>2265</v>
      </c>
      <c r="B2267">
        <v>52.7422857142857</v>
      </c>
      <c r="C2267">
        <v>140.127935326575</v>
      </c>
      <c r="D2267">
        <v>16.430830165221899</v>
      </c>
      <c r="E2267">
        <v>9.4728988219630992</v>
      </c>
      <c r="F2267">
        <v>0.249162941317842</v>
      </c>
      <c r="G2267">
        <v>0.81821601052424098</v>
      </c>
      <c r="H2267">
        <v>12.522834645669199</v>
      </c>
      <c r="I2267">
        <v>4.6012349691257697</v>
      </c>
    </row>
    <row r="2268" spans="1:9" x14ac:dyDescent="0.25">
      <c r="A2268">
        <v>2266</v>
      </c>
      <c r="B2268">
        <v>62.347618057000197</v>
      </c>
      <c r="C2268">
        <v>195.14304872597199</v>
      </c>
      <c r="D2268">
        <v>16.1986564938769</v>
      </c>
      <c r="E2268">
        <v>3.6908932436647102</v>
      </c>
      <c r="F2268">
        <v>0.371948805466573</v>
      </c>
      <c r="G2268">
        <v>0.89245635227492803</v>
      </c>
      <c r="H2268">
        <v>12.724525650035099</v>
      </c>
      <c r="I2268">
        <v>2.5862547726483802</v>
      </c>
    </row>
    <row r="2269" spans="1:9" x14ac:dyDescent="0.25">
      <c r="A2269">
        <v>2267</v>
      </c>
      <c r="B2269">
        <v>60.952645273200297</v>
      </c>
      <c r="C2269">
        <v>139.055309734513</v>
      </c>
      <c r="D2269">
        <v>14.814792985794901</v>
      </c>
      <c r="E2269">
        <v>13.3509508718366</v>
      </c>
      <c r="F2269">
        <v>0.35133056596864698</v>
      </c>
      <c r="G2269">
        <v>0.75639170364341102</v>
      </c>
      <c r="H2269">
        <v>8.8678010471204196</v>
      </c>
      <c r="I2269">
        <v>6.5144411887819098</v>
      </c>
    </row>
    <row r="2270" spans="1:9" x14ac:dyDescent="0.25">
      <c r="A2270">
        <v>2268</v>
      </c>
      <c r="B2270">
        <v>63.479574387231601</v>
      </c>
      <c r="C2270">
        <v>132.08303507516101</v>
      </c>
      <c r="D2270">
        <v>15.3827983867372</v>
      </c>
      <c r="E2270">
        <v>4.9816207475231096</v>
      </c>
      <c r="F2270">
        <v>0.36105992381954399</v>
      </c>
      <c r="G2270">
        <v>0.85957364683847304</v>
      </c>
      <c r="H2270">
        <v>9.7106176266481601</v>
      </c>
      <c r="I2270">
        <v>3.3716621253405901</v>
      </c>
    </row>
    <row r="2271" spans="1:9" x14ac:dyDescent="0.25">
      <c r="A2271">
        <v>2269</v>
      </c>
      <c r="B2271">
        <v>77.322528883183494</v>
      </c>
      <c r="C2271">
        <v>135.408510975513</v>
      </c>
      <c r="D2271">
        <v>10.7257395651477</v>
      </c>
      <c r="E2271">
        <v>5.2531273806820202</v>
      </c>
      <c r="F2271">
        <v>0.40241990020804602</v>
      </c>
      <c r="G2271">
        <v>0.86064342307964403</v>
      </c>
      <c r="H2271">
        <v>10.325974025974</v>
      </c>
      <c r="I2271">
        <v>3.11828512396694</v>
      </c>
    </row>
    <row r="2272" spans="1:9" x14ac:dyDescent="0.25">
      <c r="A2272">
        <v>2270</v>
      </c>
      <c r="B2272">
        <v>32.855282503675603</v>
      </c>
      <c r="C2272">
        <v>143.61838737201299</v>
      </c>
      <c r="D2272">
        <v>12.8196968374459</v>
      </c>
      <c r="E2272">
        <v>6.5656325985870696</v>
      </c>
      <c r="F2272">
        <v>0.202586872098137</v>
      </c>
      <c r="G2272">
        <v>0.75296031643435701</v>
      </c>
      <c r="H2272">
        <v>12.617886178861699</v>
      </c>
      <c r="I2272">
        <v>3.5374541644840201</v>
      </c>
    </row>
    <row r="2273" spans="1:9" x14ac:dyDescent="0.25">
      <c r="A2273">
        <v>2271</v>
      </c>
      <c r="B2273">
        <v>32.545438565653001</v>
      </c>
      <c r="C2273">
        <v>134.560850889752</v>
      </c>
      <c r="D2273">
        <v>12.371921640511101</v>
      </c>
      <c r="E2273">
        <v>5.9953373299039701</v>
      </c>
      <c r="F2273">
        <v>0.20801705380990099</v>
      </c>
      <c r="G2273">
        <v>0.83538967365521499</v>
      </c>
      <c r="H2273">
        <v>10.813240418118401</v>
      </c>
      <c r="I2273">
        <v>3.2380090497737499</v>
      </c>
    </row>
    <row r="2274" spans="1:9" x14ac:dyDescent="0.25">
      <c r="A2274">
        <v>2272</v>
      </c>
      <c r="B2274">
        <v>39.000734214390597</v>
      </c>
      <c r="C2274">
        <v>84.283408833522003</v>
      </c>
      <c r="D2274">
        <v>16.929415243061701</v>
      </c>
      <c r="E2274">
        <v>7.2943438928628304</v>
      </c>
      <c r="F2274">
        <v>0.23918319087885001</v>
      </c>
      <c r="G2274">
        <v>0.67513032224276104</v>
      </c>
      <c r="H2274">
        <v>15.427652733118901</v>
      </c>
      <c r="I2274">
        <v>4.0347054075867597</v>
      </c>
    </row>
    <row r="2275" spans="1:9" x14ac:dyDescent="0.25">
      <c r="A2275">
        <v>2273</v>
      </c>
      <c r="B2275">
        <v>81.5737202595529</v>
      </c>
      <c r="C2275">
        <v>130.496152246256</v>
      </c>
      <c r="D2275">
        <v>19.599004190124699</v>
      </c>
      <c r="E2275">
        <v>8.8579549679340008</v>
      </c>
      <c r="F2275">
        <v>0.44750614382334403</v>
      </c>
      <c r="G2275">
        <v>0.82312773254550098</v>
      </c>
      <c r="H2275">
        <v>10.953219927095899</v>
      </c>
      <c r="I2275">
        <v>5.81097876747799</v>
      </c>
    </row>
    <row r="2276" spans="1:9" x14ac:dyDescent="0.25">
      <c r="A2276">
        <v>2274</v>
      </c>
      <c r="B2276">
        <v>80.713706407136996</v>
      </c>
      <c r="C2276">
        <v>145.95522594954201</v>
      </c>
      <c r="D2276">
        <v>16.764002199379998</v>
      </c>
      <c r="E2276">
        <v>5.4936211995772597</v>
      </c>
      <c r="F2276">
        <v>0.43405121909344402</v>
      </c>
      <c r="G2276">
        <v>0.80588804808008196</v>
      </c>
      <c r="H2276">
        <v>12.539442231075601</v>
      </c>
      <c r="I2276">
        <v>3.4897792313982001</v>
      </c>
    </row>
    <row r="2277" spans="1:9" x14ac:dyDescent="0.25">
      <c r="A2277">
        <v>2275</v>
      </c>
      <c r="B2277">
        <v>50.261385816525703</v>
      </c>
      <c r="C2277">
        <v>131.184055841293</v>
      </c>
      <c r="D2277">
        <v>13.483413355370301</v>
      </c>
      <c r="E2277">
        <v>13.1522035427818</v>
      </c>
      <c r="F2277">
        <v>0.289436343607201</v>
      </c>
      <c r="G2277">
        <v>0.61057642733103501</v>
      </c>
      <c r="H2277">
        <v>9.0185062789160604</v>
      </c>
      <c r="I2277">
        <v>6.8350137488542604</v>
      </c>
    </row>
    <row r="2278" spans="1:9" x14ac:dyDescent="0.25">
      <c r="A2278">
        <v>2276</v>
      </c>
      <c r="B2278">
        <v>44.124524524524503</v>
      </c>
      <c r="C2278">
        <v>169.477205287294</v>
      </c>
      <c r="D2278">
        <v>14.5077094537198</v>
      </c>
      <c r="E2278">
        <v>5.8705530256135399</v>
      </c>
      <c r="F2278">
        <v>0.26587954872763597</v>
      </c>
      <c r="G2278">
        <v>0.84636127377542902</v>
      </c>
      <c r="H2278">
        <v>11.9484156226971</v>
      </c>
      <c r="I2278">
        <v>2.9133064516128999</v>
      </c>
    </row>
    <row r="2279" spans="1:9" x14ac:dyDescent="0.25">
      <c r="A2279">
        <v>2277</v>
      </c>
      <c r="B2279">
        <v>67.7345156889495</v>
      </c>
      <c r="C2279">
        <v>129.73141841871399</v>
      </c>
      <c r="D2279">
        <v>13.6090491886238</v>
      </c>
      <c r="E2279">
        <v>4.4321299886916101</v>
      </c>
      <c r="F2279">
        <v>0.34032217907092899</v>
      </c>
      <c r="G2279">
        <v>0.85640256435326501</v>
      </c>
      <c r="H2279">
        <v>8.4318181818181799</v>
      </c>
      <c r="I2279">
        <v>3.57147988505747</v>
      </c>
    </row>
    <row r="2280" spans="1:9" x14ac:dyDescent="0.25">
      <c r="A2280">
        <v>2278</v>
      </c>
      <c r="B2280">
        <v>39.536425339366502</v>
      </c>
      <c r="C2280">
        <v>147.36982643524701</v>
      </c>
      <c r="D2280">
        <v>13.479303111617</v>
      </c>
      <c r="E2280">
        <v>7.2389564035745</v>
      </c>
      <c r="F2280">
        <v>0.237550797684069</v>
      </c>
      <c r="G2280">
        <v>0.783594904467241</v>
      </c>
      <c r="H2280">
        <v>11.771929824561401</v>
      </c>
      <c r="I2280">
        <v>3.6298178737822901</v>
      </c>
    </row>
    <row r="2281" spans="1:9" x14ac:dyDescent="0.25">
      <c r="A2281">
        <v>2279</v>
      </c>
      <c r="B2281">
        <v>45.034375746001402</v>
      </c>
      <c r="C2281">
        <v>86.752852410747096</v>
      </c>
      <c r="D2281">
        <v>15.250505627195601</v>
      </c>
      <c r="E2281">
        <v>6.2597887423421197</v>
      </c>
      <c r="F2281">
        <v>0.27206600133533698</v>
      </c>
      <c r="G2281">
        <v>0.73382001979600597</v>
      </c>
      <c r="H2281">
        <v>11.422123893805299</v>
      </c>
      <c r="I2281">
        <v>4.0083857442347997</v>
      </c>
    </row>
    <row r="2282" spans="1:9" x14ac:dyDescent="0.25">
      <c r="A2282">
        <v>2280</v>
      </c>
      <c r="B2282">
        <v>51.208900083963002</v>
      </c>
      <c r="C2282">
        <v>164.08090399772101</v>
      </c>
      <c r="D2282">
        <v>14.305709688639601</v>
      </c>
      <c r="E2282">
        <v>3.3073627556937399</v>
      </c>
      <c r="F2282">
        <v>0.29071542807096001</v>
      </c>
      <c r="G2282">
        <v>0.89858884716441501</v>
      </c>
      <c r="H2282">
        <v>8.8289299867899604</v>
      </c>
      <c r="I2282">
        <v>2.71310381638644</v>
      </c>
    </row>
    <row r="2283" spans="1:9" x14ac:dyDescent="0.25">
      <c r="A2283">
        <v>2281</v>
      </c>
      <c r="B2283">
        <v>50.937276995305098</v>
      </c>
      <c r="C2283">
        <v>127.43173584515</v>
      </c>
      <c r="D2283">
        <v>13.6103260356895</v>
      </c>
      <c r="E2283">
        <v>7.5909090079826802</v>
      </c>
      <c r="F2283">
        <v>0.29284324160759501</v>
      </c>
      <c r="G2283">
        <v>0.78230932891818095</v>
      </c>
      <c r="H2283">
        <v>10.914985590778</v>
      </c>
      <c r="I2283">
        <v>3.5314787701317698</v>
      </c>
    </row>
    <row r="2284" spans="1:9" x14ac:dyDescent="0.25">
      <c r="A2284">
        <v>2282</v>
      </c>
      <c r="B2284">
        <v>46.9674027339642</v>
      </c>
      <c r="C2284">
        <v>134.79720558882201</v>
      </c>
      <c r="D2284">
        <v>15.9926238386502</v>
      </c>
      <c r="E2284">
        <v>8.3042024594140393</v>
      </c>
      <c r="F2284">
        <v>0.266341867418945</v>
      </c>
      <c r="G2284">
        <v>0.74341223932668599</v>
      </c>
      <c r="H2284">
        <v>11.6291338582677</v>
      </c>
      <c r="I2284">
        <v>3.8625204582651298</v>
      </c>
    </row>
    <row r="2285" spans="1:9" x14ac:dyDescent="0.25">
      <c r="A2285">
        <v>2283</v>
      </c>
      <c r="B2285">
        <v>35.257371314342798</v>
      </c>
      <c r="C2285">
        <v>139.46498017745799</v>
      </c>
      <c r="D2285">
        <v>10.6594395411599</v>
      </c>
      <c r="E2285">
        <v>6.4384948096113899</v>
      </c>
      <c r="F2285">
        <v>0.21834426027338699</v>
      </c>
      <c r="G2285">
        <v>0.77088602967657804</v>
      </c>
      <c r="H2285">
        <v>8.5921674544226807</v>
      </c>
      <c r="I2285">
        <v>2.9544688026981398</v>
      </c>
    </row>
    <row r="2286" spans="1:9" x14ac:dyDescent="0.25">
      <c r="A2286">
        <v>2284</v>
      </c>
      <c r="B2286">
        <v>38.010462848022698</v>
      </c>
      <c r="C2286">
        <v>141.834411813505</v>
      </c>
      <c r="D2286">
        <v>12.5346120206995</v>
      </c>
      <c r="E2286">
        <v>8.3203986501655898</v>
      </c>
      <c r="F2286">
        <v>0.243248631130595</v>
      </c>
      <c r="G2286">
        <v>0.79799000870950698</v>
      </c>
      <c r="H2286">
        <v>9.3429951690821191</v>
      </c>
      <c r="I2286">
        <v>5.1142604074402103</v>
      </c>
    </row>
    <row r="2287" spans="1:9" x14ac:dyDescent="0.25">
      <c r="A2287">
        <v>2285</v>
      </c>
      <c r="B2287">
        <v>51.230257186081602</v>
      </c>
      <c r="C2287">
        <v>161.23437837837801</v>
      </c>
      <c r="D2287">
        <v>15.988594617513399</v>
      </c>
      <c r="E2287">
        <v>7.3439195948307896</v>
      </c>
      <c r="F2287">
        <v>0.32360082147267399</v>
      </c>
      <c r="G2287">
        <v>0.76388956877187797</v>
      </c>
      <c r="H2287">
        <v>11.8015267175572</v>
      </c>
      <c r="I2287">
        <v>4.3914342629482004</v>
      </c>
    </row>
    <row r="2288" spans="1:9" x14ac:dyDescent="0.25">
      <c r="A2288">
        <v>2286</v>
      </c>
      <c r="B2288">
        <v>43.760808080807998</v>
      </c>
      <c r="C2288">
        <v>63.2699530516431</v>
      </c>
      <c r="D2288">
        <v>13.2743907218302</v>
      </c>
      <c r="E2288">
        <v>16.3849288963753</v>
      </c>
      <c r="F2288">
        <v>0.29762864366749298</v>
      </c>
      <c r="G2288">
        <v>0.30805865376247998</v>
      </c>
      <c r="H2288">
        <v>9.1469507714915501</v>
      </c>
      <c r="I2288">
        <v>11.676806083650099</v>
      </c>
    </row>
    <row r="2289" spans="1:9" x14ac:dyDescent="0.25">
      <c r="A2289">
        <v>2287</v>
      </c>
      <c r="B2289">
        <v>52.612595419847302</v>
      </c>
      <c r="C2289">
        <v>10.4588607594936</v>
      </c>
      <c r="D2289">
        <v>11.2631038336065</v>
      </c>
      <c r="E2289">
        <v>23.5538084992093</v>
      </c>
      <c r="F2289">
        <v>0.28411975852362698</v>
      </c>
      <c r="G2289">
        <v>6.6221886207902106E-2</v>
      </c>
      <c r="H2289">
        <v>9.6634078212290504</v>
      </c>
      <c r="I2289">
        <v>12.9881796690307</v>
      </c>
    </row>
    <row r="2290" spans="1:9" x14ac:dyDescent="0.25">
      <c r="A2290">
        <v>2288</v>
      </c>
      <c r="B2290">
        <v>63.601537978656602</v>
      </c>
      <c r="C2290">
        <v>158.515172654342</v>
      </c>
      <c r="D2290">
        <v>17.175214373745199</v>
      </c>
      <c r="E2290">
        <v>5.5376170330499201</v>
      </c>
      <c r="F2290">
        <v>0.35884910385298102</v>
      </c>
      <c r="G2290">
        <v>0.85357092617841601</v>
      </c>
      <c r="H2290">
        <v>8.7194461167971102</v>
      </c>
      <c r="I2290">
        <v>3.2500846023688599</v>
      </c>
    </row>
    <row r="2291" spans="1:9" x14ac:dyDescent="0.25">
      <c r="A2291">
        <v>2289</v>
      </c>
      <c r="B2291">
        <v>59.911746131986099</v>
      </c>
      <c r="C2291">
        <v>149.14745276249701</v>
      </c>
      <c r="D2291">
        <v>14.477070576688</v>
      </c>
      <c r="E2291">
        <v>5.8889951694477398</v>
      </c>
      <c r="F2291">
        <v>0.37330373124907801</v>
      </c>
      <c r="G2291">
        <v>0.82079056386878402</v>
      </c>
      <c r="H2291">
        <v>5.8910098522167402</v>
      </c>
      <c r="I2291">
        <v>3.6671692423671298</v>
      </c>
    </row>
    <row r="2292" spans="1:9" x14ac:dyDescent="0.25">
      <c r="A2292">
        <v>2290</v>
      </c>
      <c r="B2292">
        <v>42.9667120887677</v>
      </c>
      <c r="C2292">
        <v>147.39391882720199</v>
      </c>
      <c r="D2292">
        <v>11.9559772608257</v>
      </c>
      <c r="E2292">
        <v>9.7365319174885006</v>
      </c>
      <c r="F2292">
        <v>0.25918261333599701</v>
      </c>
      <c r="G2292">
        <v>0.79354972494470899</v>
      </c>
      <c r="H2292">
        <v>7.6970858895705501</v>
      </c>
      <c r="I2292">
        <v>7.6895772829945104</v>
      </c>
    </row>
    <row r="2293" spans="1:9" x14ac:dyDescent="0.25">
      <c r="A2293">
        <v>2291</v>
      </c>
      <c r="B2293">
        <v>41.509124087591204</v>
      </c>
      <c r="C2293">
        <v>171.238431256035</v>
      </c>
      <c r="D2293">
        <v>16.870553767977501</v>
      </c>
      <c r="E2293">
        <v>5.9345133455279298</v>
      </c>
      <c r="F2293">
        <v>0.25855662653993999</v>
      </c>
      <c r="G2293">
        <v>0.88233621902731696</v>
      </c>
      <c r="H2293">
        <v>9.4401544401544406</v>
      </c>
      <c r="I2293">
        <v>2.8276710979812898</v>
      </c>
    </row>
    <row r="2294" spans="1:9" x14ac:dyDescent="0.25">
      <c r="A2294">
        <v>2292</v>
      </c>
      <c r="B2294">
        <v>37.1036754507628</v>
      </c>
      <c r="C2294">
        <v>146.69110985277399</v>
      </c>
      <c r="D2294">
        <v>12.5080544455544</v>
      </c>
      <c r="E2294">
        <v>5.0039187053298999</v>
      </c>
      <c r="F2294">
        <v>0.236465760269538</v>
      </c>
      <c r="G2294">
        <v>0.83617830746319199</v>
      </c>
      <c r="H2294">
        <v>9.2881587953456499</v>
      </c>
      <c r="I2294">
        <v>3.8075221238938002</v>
      </c>
    </row>
    <row r="2295" spans="1:9" x14ac:dyDescent="0.25">
      <c r="A2295">
        <v>2293</v>
      </c>
      <c r="B2295">
        <v>71.614768297964403</v>
      </c>
      <c r="C2295">
        <v>132.42974781266</v>
      </c>
      <c r="D2295">
        <v>11.428381203946</v>
      </c>
      <c r="E2295">
        <v>8.1928895681830394</v>
      </c>
      <c r="F2295">
        <v>0.37512209953471698</v>
      </c>
      <c r="G2295">
        <v>0.81815237034811505</v>
      </c>
      <c r="H2295">
        <v>7.0924855491329399</v>
      </c>
      <c r="I2295">
        <v>4.7586633663366298</v>
      </c>
    </row>
    <row r="2296" spans="1:9" x14ac:dyDescent="0.25">
      <c r="A2296">
        <v>2294</v>
      </c>
      <c r="B2296">
        <v>69.389645776566695</v>
      </c>
      <c r="C2296">
        <v>151.46047712301899</v>
      </c>
      <c r="D2296">
        <v>15.7118158304303</v>
      </c>
      <c r="E2296">
        <v>5.6758047720822802</v>
      </c>
      <c r="F2296">
        <v>0.34294146608438097</v>
      </c>
      <c r="G2296">
        <v>0.85584375263697199</v>
      </c>
      <c r="H2296">
        <v>9.0606451612903207</v>
      </c>
      <c r="I2296">
        <v>3.9179331306990801</v>
      </c>
    </row>
    <row r="2297" spans="1:9" x14ac:dyDescent="0.25">
      <c r="A2297">
        <v>2295</v>
      </c>
      <c r="B2297">
        <v>53.542232410509598</v>
      </c>
      <c r="C2297">
        <v>149.76975836234999</v>
      </c>
      <c r="D2297">
        <v>16.511759203176901</v>
      </c>
      <c r="E2297">
        <v>7.9259596082577497</v>
      </c>
      <c r="F2297">
        <v>0.32370513308285498</v>
      </c>
      <c r="G2297">
        <v>0.84759103354715704</v>
      </c>
      <c r="H2297">
        <v>8.1844594594594593</v>
      </c>
      <c r="I2297">
        <v>4.98345908299477</v>
      </c>
    </row>
    <row r="2298" spans="1:9" x14ac:dyDescent="0.25">
      <c r="A2298">
        <v>2296</v>
      </c>
      <c r="B2298">
        <v>43.150243153314499</v>
      </c>
      <c r="C2298">
        <v>159.01828236090699</v>
      </c>
      <c r="D2298">
        <v>13.091574974761301</v>
      </c>
      <c r="E2298">
        <v>4.3031642322913699</v>
      </c>
      <c r="F2298">
        <v>0.26580906952578398</v>
      </c>
      <c r="G2298">
        <v>0.85187999483668697</v>
      </c>
      <c r="H2298">
        <v>8.7900188323917092</v>
      </c>
      <c r="I2298">
        <v>2.7387323943661901</v>
      </c>
    </row>
    <row r="2299" spans="1:9" x14ac:dyDescent="0.25">
      <c r="A2299">
        <v>2297</v>
      </c>
      <c r="B2299">
        <v>43.256817580090001</v>
      </c>
      <c r="C2299">
        <v>107.069017067397</v>
      </c>
      <c r="D2299">
        <v>13.015002862362399</v>
      </c>
      <c r="E2299">
        <v>6.8734091047139003</v>
      </c>
      <c r="F2299">
        <v>0.26715068461818903</v>
      </c>
      <c r="G2299">
        <v>0.83492778400585499</v>
      </c>
      <c r="H2299">
        <v>10.871985157699401</v>
      </c>
      <c r="I2299">
        <v>3.8053527980535198</v>
      </c>
    </row>
    <row r="2300" spans="1:9" x14ac:dyDescent="0.25">
      <c r="A2300">
        <v>2298</v>
      </c>
      <c r="B2300">
        <v>38.010104790419099</v>
      </c>
      <c r="C2300">
        <v>146.43195115746599</v>
      </c>
      <c r="D2300">
        <v>14.240436392987901</v>
      </c>
      <c r="E2300">
        <v>4.6910370704727598</v>
      </c>
      <c r="F2300">
        <v>0.23548012872333801</v>
      </c>
      <c r="G2300">
        <v>0.830156446637632</v>
      </c>
      <c r="H2300">
        <v>10.7235079171741</v>
      </c>
      <c r="I2300">
        <v>3.0446111330438201</v>
      </c>
    </row>
    <row r="2301" spans="1:9" x14ac:dyDescent="0.25">
      <c r="A2301">
        <v>2299</v>
      </c>
      <c r="B2301">
        <v>40.554762643499799</v>
      </c>
      <c r="C2301">
        <v>145.71583134446999</v>
      </c>
      <c r="D2301">
        <v>16.826391710177099</v>
      </c>
      <c r="E2301">
        <v>6.9973931415347304</v>
      </c>
      <c r="F2301">
        <v>0.25188832064922501</v>
      </c>
      <c r="G2301">
        <v>0.77676025573855101</v>
      </c>
      <c r="H2301">
        <v>15.288566243194101</v>
      </c>
      <c r="I2301">
        <v>3.6644435181325501</v>
      </c>
    </row>
    <row r="2302" spans="1:9" x14ac:dyDescent="0.25">
      <c r="A2302">
        <v>2300</v>
      </c>
      <c r="B2302">
        <v>45.100608070757303</v>
      </c>
      <c r="C2302">
        <v>120.771235018238</v>
      </c>
      <c r="D2302">
        <v>18.045395688935798</v>
      </c>
      <c r="E2302">
        <v>18.6654589899249</v>
      </c>
      <c r="F2302">
        <v>0.30844236590698698</v>
      </c>
      <c r="G2302">
        <v>0.66623818633503495</v>
      </c>
      <c r="H2302">
        <v>9.1429548563611398</v>
      </c>
      <c r="I2302">
        <v>8.5649717514124202</v>
      </c>
    </row>
    <row r="2303" spans="1:9" x14ac:dyDescent="0.25">
      <c r="A2303">
        <v>2301</v>
      </c>
      <c r="B2303">
        <v>38.077797374093599</v>
      </c>
      <c r="C2303">
        <v>148.47054149165601</v>
      </c>
      <c r="D2303">
        <v>10.104584485794501</v>
      </c>
      <c r="E2303">
        <v>6.4822681375558302</v>
      </c>
      <c r="F2303">
        <v>0.244086896109033</v>
      </c>
      <c r="G2303">
        <v>0.84611637058256595</v>
      </c>
      <c r="H2303">
        <v>8.4470858895705501</v>
      </c>
      <c r="I2303">
        <v>3.6743379571248398</v>
      </c>
    </row>
    <row r="2304" spans="1:9" x14ac:dyDescent="0.25">
      <c r="A2304">
        <v>2302</v>
      </c>
      <c r="B2304">
        <v>75.549885757806507</v>
      </c>
      <c r="C2304">
        <v>170.97843489625799</v>
      </c>
      <c r="D2304">
        <v>18.1961343782142</v>
      </c>
      <c r="E2304">
        <v>6.0943313210975498</v>
      </c>
      <c r="F2304">
        <v>0.39212039114577801</v>
      </c>
      <c r="G2304">
        <v>0.81476979424215501</v>
      </c>
      <c r="H2304">
        <v>10.4387096774193</v>
      </c>
      <c r="I2304">
        <v>3.0766823161189301</v>
      </c>
    </row>
    <row r="2305" spans="1:9" x14ac:dyDescent="0.25">
      <c r="A2305">
        <v>2303</v>
      </c>
      <c r="B2305">
        <v>68.925491033304795</v>
      </c>
      <c r="C2305">
        <v>148.03589991538701</v>
      </c>
      <c r="D2305">
        <v>14.998752847899199</v>
      </c>
      <c r="E2305">
        <v>9.5882728486023492</v>
      </c>
      <c r="F2305">
        <v>0.35858878512287901</v>
      </c>
      <c r="G2305">
        <v>0.84545036759338599</v>
      </c>
      <c r="H2305">
        <v>9.0521172638436393</v>
      </c>
      <c r="I2305">
        <v>4.8549063461000799</v>
      </c>
    </row>
    <row r="2306" spans="1:9" x14ac:dyDescent="0.25">
      <c r="A2306">
        <v>2304</v>
      </c>
      <c r="B2306">
        <v>41.145608174494001</v>
      </c>
      <c r="C2306">
        <v>178.871047195296</v>
      </c>
      <c r="D2306">
        <v>13.840348684663301</v>
      </c>
      <c r="E2306">
        <v>5.1837911190578501</v>
      </c>
      <c r="F2306">
        <v>0.26281103795918198</v>
      </c>
      <c r="G2306">
        <v>0.88726677870408899</v>
      </c>
      <c r="H2306">
        <v>9.0934150076569598</v>
      </c>
      <c r="I2306">
        <v>3.45507559395248</v>
      </c>
    </row>
    <row r="2307" spans="1:9" x14ac:dyDescent="0.25">
      <c r="A2307">
        <v>2305</v>
      </c>
      <c r="B2307">
        <v>52.525094619055402</v>
      </c>
      <c r="C2307">
        <v>123.130054006714</v>
      </c>
      <c r="D2307">
        <v>18.4060505801089</v>
      </c>
      <c r="E2307">
        <v>4.5325394628509503</v>
      </c>
      <c r="F2307">
        <v>0.33326982918199499</v>
      </c>
      <c r="G2307">
        <v>0.91102625400797699</v>
      </c>
      <c r="H2307">
        <v>8.8805194805194798</v>
      </c>
      <c r="I2307">
        <v>3.48524102781907</v>
      </c>
    </row>
    <row r="2308" spans="1:9" x14ac:dyDescent="0.25">
      <c r="A2308">
        <v>2306</v>
      </c>
      <c r="B2308">
        <v>43.558504455637298</v>
      </c>
      <c r="C2308">
        <v>145.43711781491999</v>
      </c>
      <c r="D2308">
        <v>16.089146951548301</v>
      </c>
      <c r="E2308">
        <v>5.06818801052572</v>
      </c>
      <c r="F2308">
        <v>0.27931997003048398</v>
      </c>
      <c r="G2308">
        <v>0.85349591138366698</v>
      </c>
      <c r="H2308">
        <v>8.2631578947368407</v>
      </c>
      <c r="I2308">
        <v>3.9061669324827202</v>
      </c>
    </row>
    <row r="2309" spans="1:9" x14ac:dyDescent="0.25">
      <c r="A2309">
        <v>2307</v>
      </c>
      <c r="B2309">
        <v>52.524414715718997</v>
      </c>
      <c r="C2309">
        <v>161.86823770491799</v>
      </c>
      <c r="D2309">
        <v>25.613259741422301</v>
      </c>
      <c r="E2309">
        <v>3.8153198361887402</v>
      </c>
      <c r="F2309">
        <v>0.34240887723876201</v>
      </c>
      <c r="G2309">
        <v>0.87364722978690201</v>
      </c>
      <c r="H2309">
        <v>13.872456964006201</v>
      </c>
      <c r="I2309">
        <v>2.7572727272727202</v>
      </c>
    </row>
    <row r="2310" spans="1:9" x14ac:dyDescent="0.25">
      <c r="A2310">
        <v>2308</v>
      </c>
      <c r="B2310">
        <v>66.470820614113805</v>
      </c>
      <c r="C2310">
        <v>122.722496909765</v>
      </c>
      <c r="D2310">
        <v>12.8050320133189</v>
      </c>
      <c r="E2310">
        <v>14.388478792571201</v>
      </c>
      <c r="F2310">
        <v>0.34455546822592997</v>
      </c>
      <c r="G2310">
        <v>0.62833030714829297</v>
      </c>
      <c r="H2310">
        <v>13.512422360248401</v>
      </c>
      <c r="I2310">
        <v>6.2293640054127097</v>
      </c>
    </row>
    <row r="2311" spans="1:9" x14ac:dyDescent="0.25">
      <c r="A2311">
        <v>2309</v>
      </c>
      <c r="B2311">
        <v>42.471092077087697</v>
      </c>
      <c r="C2311">
        <v>136.97147102526</v>
      </c>
      <c r="D2311">
        <v>15.588296132416501</v>
      </c>
      <c r="E2311">
        <v>14.374016633004301</v>
      </c>
      <c r="F2311">
        <v>0.27882996574275798</v>
      </c>
      <c r="G2311">
        <v>0.651166931662709</v>
      </c>
      <c r="H2311">
        <v>9.7230662983425393</v>
      </c>
      <c r="I2311">
        <v>5.6918518518518502</v>
      </c>
    </row>
    <row r="2312" spans="1:9" x14ac:dyDescent="0.25">
      <c r="A2312">
        <v>2310</v>
      </c>
      <c r="B2312">
        <v>48.708615925646797</v>
      </c>
      <c r="C2312">
        <v>156.80954296749201</v>
      </c>
      <c r="D2312">
        <v>16.525891192270901</v>
      </c>
      <c r="E2312">
        <v>5.7618977356561096</v>
      </c>
      <c r="F2312">
        <v>0.31611188889985797</v>
      </c>
      <c r="G2312">
        <v>0.87068444113215004</v>
      </c>
      <c r="H2312">
        <v>9.5579773321708803</v>
      </c>
      <c r="I2312">
        <v>3.3472550564749102</v>
      </c>
    </row>
    <row r="2313" spans="1:9" x14ac:dyDescent="0.25">
      <c r="A2313">
        <v>2311</v>
      </c>
      <c r="B2313">
        <v>66.848706512042796</v>
      </c>
      <c r="C2313">
        <v>156.931576144834</v>
      </c>
      <c r="D2313">
        <v>13.292431098053299</v>
      </c>
      <c r="E2313">
        <v>8.5445888662649594</v>
      </c>
      <c r="F2313">
        <v>0.35476147419363802</v>
      </c>
      <c r="G2313">
        <v>0.82192299422772397</v>
      </c>
      <c r="H2313">
        <v>13.2612612612612</v>
      </c>
      <c r="I2313">
        <v>5.1906407035175803</v>
      </c>
    </row>
    <row r="2314" spans="1:9" x14ac:dyDescent="0.25">
      <c r="A2314">
        <v>2312</v>
      </c>
      <c r="B2314">
        <v>35.276063386155101</v>
      </c>
      <c r="C2314">
        <v>121.059786950732</v>
      </c>
      <c r="D2314">
        <v>19.274908587483701</v>
      </c>
      <c r="E2314">
        <v>5.4766347824045196</v>
      </c>
      <c r="F2314">
        <v>0.17917039451754699</v>
      </c>
      <c r="G2314">
        <v>0.75999822634515601</v>
      </c>
      <c r="H2314">
        <v>17.5765765765765</v>
      </c>
      <c r="I2314">
        <v>3.28861283643892</v>
      </c>
    </row>
    <row r="2315" spans="1:9" x14ac:dyDescent="0.25">
      <c r="A2315">
        <v>2313</v>
      </c>
      <c r="B2315">
        <v>56.2347103004291</v>
      </c>
      <c r="C2315">
        <v>94.338128116609099</v>
      </c>
      <c r="D2315">
        <v>17.225350458056699</v>
      </c>
      <c r="E2315">
        <v>5.5517839244027103</v>
      </c>
      <c r="F2315">
        <v>0.34147674492611602</v>
      </c>
      <c r="G2315">
        <v>0.76188226369104695</v>
      </c>
      <c r="H2315">
        <v>8.2351029252437709</v>
      </c>
      <c r="I2315">
        <v>3.6650818806127798</v>
      </c>
    </row>
    <row r="2316" spans="1:9" x14ac:dyDescent="0.25">
      <c r="A2316">
        <v>2314</v>
      </c>
      <c r="B2316">
        <v>65.866313493300098</v>
      </c>
      <c r="C2316">
        <v>137.88814749780499</v>
      </c>
      <c r="D2316">
        <v>24.0615380971992</v>
      </c>
      <c r="E2316">
        <v>7.0219837794412197</v>
      </c>
      <c r="F2316">
        <v>0.35186958280088598</v>
      </c>
      <c r="G2316">
        <v>0.76423857258730998</v>
      </c>
      <c r="H2316">
        <v>13.236842105263101</v>
      </c>
      <c r="I2316">
        <v>3.9694742792538098</v>
      </c>
    </row>
    <row r="2317" spans="1:9" x14ac:dyDescent="0.25">
      <c r="A2317">
        <v>2315</v>
      </c>
      <c r="B2317">
        <v>36.239960581423901</v>
      </c>
      <c r="C2317">
        <v>174.793495934959</v>
      </c>
      <c r="D2317">
        <v>13.8507749092752</v>
      </c>
      <c r="E2317">
        <v>4.3896059239855996</v>
      </c>
      <c r="F2317">
        <v>0.21429023884746401</v>
      </c>
      <c r="G2317">
        <v>0.89543273786827504</v>
      </c>
      <c r="H2317">
        <v>11.8653321201091</v>
      </c>
      <c r="I2317">
        <v>2.7152201257861601</v>
      </c>
    </row>
    <row r="2318" spans="1:9" x14ac:dyDescent="0.25">
      <c r="A2318">
        <v>2316</v>
      </c>
      <c r="B2318">
        <v>41.312206572769902</v>
      </c>
      <c r="C2318">
        <v>117.421592815553</v>
      </c>
      <c r="D2318">
        <v>17.096282021015298</v>
      </c>
      <c r="E2318">
        <v>3.2674505267596801</v>
      </c>
      <c r="F2318">
        <v>0.238213003842945</v>
      </c>
      <c r="G2318">
        <v>0.89773980430269296</v>
      </c>
      <c r="H2318">
        <v>11.172669491525401</v>
      </c>
      <c r="I2318">
        <v>2.50281648384227</v>
      </c>
    </row>
    <row r="2319" spans="1:9" x14ac:dyDescent="0.25">
      <c r="A2319">
        <v>2317</v>
      </c>
      <c r="B2319">
        <v>33.486478873239399</v>
      </c>
      <c r="C2319">
        <v>145.82689524657599</v>
      </c>
      <c r="D2319">
        <v>15.215776212368899</v>
      </c>
      <c r="E2319">
        <v>5.2566450353848797</v>
      </c>
      <c r="F2319">
        <v>0.19503610233818999</v>
      </c>
      <c r="G2319">
        <v>0.84903666333282701</v>
      </c>
      <c r="H2319">
        <v>13.5058823529411</v>
      </c>
      <c r="I2319">
        <v>3.7171777314676899</v>
      </c>
    </row>
    <row r="2320" spans="1:9" x14ac:dyDescent="0.25">
      <c r="A2320">
        <v>2318</v>
      </c>
      <c r="B2320">
        <v>52.4177330895795</v>
      </c>
      <c r="C2320">
        <v>13.811229428848</v>
      </c>
      <c r="D2320">
        <v>16.804954580945001</v>
      </c>
      <c r="E2320">
        <v>18.057942096998701</v>
      </c>
      <c r="F2320">
        <v>0.28900919097503602</v>
      </c>
      <c r="G2320">
        <v>8.4096760262881903E-2</v>
      </c>
      <c r="H2320">
        <v>16.979779411764699</v>
      </c>
      <c r="I2320">
        <v>11.3802816901408</v>
      </c>
    </row>
    <row r="2321" spans="1:9" x14ac:dyDescent="0.25">
      <c r="A2321">
        <v>2319</v>
      </c>
      <c r="B2321">
        <v>50.168180394613202</v>
      </c>
      <c r="C2321">
        <v>135.26104049272701</v>
      </c>
      <c r="D2321">
        <v>18.627564640552499</v>
      </c>
      <c r="E2321">
        <v>7.27812555416142</v>
      </c>
      <c r="F2321">
        <v>0.29276046300438702</v>
      </c>
      <c r="G2321">
        <v>0.82811645460376004</v>
      </c>
      <c r="H2321">
        <v>11.730127576054899</v>
      </c>
      <c r="I2321">
        <v>3.3657458563535898</v>
      </c>
    </row>
    <row r="2322" spans="1:9" x14ac:dyDescent="0.25">
      <c r="A2322">
        <v>2320</v>
      </c>
      <c r="B2322">
        <v>47.681818181818102</v>
      </c>
      <c r="C2322">
        <v>112.11896348645401</v>
      </c>
      <c r="D2322">
        <v>17.7429769671459</v>
      </c>
      <c r="E2322">
        <v>15.9325758520215</v>
      </c>
      <c r="F2322">
        <v>0.277716711934546</v>
      </c>
      <c r="G2322">
        <v>0.66254556001316001</v>
      </c>
      <c r="H2322">
        <v>9.5401785714285694</v>
      </c>
      <c r="I2322">
        <v>7.8457802064359399</v>
      </c>
    </row>
    <row r="2323" spans="1:9" x14ac:dyDescent="0.25">
      <c r="A2323">
        <v>2321</v>
      </c>
      <c r="B2323">
        <v>36.639281129653398</v>
      </c>
      <c r="C2323">
        <v>186.44557012316201</v>
      </c>
      <c r="D2323">
        <v>15.6334750290684</v>
      </c>
      <c r="E2323">
        <v>4.4412648356384397</v>
      </c>
      <c r="F2323">
        <v>0.23290081264625401</v>
      </c>
      <c r="G2323">
        <v>0.86956174261797503</v>
      </c>
      <c r="H2323">
        <v>10.4755178907721</v>
      </c>
      <c r="I2323">
        <v>2.7787114845938299</v>
      </c>
    </row>
    <row r="2324" spans="1:9" x14ac:dyDescent="0.25">
      <c r="A2324">
        <v>2322</v>
      </c>
      <c r="B2324">
        <v>56.701022494887503</v>
      </c>
      <c r="C2324">
        <v>137.20060483870901</v>
      </c>
      <c r="D2324">
        <v>15.714532298399901</v>
      </c>
      <c r="E2324">
        <v>5.68081815985538</v>
      </c>
      <c r="F2324">
        <v>0.35000044180769402</v>
      </c>
      <c r="G2324">
        <v>0.828491931506118</v>
      </c>
      <c r="H2324">
        <v>8.9314079422382608</v>
      </c>
      <c r="I2324">
        <v>3.62542113323124</v>
      </c>
    </row>
    <row r="2325" spans="1:9" x14ac:dyDescent="0.25">
      <c r="A2325">
        <v>2323</v>
      </c>
      <c r="B2325">
        <v>56.642487858373798</v>
      </c>
      <c r="C2325">
        <v>127.25136798905601</v>
      </c>
      <c r="D2325">
        <v>16.6138557487218</v>
      </c>
      <c r="E2325">
        <v>5.5970403751478903</v>
      </c>
      <c r="F2325">
        <v>0.34245887466880398</v>
      </c>
      <c r="G2325">
        <v>0.64516886958935105</v>
      </c>
      <c r="H2325">
        <v>9.1312078479460403</v>
      </c>
      <c r="I2325">
        <v>3.5661375661375598</v>
      </c>
    </row>
    <row r="2326" spans="1:9" x14ac:dyDescent="0.25">
      <c r="A2326">
        <v>2324</v>
      </c>
      <c r="B2326">
        <v>54.615044247787601</v>
      </c>
      <c r="C2326">
        <v>137.183406777085</v>
      </c>
      <c r="D2326">
        <v>16.489614481897998</v>
      </c>
      <c r="E2326">
        <v>5.1444149721888799</v>
      </c>
      <c r="F2326">
        <v>0.31914760888031601</v>
      </c>
      <c r="G2326">
        <v>0.80943296345849203</v>
      </c>
      <c r="H2326">
        <v>10.711360634081901</v>
      </c>
      <c r="I2326">
        <v>3.04995499549955</v>
      </c>
    </row>
    <row r="2327" spans="1:9" x14ac:dyDescent="0.25">
      <c r="A2327">
        <v>2325</v>
      </c>
      <c r="B2327">
        <v>47.2621425329096</v>
      </c>
      <c r="C2327">
        <v>128.624865529429</v>
      </c>
      <c r="D2327">
        <v>16.339888213302601</v>
      </c>
      <c r="E2327">
        <v>6.5320542608005097</v>
      </c>
      <c r="F2327">
        <v>0.30242141718774801</v>
      </c>
      <c r="G2327">
        <v>0.77683749459570095</v>
      </c>
      <c r="H2327">
        <v>12.391156462585</v>
      </c>
      <c r="I2327">
        <v>3.7945685501533002</v>
      </c>
    </row>
    <row r="2328" spans="1:9" x14ac:dyDescent="0.25">
      <c r="A2328">
        <v>2326</v>
      </c>
      <c r="B2328">
        <v>43.715211521152099</v>
      </c>
      <c r="C2328">
        <v>127.76701966717</v>
      </c>
      <c r="D2328">
        <v>11.616802283036201</v>
      </c>
      <c r="E2328">
        <v>8.1577169383911201</v>
      </c>
      <c r="F2328">
        <v>0.32725931495438099</v>
      </c>
      <c r="G2328">
        <v>0.75193603101596196</v>
      </c>
      <c r="H2328">
        <v>6.7409972299168901</v>
      </c>
      <c r="I2328">
        <v>4.4568674698795103</v>
      </c>
    </row>
    <row r="2329" spans="1:9" x14ac:dyDescent="0.25">
      <c r="A2329">
        <v>2327</v>
      </c>
      <c r="B2329">
        <v>39.645042839657201</v>
      </c>
      <c r="C2329">
        <v>136.90704594144199</v>
      </c>
      <c r="D2329">
        <v>11.4393432044967</v>
      </c>
      <c r="E2329">
        <v>10.351040895728801</v>
      </c>
      <c r="F2329">
        <v>0.28945925646365001</v>
      </c>
      <c r="G2329">
        <v>0.78342924103747602</v>
      </c>
      <c r="H2329">
        <v>6.64603481624758</v>
      </c>
      <c r="I2329">
        <v>8.5462579397956304</v>
      </c>
    </row>
    <row r="2330" spans="1:9" x14ac:dyDescent="0.25">
      <c r="A2330">
        <v>2328</v>
      </c>
      <c r="B2330">
        <v>51.879983971148</v>
      </c>
      <c r="C2330">
        <v>134.43680531683199</v>
      </c>
      <c r="D2330">
        <v>14.500494453824601</v>
      </c>
      <c r="E2330">
        <v>5.5123305795316702</v>
      </c>
      <c r="F2330">
        <v>0.33194998605547799</v>
      </c>
      <c r="G2330">
        <v>0.84135144192668299</v>
      </c>
      <c r="H2330">
        <v>7.04351032448377</v>
      </c>
      <c r="I2330">
        <v>3.9670298966191599</v>
      </c>
    </row>
    <row r="2331" spans="1:9" x14ac:dyDescent="0.25">
      <c r="A2331">
        <v>2329</v>
      </c>
      <c r="B2331">
        <v>56.030912364945898</v>
      </c>
      <c r="C2331">
        <v>143.58920773549499</v>
      </c>
      <c r="D2331">
        <v>21.339561901346698</v>
      </c>
      <c r="E2331">
        <v>8.4220464166253404</v>
      </c>
      <c r="F2331">
        <v>0.36990997311702101</v>
      </c>
      <c r="G2331">
        <v>0.66081295043697297</v>
      </c>
      <c r="H2331">
        <v>9.6509711595055894</v>
      </c>
      <c r="I2331">
        <v>3.1948310139165002</v>
      </c>
    </row>
    <row r="2332" spans="1:9" x14ac:dyDescent="0.25">
      <c r="A2332">
        <v>2330</v>
      </c>
      <c r="B2332">
        <v>55.195542236373797</v>
      </c>
      <c r="C2332">
        <v>143.493344425956</v>
      </c>
      <c r="D2332">
        <v>11.859209843707699</v>
      </c>
      <c r="E2332">
        <v>5.1287917258522802</v>
      </c>
      <c r="F2332">
        <v>0.29708142329144399</v>
      </c>
      <c r="G2332">
        <v>0.82250137155616898</v>
      </c>
      <c r="H2332">
        <v>10.371592539454801</v>
      </c>
      <c r="I2332">
        <v>3.01299790356394</v>
      </c>
    </row>
    <row r="2333" spans="1:9" x14ac:dyDescent="0.25">
      <c r="A2333">
        <v>2331</v>
      </c>
      <c r="B2333">
        <v>65.126698168930801</v>
      </c>
      <c r="C2333">
        <v>153.414963286366</v>
      </c>
      <c r="D2333">
        <v>14.299000903178699</v>
      </c>
      <c r="E2333">
        <v>6.2433573464639496</v>
      </c>
      <c r="F2333">
        <v>0.38562164532384802</v>
      </c>
      <c r="G2333">
        <v>0.85508072567871396</v>
      </c>
      <c r="H2333">
        <v>7.5485611510791299</v>
      </c>
      <c r="I2333">
        <v>3.4101654846335698</v>
      </c>
    </row>
    <row r="2334" spans="1:9" x14ac:dyDescent="0.25">
      <c r="A2334">
        <v>2332</v>
      </c>
      <c r="B2334">
        <v>59.765132798023402</v>
      </c>
      <c r="C2334">
        <v>160.38123569794001</v>
      </c>
      <c r="D2334">
        <v>17.0799175568213</v>
      </c>
      <c r="E2334">
        <v>9.5191661661176408</v>
      </c>
      <c r="F2334">
        <v>0.358854862822577</v>
      </c>
      <c r="G2334">
        <v>0.82384226379341696</v>
      </c>
      <c r="H2334">
        <v>8.8595539481615404</v>
      </c>
      <c r="I2334">
        <v>3.3336055532870499</v>
      </c>
    </row>
    <row r="2335" spans="1:9" x14ac:dyDescent="0.25">
      <c r="A2335">
        <v>2333</v>
      </c>
      <c r="B2335">
        <v>49.0294703305456</v>
      </c>
      <c r="C2335">
        <v>79.076411109688905</v>
      </c>
      <c r="D2335">
        <v>11.4353565854952</v>
      </c>
      <c r="E2335">
        <v>5.4591230332445804</v>
      </c>
      <c r="F2335">
        <v>0.303286530174182</v>
      </c>
      <c r="G2335">
        <v>0.77754795368580598</v>
      </c>
      <c r="H2335">
        <v>8.4367903103709292</v>
      </c>
      <c r="I2335">
        <v>2.7251975417032401</v>
      </c>
    </row>
    <row r="2336" spans="1:9" x14ac:dyDescent="0.25">
      <c r="A2336">
        <v>2334</v>
      </c>
      <c r="B2336">
        <v>51.647210934613902</v>
      </c>
      <c r="C2336">
        <v>159.00449657869001</v>
      </c>
      <c r="D2336">
        <v>10.0268164684166</v>
      </c>
      <c r="E2336">
        <v>10.1525282379089</v>
      </c>
      <c r="F2336">
        <v>0.32418252791263702</v>
      </c>
      <c r="G2336">
        <v>0.74746682968023603</v>
      </c>
      <c r="H2336">
        <v>8.6717724288840206</v>
      </c>
      <c r="I2336">
        <v>5.1425882352941104</v>
      </c>
    </row>
    <row r="2337" spans="1:9" x14ac:dyDescent="0.25">
      <c r="A2337">
        <v>2335</v>
      </c>
      <c r="B2337">
        <v>49.818218954248302</v>
      </c>
      <c r="C2337">
        <v>172.547910990009</v>
      </c>
      <c r="D2337">
        <v>13.376338032162799</v>
      </c>
      <c r="E2337">
        <v>6.2575555767580697</v>
      </c>
      <c r="F2337">
        <v>0.36093651554036099</v>
      </c>
      <c r="G2337">
        <v>0.86516173581552702</v>
      </c>
      <c r="H2337">
        <v>8.8588235294117599</v>
      </c>
      <c r="I2337">
        <v>3.4581881533101</v>
      </c>
    </row>
    <row r="2338" spans="1:9" x14ac:dyDescent="0.25">
      <c r="A2338">
        <v>2336</v>
      </c>
      <c r="B2338">
        <v>66.738869361452799</v>
      </c>
      <c r="C2338">
        <v>107.109900090826</v>
      </c>
      <c r="D2338">
        <v>10.9056429383606</v>
      </c>
      <c r="E2338">
        <v>12.1434863050159</v>
      </c>
      <c r="F2338">
        <v>0.36247207925112102</v>
      </c>
      <c r="G2338">
        <v>0.50691559181036905</v>
      </c>
      <c r="H2338">
        <v>8.1137184115523393</v>
      </c>
      <c r="I2338">
        <v>5.5066815144766101</v>
      </c>
    </row>
    <row r="2339" spans="1:9" x14ac:dyDescent="0.25">
      <c r="A2339">
        <v>2337</v>
      </c>
      <c r="B2339">
        <v>60.115557698489198</v>
      </c>
      <c r="C2339">
        <v>112.18867120954</v>
      </c>
      <c r="D2339">
        <v>11.6797185034635</v>
      </c>
      <c r="E2339">
        <v>14.6547994912428</v>
      </c>
      <c r="F2339">
        <v>0.33404760277214002</v>
      </c>
      <c r="G2339">
        <v>0.58960497269316103</v>
      </c>
      <c r="H2339">
        <v>8.4181343770384807</v>
      </c>
      <c r="I2339">
        <v>5.6840796019900397</v>
      </c>
    </row>
    <row r="2340" spans="1:9" x14ac:dyDescent="0.25">
      <c r="A2340">
        <v>2338</v>
      </c>
      <c r="B2340">
        <v>60.9779939403603</v>
      </c>
      <c r="C2340">
        <v>129.050427114907</v>
      </c>
      <c r="D2340">
        <v>12.9046780460598</v>
      </c>
      <c r="E2340">
        <v>10.0474870204669</v>
      </c>
      <c r="F2340">
        <v>0.34390062309365599</v>
      </c>
      <c r="G2340">
        <v>0.70127950837158903</v>
      </c>
      <c r="H2340">
        <v>7.92535392535392</v>
      </c>
      <c r="I2340">
        <v>4.7761006289308101</v>
      </c>
    </row>
    <row r="2341" spans="1:9" x14ac:dyDescent="0.25">
      <c r="A2341">
        <v>2339</v>
      </c>
      <c r="B2341">
        <v>73.331292196577095</v>
      </c>
      <c r="C2341">
        <v>164.310910846475</v>
      </c>
      <c r="D2341">
        <v>9.7137523201289095</v>
      </c>
      <c r="E2341">
        <v>7.8863920057397001</v>
      </c>
      <c r="F2341">
        <v>0.40182155944700199</v>
      </c>
      <c r="G2341">
        <v>0.80109127316484896</v>
      </c>
      <c r="H2341">
        <v>7.3239348370927297</v>
      </c>
      <c r="I2341">
        <v>4.0647985989492099</v>
      </c>
    </row>
    <row r="2342" spans="1:9" x14ac:dyDescent="0.25">
      <c r="A2342">
        <v>2340</v>
      </c>
      <c r="B2342">
        <v>41.101145408658503</v>
      </c>
      <c r="C2342">
        <v>142.00768122899601</v>
      </c>
      <c r="D2342">
        <v>15.9628927507905</v>
      </c>
      <c r="E2342">
        <v>8.3194052265545597</v>
      </c>
      <c r="F2342">
        <v>0.24995074769369099</v>
      </c>
      <c r="G2342">
        <v>0.79172391279216403</v>
      </c>
      <c r="H2342">
        <v>9.9845614035087706</v>
      </c>
      <c r="I2342">
        <v>4.9875776397515503</v>
      </c>
    </row>
    <row r="2343" spans="1:9" x14ac:dyDescent="0.25">
      <c r="A2343">
        <v>2341</v>
      </c>
      <c r="B2343">
        <v>49.131192942865901</v>
      </c>
      <c r="C2343">
        <v>87.012500000000003</v>
      </c>
      <c r="D2343">
        <v>17.437949145738699</v>
      </c>
      <c r="E2343">
        <v>10.361311041227101</v>
      </c>
      <c r="F2343">
        <v>0.36339680436856497</v>
      </c>
      <c r="G2343">
        <v>0.48965142644499599</v>
      </c>
      <c r="H2343">
        <v>6.4949409780775698</v>
      </c>
      <c r="I2343">
        <v>3.3190271816881198</v>
      </c>
    </row>
    <row r="2344" spans="1:9" x14ac:dyDescent="0.25">
      <c r="A2344">
        <v>2342</v>
      </c>
      <c r="B2344">
        <v>64.002526954177895</v>
      </c>
      <c r="C2344">
        <v>107.133975130365</v>
      </c>
      <c r="D2344">
        <v>15.2465860533081</v>
      </c>
      <c r="E2344">
        <v>4.8872951319963702</v>
      </c>
      <c r="F2344">
        <v>0.36226105130637798</v>
      </c>
      <c r="G2344">
        <v>0.86141369114702104</v>
      </c>
      <c r="H2344">
        <v>11.4045138888888</v>
      </c>
      <c r="I2344">
        <v>3.3932584269662902</v>
      </c>
    </row>
    <row r="2345" spans="1:9" x14ac:dyDescent="0.25">
      <c r="A2345">
        <v>2343</v>
      </c>
      <c r="B2345">
        <v>41.806016065629798</v>
      </c>
      <c r="C2345">
        <v>184.29883512544799</v>
      </c>
      <c r="D2345">
        <v>17.930029807558299</v>
      </c>
      <c r="E2345">
        <v>5.1099690562968103</v>
      </c>
      <c r="F2345">
        <v>0.29062219542364898</v>
      </c>
      <c r="G2345">
        <v>0.833268594633924</v>
      </c>
      <c r="H2345">
        <v>8.8592833876221402</v>
      </c>
      <c r="I2345">
        <v>3.07207207207207</v>
      </c>
    </row>
    <row r="2346" spans="1:9" x14ac:dyDescent="0.25">
      <c r="A2346">
        <v>2344</v>
      </c>
      <c r="B2346">
        <v>42.824927255092099</v>
      </c>
      <c r="C2346">
        <v>140.67669945676101</v>
      </c>
      <c r="D2346">
        <v>14.541198540592699</v>
      </c>
      <c r="E2346">
        <v>7.4832502678054897</v>
      </c>
      <c r="F2346">
        <v>0.23261387047790799</v>
      </c>
      <c r="G2346">
        <v>0.79284805030739602</v>
      </c>
      <c r="H2346">
        <v>13.140770252324</v>
      </c>
      <c r="I2346">
        <v>5.0631266245822504</v>
      </c>
    </row>
    <row r="2347" spans="1:9" x14ac:dyDescent="0.25">
      <c r="A2347">
        <v>2345</v>
      </c>
      <c r="B2347">
        <v>43.497691984892903</v>
      </c>
      <c r="C2347">
        <v>151.533364515123</v>
      </c>
      <c r="D2347">
        <v>16.728284243175299</v>
      </c>
      <c r="E2347">
        <v>8.0336180288296593</v>
      </c>
      <c r="F2347">
        <v>0.25982828257613899</v>
      </c>
      <c r="G2347">
        <v>0.73010397702109897</v>
      </c>
      <c r="H2347">
        <v>12.411622276029</v>
      </c>
      <c r="I2347">
        <v>3.95616438356164</v>
      </c>
    </row>
    <row r="2348" spans="1:9" x14ac:dyDescent="0.25">
      <c r="A2348">
        <v>2346</v>
      </c>
      <c r="B2348">
        <v>37.420962931401696</v>
      </c>
      <c r="C2348">
        <v>160.05173553719001</v>
      </c>
      <c r="D2348">
        <v>13.108811758698099</v>
      </c>
      <c r="E2348">
        <v>5.47717135744535</v>
      </c>
      <c r="F2348">
        <v>0.22018682923375801</v>
      </c>
      <c r="G2348">
        <v>0.79886331405417998</v>
      </c>
      <c r="H2348">
        <v>10.847480106100701</v>
      </c>
      <c r="I2348">
        <v>3.47666139240506</v>
      </c>
    </row>
    <row r="2349" spans="1:9" x14ac:dyDescent="0.25">
      <c r="A2349">
        <v>2347</v>
      </c>
      <c r="B2349">
        <v>46.197225981055396</v>
      </c>
      <c r="C2349">
        <v>163.144838212634</v>
      </c>
      <c r="D2349">
        <v>12.7402982587623</v>
      </c>
      <c r="E2349">
        <v>4.79985197872786</v>
      </c>
      <c r="F2349">
        <v>0.28936494097856702</v>
      </c>
      <c r="G2349">
        <v>0.84254631426870796</v>
      </c>
      <c r="H2349">
        <v>9.6846560846560799</v>
      </c>
      <c r="I2349">
        <v>2.7557588075880699</v>
      </c>
    </row>
    <row r="2350" spans="1:9" x14ac:dyDescent="0.25">
      <c r="A2350">
        <v>2348</v>
      </c>
      <c r="B2350">
        <v>70.106696428571396</v>
      </c>
      <c r="C2350">
        <v>159.37262674733901</v>
      </c>
      <c r="D2350">
        <v>24.843130543554299</v>
      </c>
      <c r="E2350">
        <v>4.8453370151205597</v>
      </c>
      <c r="F2350">
        <v>0.39214900008129</v>
      </c>
      <c r="G2350">
        <v>0.88824291889669005</v>
      </c>
      <c r="H2350">
        <v>7.8771466314398904</v>
      </c>
      <c r="I2350">
        <v>2.6593689632968398</v>
      </c>
    </row>
    <row r="2351" spans="1:9" x14ac:dyDescent="0.25">
      <c r="A2351">
        <v>2349</v>
      </c>
      <c r="B2351">
        <v>48.076430401366302</v>
      </c>
      <c r="C2351">
        <v>171.76015268794399</v>
      </c>
      <c r="D2351">
        <v>14.6209974996529</v>
      </c>
      <c r="E2351">
        <v>7.0631621812301599</v>
      </c>
      <c r="F2351">
        <v>0.27427832538622798</v>
      </c>
      <c r="G2351">
        <v>0.85720185881010302</v>
      </c>
      <c r="H2351">
        <v>13.0204081632653</v>
      </c>
      <c r="I2351">
        <v>3.2261291300393999</v>
      </c>
    </row>
    <row r="2352" spans="1:9" x14ac:dyDescent="0.25">
      <c r="A2352">
        <v>2350</v>
      </c>
      <c r="B2352">
        <v>46.971623563218301</v>
      </c>
      <c r="C2352">
        <v>134.783851113716</v>
      </c>
      <c r="D2352">
        <v>14.8292386225074</v>
      </c>
      <c r="E2352">
        <v>8.8014137560878307</v>
      </c>
      <c r="F2352">
        <v>0.27286627308907202</v>
      </c>
      <c r="G2352">
        <v>0.79068000937151095</v>
      </c>
      <c r="H2352">
        <v>10.652474108170299</v>
      </c>
      <c r="I2352">
        <v>3.7248376623376598</v>
      </c>
    </row>
    <row r="2353" spans="1:9" x14ac:dyDescent="0.25">
      <c r="A2353">
        <v>2351</v>
      </c>
      <c r="B2353">
        <v>54.312242605765597</v>
      </c>
      <c r="C2353">
        <v>143.17900853010201</v>
      </c>
      <c r="D2353">
        <v>17.9735561030021</v>
      </c>
      <c r="E2353">
        <v>5.9953544283731404</v>
      </c>
      <c r="F2353">
        <v>0.272794396804793</v>
      </c>
      <c r="G2353">
        <v>0.84197187031576803</v>
      </c>
      <c r="H2353">
        <v>13.6476997578692</v>
      </c>
      <c r="I2353">
        <v>3.46462785556374</v>
      </c>
    </row>
    <row r="2354" spans="1:9" x14ac:dyDescent="0.25">
      <c r="A2354">
        <v>2352</v>
      </c>
      <c r="B2354">
        <v>51.657749469214401</v>
      </c>
      <c r="C2354">
        <v>132.19554455445501</v>
      </c>
      <c r="D2354">
        <v>22.976487362424098</v>
      </c>
      <c r="E2354">
        <v>9.9843116694047804</v>
      </c>
      <c r="F2354">
        <v>0.28449641048103802</v>
      </c>
      <c r="G2354">
        <v>0.72330277254882203</v>
      </c>
      <c r="H2354">
        <v>18.1120331950207</v>
      </c>
      <c r="I2354">
        <v>4.9904494382022397</v>
      </c>
    </row>
    <row r="2355" spans="1:9" x14ac:dyDescent="0.25">
      <c r="A2355">
        <v>2353</v>
      </c>
      <c r="B2355">
        <v>20.570996978851898</v>
      </c>
      <c r="C2355">
        <v>141.96744406298001</v>
      </c>
      <c r="D2355">
        <v>16.194913079543301</v>
      </c>
      <c r="E2355">
        <v>6.1594901405459597</v>
      </c>
      <c r="F2355">
        <v>0.122580037123524</v>
      </c>
      <c r="G2355">
        <v>0.81592632736153703</v>
      </c>
      <c r="H2355">
        <v>18.471128608923799</v>
      </c>
      <c r="I2355">
        <v>3.7868970482361402</v>
      </c>
    </row>
    <row r="2356" spans="1:9" x14ac:dyDescent="0.25">
      <c r="A2356">
        <v>2354</v>
      </c>
      <c r="B2356">
        <v>23.3539325842696</v>
      </c>
      <c r="C2356">
        <v>143.93694933920699</v>
      </c>
      <c r="D2356">
        <v>20.491257348942799</v>
      </c>
      <c r="E2356">
        <v>4.5841502026910703</v>
      </c>
      <c r="F2356">
        <v>0.14088334137040601</v>
      </c>
      <c r="G2356">
        <v>0.87270121655769395</v>
      </c>
      <c r="H2356">
        <v>18.903409090909001</v>
      </c>
      <c r="I2356">
        <v>2.9015459723352302</v>
      </c>
    </row>
    <row r="2357" spans="1:9" x14ac:dyDescent="0.25">
      <c r="A2357">
        <v>2355</v>
      </c>
      <c r="B2357">
        <v>25.938596491228001</v>
      </c>
      <c r="C2357">
        <v>99.325337096268399</v>
      </c>
      <c r="D2357">
        <v>14.846106316500901</v>
      </c>
      <c r="E2357">
        <v>6.1712902914179599</v>
      </c>
      <c r="F2357">
        <v>0.15201745820898599</v>
      </c>
      <c r="G2357">
        <v>0.74758983077333396</v>
      </c>
      <c r="H2357">
        <v>19.700578034682</v>
      </c>
      <c r="I2357">
        <v>4.15214027849406</v>
      </c>
    </row>
    <row r="2358" spans="1:9" x14ac:dyDescent="0.25">
      <c r="A2358">
        <v>2356</v>
      </c>
      <c r="B2358">
        <v>31.296179460217299</v>
      </c>
      <c r="C2358">
        <v>106.543577981651</v>
      </c>
      <c r="D2358">
        <v>16.6452984219729</v>
      </c>
      <c r="E2358">
        <v>20.559699548881099</v>
      </c>
      <c r="F2358">
        <v>0.18231539864930901</v>
      </c>
      <c r="G2358">
        <v>0.59875794308053198</v>
      </c>
      <c r="H2358">
        <v>19.875420875420801</v>
      </c>
      <c r="I2358">
        <v>9.68363636363636</v>
      </c>
    </row>
    <row r="2359" spans="1:9" x14ac:dyDescent="0.25">
      <c r="A2359">
        <v>2357</v>
      </c>
      <c r="B2359">
        <v>40.634369885433699</v>
      </c>
      <c r="C2359">
        <v>150.15990868572601</v>
      </c>
      <c r="D2359">
        <v>18.3755963244828</v>
      </c>
      <c r="E2359">
        <v>5.4246992024393004</v>
      </c>
      <c r="F2359">
        <v>0.224004689870822</v>
      </c>
      <c r="G2359">
        <v>0.85135703740511903</v>
      </c>
      <c r="H2359">
        <v>16.056485355648501</v>
      </c>
      <c r="I2359">
        <v>3.1954134366925002</v>
      </c>
    </row>
    <row r="2360" spans="1:9" x14ac:dyDescent="0.25">
      <c r="A2360">
        <v>2358</v>
      </c>
      <c r="B2360">
        <v>27.4327433628318</v>
      </c>
      <c r="C2360">
        <v>21.8644818423383</v>
      </c>
      <c r="D2360">
        <v>17.5346419037507</v>
      </c>
      <c r="E2360">
        <v>16.070765438074002</v>
      </c>
      <c r="F2360">
        <v>0.15818668380713799</v>
      </c>
      <c r="G2360">
        <v>0.109233449951329</v>
      </c>
      <c r="H2360">
        <v>16.2405913978494</v>
      </c>
      <c r="I2360">
        <v>11.679894179894101</v>
      </c>
    </row>
    <row r="2361" spans="1:9" x14ac:dyDescent="0.25">
      <c r="A2361">
        <v>2359</v>
      </c>
      <c r="B2361">
        <v>48.029057822130902</v>
      </c>
      <c r="C2361">
        <v>177.75010372009399</v>
      </c>
      <c r="D2361">
        <v>20.831763772523601</v>
      </c>
      <c r="E2361">
        <v>3.7114235671287399</v>
      </c>
      <c r="F2361">
        <v>0.28775423881142098</v>
      </c>
      <c r="G2361">
        <v>0.86358473856822704</v>
      </c>
      <c r="H2361">
        <v>9.9036381514257599</v>
      </c>
      <c r="I2361">
        <v>2.5169218372280402</v>
      </c>
    </row>
    <row r="2362" spans="1:9" x14ac:dyDescent="0.25">
      <c r="A2362">
        <v>2360</v>
      </c>
      <c r="B2362">
        <v>32.812040602030102</v>
      </c>
      <c r="C2362">
        <v>135.231293425975</v>
      </c>
      <c r="D2362">
        <v>18.092007922609501</v>
      </c>
      <c r="E2362">
        <v>9.1256625930929207</v>
      </c>
      <c r="F2362">
        <v>0.19618682898981801</v>
      </c>
      <c r="G2362">
        <v>0.78390432942960797</v>
      </c>
      <c r="H2362">
        <v>14.7049549549549</v>
      </c>
      <c r="I2362">
        <v>4.7062228654124398</v>
      </c>
    </row>
    <row r="2363" spans="1:9" x14ac:dyDescent="0.25">
      <c r="A2363">
        <v>2361</v>
      </c>
      <c r="B2363">
        <v>33.289508632138102</v>
      </c>
      <c r="C2363">
        <v>143.61358740679299</v>
      </c>
      <c r="D2363">
        <v>18.2707501247883</v>
      </c>
      <c r="E2363">
        <v>10.277920655550201</v>
      </c>
      <c r="F2363">
        <v>0.20408976538205201</v>
      </c>
      <c r="G2363">
        <v>0.74409845895525395</v>
      </c>
      <c r="H2363">
        <v>12.376790830945501</v>
      </c>
      <c r="I2363">
        <v>4.6913793103448196</v>
      </c>
    </row>
    <row r="2364" spans="1:9" x14ac:dyDescent="0.25">
      <c r="A2364">
        <v>2362</v>
      </c>
      <c r="B2364">
        <v>33.578862660944203</v>
      </c>
      <c r="C2364">
        <v>140.18137717288701</v>
      </c>
      <c r="D2364">
        <v>21.975515376584699</v>
      </c>
      <c r="E2364">
        <v>11.3154529830791</v>
      </c>
      <c r="F2364">
        <v>0.17984100664177299</v>
      </c>
      <c r="G2364">
        <v>0.76362848326747901</v>
      </c>
      <c r="H2364">
        <v>16.418333333333301</v>
      </c>
      <c r="I2364">
        <v>4.1178479931682297</v>
      </c>
    </row>
    <row r="2365" spans="1:9" x14ac:dyDescent="0.25">
      <c r="A2365">
        <v>2363</v>
      </c>
      <c r="B2365">
        <v>39.659262197540599</v>
      </c>
      <c r="C2365">
        <v>132.71111668128799</v>
      </c>
      <c r="D2365">
        <v>21.154241338721899</v>
      </c>
      <c r="E2365">
        <v>8.1039593762872197</v>
      </c>
      <c r="F2365">
        <v>0.21832462643644701</v>
      </c>
      <c r="G2365">
        <v>0.80314809679700205</v>
      </c>
      <c r="H2365">
        <v>18.649061032863798</v>
      </c>
      <c r="I2365">
        <v>3.9414466130884001</v>
      </c>
    </row>
    <row r="2366" spans="1:9" x14ac:dyDescent="0.25">
      <c r="A2366">
        <v>2364</v>
      </c>
      <c r="B2366">
        <v>26.236959761549901</v>
      </c>
      <c r="C2366">
        <v>181.36068185438899</v>
      </c>
      <c r="D2366">
        <v>16.8815527310961</v>
      </c>
      <c r="E2366">
        <v>5.0915496715828299</v>
      </c>
      <c r="F2366">
        <v>0.15362605698005699</v>
      </c>
      <c r="G2366">
        <v>0.89666608316933205</v>
      </c>
      <c r="H2366">
        <v>17.788951841359701</v>
      </c>
      <c r="I2366">
        <v>2.7659871544261301</v>
      </c>
    </row>
    <row r="2367" spans="1:9" x14ac:dyDescent="0.25">
      <c r="A2367">
        <v>2365</v>
      </c>
      <c r="B2367">
        <v>34.271670702179101</v>
      </c>
      <c r="C2367">
        <v>136.591796875</v>
      </c>
      <c r="D2367">
        <v>16.3251541162373</v>
      </c>
      <c r="E2367">
        <v>6.1215089743560904</v>
      </c>
      <c r="F2367">
        <v>0.19649577170118401</v>
      </c>
      <c r="G2367">
        <v>0.82323510542868195</v>
      </c>
      <c r="H2367">
        <v>15.3543417366946</v>
      </c>
      <c r="I2367">
        <v>3.0732835289932399</v>
      </c>
    </row>
    <row r="2368" spans="1:9" x14ac:dyDescent="0.25">
      <c r="A2368">
        <v>2366</v>
      </c>
      <c r="B2368">
        <v>46.213822069492103</v>
      </c>
      <c r="C2368">
        <v>123.91453893226399</v>
      </c>
      <c r="D2368">
        <v>18.3169556047371</v>
      </c>
      <c r="E2368">
        <v>12.7009166160453</v>
      </c>
      <c r="F2368">
        <v>0.26699241100425303</v>
      </c>
      <c r="G2368">
        <v>0.74172594215997101</v>
      </c>
      <c r="H2368">
        <v>12.1460541813898</v>
      </c>
      <c r="I2368">
        <v>4.9846079846079796</v>
      </c>
    </row>
    <row r="2369" spans="1:9" x14ac:dyDescent="0.25">
      <c r="A2369">
        <v>2367</v>
      </c>
      <c r="B2369">
        <v>32.236338797814199</v>
      </c>
      <c r="C2369">
        <v>174.64054810383001</v>
      </c>
      <c r="D2369">
        <v>21.3549626257924</v>
      </c>
      <c r="E2369">
        <v>4.2247680512866603</v>
      </c>
      <c r="F2369">
        <v>0.17864285522838</v>
      </c>
      <c r="G2369">
        <v>0.86087188555113603</v>
      </c>
      <c r="H2369">
        <v>20.069651741293502</v>
      </c>
      <c r="I2369">
        <v>2.7616862632635502</v>
      </c>
    </row>
    <row r="2370" spans="1:9" x14ac:dyDescent="0.25">
      <c r="A2370">
        <v>2368</v>
      </c>
      <c r="B2370">
        <v>48.888388838883799</v>
      </c>
      <c r="C2370">
        <v>145.824244220509</v>
      </c>
      <c r="D2370">
        <v>18.094939751133399</v>
      </c>
      <c r="E2370">
        <v>9.04854279931779</v>
      </c>
      <c r="F2370">
        <v>0.259018834970763</v>
      </c>
      <c r="G2370">
        <v>0.79869854544833296</v>
      </c>
      <c r="H2370">
        <v>13.985215053763399</v>
      </c>
      <c r="I2370">
        <v>4.7409594095940903</v>
      </c>
    </row>
    <row r="2371" spans="1:9" x14ac:dyDescent="0.25">
      <c r="A2371">
        <v>2369</v>
      </c>
      <c r="B2371">
        <v>34.051909307875803</v>
      </c>
      <c r="C2371">
        <v>111.873544973544</v>
      </c>
      <c r="D2371">
        <v>17.971886937345801</v>
      </c>
      <c r="E2371">
        <v>5.6843235649929698</v>
      </c>
      <c r="F2371">
        <v>0.18124895836340901</v>
      </c>
      <c r="G2371">
        <v>0.85331996856288095</v>
      </c>
      <c r="H2371">
        <v>18.9903536977491</v>
      </c>
      <c r="I2371">
        <v>3.20292887029288</v>
      </c>
    </row>
    <row r="2372" spans="1:9" x14ac:dyDescent="0.25">
      <c r="A2372">
        <v>2370</v>
      </c>
      <c r="B2372">
        <v>35.406811145510801</v>
      </c>
      <c r="C2372">
        <v>152.336180904522</v>
      </c>
      <c r="D2372">
        <v>20.706026967068698</v>
      </c>
      <c r="E2372">
        <v>7.4440674386511301</v>
      </c>
      <c r="F2372">
        <v>0.186828894733196</v>
      </c>
      <c r="G2372">
        <v>0.81112842946817298</v>
      </c>
      <c r="H2372">
        <v>17.711340206185501</v>
      </c>
      <c r="I2372">
        <v>5.5337403598971697</v>
      </c>
    </row>
    <row r="2373" spans="1:9" x14ac:dyDescent="0.25">
      <c r="A2373">
        <v>2371</v>
      </c>
      <c r="B2373">
        <v>39.350154479917599</v>
      </c>
      <c r="C2373">
        <v>139.390110959704</v>
      </c>
      <c r="D2373">
        <v>13.671876357740899</v>
      </c>
      <c r="E2373">
        <v>13.5153029299263</v>
      </c>
      <c r="F2373">
        <v>0.20642047545783901</v>
      </c>
      <c r="G2373">
        <v>0.73901354683639497</v>
      </c>
      <c r="H2373">
        <v>18.4506627393225</v>
      </c>
      <c r="I2373">
        <v>7.4851904090267896</v>
      </c>
    </row>
    <row r="2374" spans="1:9" x14ac:dyDescent="0.25">
      <c r="A2374">
        <v>2372</v>
      </c>
      <c r="B2374">
        <v>28.889058913542399</v>
      </c>
      <c r="C2374">
        <v>156.83007566204199</v>
      </c>
      <c r="D2374">
        <v>16.197490963512699</v>
      </c>
      <c r="E2374">
        <v>9.4386989131697003</v>
      </c>
      <c r="F2374">
        <v>0.15797893805163199</v>
      </c>
      <c r="G2374">
        <v>0.79615128237509403</v>
      </c>
      <c r="H2374">
        <v>19.885714285714201</v>
      </c>
      <c r="I2374">
        <v>5.8526963445530198</v>
      </c>
    </row>
    <row r="2375" spans="1:9" x14ac:dyDescent="0.25">
      <c r="A2375">
        <v>2373</v>
      </c>
      <c r="B2375">
        <v>45.952401939180199</v>
      </c>
      <c r="C2375">
        <v>163.52029395138399</v>
      </c>
      <c r="D2375">
        <v>19.1882432312016</v>
      </c>
      <c r="E2375">
        <v>4.8283411226319002</v>
      </c>
      <c r="F2375">
        <v>0.25596384237890701</v>
      </c>
      <c r="G2375">
        <v>0.86920917241882401</v>
      </c>
      <c r="H2375">
        <v>16.627005347593499</v>
      </c>
      <c r="I2375">
        <v>2.9402684563758301</v>
      </c>
    </row>
    <row r="2376" spans="1:9" x14ac:dyDescent="0.25">
      <c r="A2376">
        <v>2374</v>
      </c>
      <c r="B2376">
        <v>36.043869956913397</v>
      </c>
      <c r="C2376">
        <v>136.20890188434001</v>
      </c>
      <c r="D2376">
        <v>14.761862862393</v>
      </c>
      <c r="E2376">
        <v>7.7744179582244897</v>
      </c>
      <c r="F2376">
        <v>0.204547587842173</v>
      </c>
      <c r="G2376">
        <v>0.75760447854680002</v>
      </c>
      <c r="H2376">
        <v>16.465894465894401</v>
      </c>
      <c r="I2376">
        <v>5.1910882604969997</v>
      </c>
    </row>
    <row r="2377" spans="1:9" x14ac:dyDescent="0.25">
      <c r="A2377">
        <v>2375</v>
      </c>
      <c r="B2377">
        <v>63.7879824132877</v>
      </c>
      <c r="C2377">
        <v>133.14571523841201</v>
      </c>
      <c r="D2377">
        <v>25.959008163036799</v>
      </c>
      <c r="E2377">
        <v>12.818107417775799</v>
      </c>
      <c r="F2377">
        <v>0.35550914974250702</v>
      </c>
      <c r="G2377">
        <v>0.78233754410301004</v>
      </c>
      <c r="H2377">
        <v>12.4498567335243</v>
      </c>
      <c r="I2377">
        <v>6.7039682539682497</v>
      </c>
    </row>
    <row r="2378" spans="1:9" x14ac:dyDescent="0.25">
      <c r="A2378">
        <v>2376</v>
      </c>
      <c r="B2378">
        <v>46.227570706124702</v>
      </c>
      <c r="C2378">
        <v>172.20420258620601</v>
      </c>
      <c r="D2378">
        <v>12.397131209048</v>
      </c>
      <c r="E2378">
        <v>6.6067628284114397</v>
      </c>
      <c r="F2378">
        <v>0.30364230097860301</v>
      </c>
      <c r="G2378">
        <v>0.83576652279945496</v>
      </c>
      <c r="H2378">
        <v>10.183473389355701</v>
      </c>
      <c r="I2378">
        <v>3.1104174795161899</v>
      </c>
    </row>
    <row r="2379" spans="1:9" x14ac:dyDescent="0.25">
      <c r="A2379">
        <v>2377</v>
      </c>
      <c r="B2379">
        <v>17.796317606444099</v>
      </c>
      <c r="C2379">
        <v>142.94370172311301</v>
      </c>
      <c r="D2379">
        <v>21.7684193113679</v>
      </c>
      <c r="E2379">
        <v>9.4117632710796695</v>
      </c>
      <c r="F2379">
        <v>0.104344752622165</v>
      </c>
      <c r="G2379">
        <v>0.77059014490338495</v>
      </c>
      <c r="H2379">
        <v>21.0045766590389</v>
      </c>
      <c r="I2379">
        <v>4.9733739064283</v>
      </c>
    </row>
    <row r="2380" spans="1:9" x14ac:dyDescent="0.25">
      <c r="A2380">
        <v>2378</v>
      </c>
      <c r="B2380">
        <v>49.8148458796393</v>
      </c>
      <c r="C2380">
        <v>154.360603653693</v>
      </c>
      <c r="D2380">
        <v>16.266717731473399</v>
      </c>
      <c r="E2380">
        <v>10.0225763316315</v>
      </c>
      <c r="F2380">
        <v>0.30613915922315099</v>
      </c>
      <c r="G2380">
        <v>0.75506538630383402</v>
      </c>
      <c r="H2380">
        <v>5.4146757679180801</v>
      </c>
      <c r="I2380">
        <v>4.3071264367815996</v>
      </c>
    </row>
    <row r="2381" spans="1:9" x14ac:dyDescent="0.25">
      <c r="A2381">
        <v>2379</v>
      </c>
      <c r="B2381">
        <v>49.9394078494376</v>
      </c>
      <c r="C2381">
        <v>140.223231027336</v>
      </c>
      <c r="D2381">
        <v>16.428763309114501</v>
      </c>
      <c r="E2381">
        <v>9.3004239626180301</v>
      </c>
      <c r="F2381">
        <v>0.29785389020483799</v>
      </c>
      <c r="G2381">
        <v>0.85334285596949999</v>
      </c>
      <c r="H2381">
        <v>6.7310704960835501</v>
      </c>
      <c r="I2381">
        <v>4.6221445847890301</v>
      </c>
    </row>
    <row r="2382" spans="1:9" x14ac:dyDescent="0.25">
      <c r="A2382">
        <v>2380</v>
      </c>
      <c r="B2382">
        <v>47.0889920680982</v>
      </c>
      <c r="C2382">
        <v>141.06654343807699</v>
      </c>
      <c r="D2382">
        <v>10.793476600957399</v>
      </c>
      <c r="E2382">
        <v>11.2555319669217</v>
      </c>
      <c r="F2382">
        <v>0.262171222582948</v>
      </c>
      <c r="G2382">
        <v>0.66292199653671702</v>
      </c>
      <c r="H2382">
        <v>9.7726586102719004</v>
      </c>
      <c r="I2382">
        <v>3.9251650770359499</v>
      </c>
    </row>
    <row r="2383" spans="1:9" x14ac:dyDescent="0.25">
      <c r="A2383">
        <v>2381</v>
      </c>
      <c r="B2383">
        <v>34.504575960951797</v>
      </c>
      <c r="C2383">
        <v>179.846319334019</v>
      </c>
      <c r="D2383">
        <v>16.177036152170299</v>
      </c>
      <c r="E2383">
        <v>3.21157035996253</v>
      </c>
      <c r="F2383">
        <v>0.173359499446608</v>
      </c>
      <c r="G2383">
        <v>0.88236966965033303</v>
      </c>
      <c r="H2383">
        <v>18.200361010830299</v>
      </c>
      <c r="I2383">
        <v>2.6081766636824799</v>
      </c>
    </row>
    <row r="2384" spans="1:9" x14ac:dyDescent="0.25">
      <c r="A2384">
        <v>2382</v>
      </c>
      <c r="B2384">
        <v>37.582600647848203</v>
      </c>
      <c r="C2384">
        <v>145.71639864999</v>
      </c>
      <c r="D2384">
        <v>16.973078536924302</v>
      </c>
      <c r="E2384">
        <v>8.7183907710588997</v>
      </c>
      <c r="F2384">
        <v>0.19982881786967799</v>
      </c>
      <c r="G2384">
        <v>0.84947667328558096</v>
      </c>
      <c r="H2384">
        <v>16.915208613728101</v>
      </c>
      <c r="I2384">
        <v>4.0847602739726003</v>
      </c>
    </row>
    <row r="2385" spans="1:9" x14ac:dyDescent="0.25">
      <c r="A2385">
        <v>2383</v>
      </c>
      <c r="B2385">
        <v>39.449863013698597</v>
      </c>
      <c r="C2385">
        <v>177.38606510565299</v>
      </c>
      <c r="D2385">
        <v>23.8082159370712</v>
      </c>
      <c r="E2385">
        <v>5.21151454961855</v>
      </c>
      <c r="F2385">
        <v>0.21963360162871001</v>
      </c>
      <c r="G2385">
        <v>0.87437558914876601</v>
      </c>
      <c r="H2385">
        <v>15.927652733118901</v>
      </c>
      <c r="I2385">
        <v>2.7924020341011002</v>
      </c>
    </row>
    <row r="2386" spans="1:9" x14ac:dyDescent="0.25">
      <c r="A2386">
        <v>2384</v>
      </c>
      <c r="B2386">
        <v>22.447224394057798</v>
      </c>
      <c r="C2386">
        <v>76.900277008310198</v>
      </c>
      <c r="D2386">
        <v>16.662696349914199</v>
      </c>
      <c r="E2386">
        <v>9.3690791125281301</v>
      </c>
      <c r="F2386">
        <v>0.12380184882439001</v>
      </c>
      <c r="G2386">
        <v>0.69936869891949704</v>
      </c>
      <c r="H2386">
        <v>17.550898203592801</v>
      </c>
      <c r="I2386">
        <v>5.1488655229662399</v>
      </c>
    </row>
    <row r="2387" spans="1:9" x14ac:dyDescent="0.25">
      <c r="A2387">
        <v>2385</v>
      </c>
      <c r="B2387">
        <v>38.537818637693199</v>
      </c>
      <c r="C2387">
        <v>157.55322924059601</v>
      </c>
      <c r="D2387">
        <v>15.6239370956546</v>
      </c>
      <c r="E2387">
        <v>6.7232213399101397</v>
      </c>
      <c r="F2387">
        <v>0.20899453191464401</v>
      </c>
      <c r="G2387">
        <v>0.83770026077927295</v>
      </c>
      <c r="H2387">
        <v>16.400510204081598</v>
      </c>
      <c r="I2387">
        <v>3.6179534313725399</v>
      </c>
    </row>
    <row r="2388" spans="1:9" x14ac:dyDescent="0.25">
      <c r="A2388">
        <v>2386</v>
      </c>
      <c r="B2388">
        <v>49.093217714462597</v>
      </c>
      <c r="C2388">
        <v>174.693127112567</v>
      </c>
      <c r="D2388">
        <v>17.230980290507301</v>
      </c>
      <c r="E2388">
        <v>4.79269044261485</v>
      </c>
      <c r="F2388">
        <v>0.29384672697591302</v>
      </c>
      <c r="G2388">
        <v>0.87435842153479704</v>
      </c>
      <c r="H2388">
        <v>13.9794871794871</v>
      </c>
      <c r="I2388">
        <v>2.9323129251700601</v>
      </c>
    </row>
    <row r="2389" spans="1:9" x14ac:dyDescent="0.25">
      <c r="A2389">
        <v>2387</v>
      </c>
      <c r="B2389">
        <v>36.804554079696302</v>
      </c>
      <c r="C2389">
        <v>172.45385241654901</v>
      </c>
      <c r="D2389">
        <v>17.6535029538571</v>
      </c>
      <c r="E2389">
        <v>5.43848847493497</v>
      </c>
      <c r="F2389">
        <v>0.210110122098918</v>
      </c>
      <c r="G2389">
        <v>0.88334726601055302</v>
      </c>
      <c r="H2389">
        <v>15.7633378932968</v>
      </c>
      <c r="I2389">
        <v>3.50590909090909</v>
      </c>
    </row>
    <row r="2390" spans="1:9" x14ac:dyDescent="0.25">
      <c r="A2390">
        <v>2388</v>
      </c>
      <c r="B2390">
        <v>47.354203935599202</v>
      </c>
      <c r="C2390">
        <v>144.19202501954601</v>
      </c>
      <c r="D2390">
        <v>16.857474968669202</v>
      </c>
      <c r="E2390">
        <v>5.8575775867963404</v>
      </c>
      <c r="F2390">
        <v>0.27634835226523002</v>
      </c>
      <c r="G2390">
        <v>0.799813607232852</v>
      </c>
      <c r="H2390">
        <v>13.7702857142857</v>
      </c>
      <c r="I2390">
        <v>3.6290543627226999</v>
      </c>
    </row>
    <row r="2391" spans="1:9" x14ac:dyDescent="0.25">
      <c r="A2391">
        <v>2389</v>
      </c>
      <c r="B2391">
        <v>35.203801478352602</v>
      </c>
      <c r="C2391">
        <v>131.25832796045501</v>
      </c>
      <c r="D2391">
        <v>19.062473193530199</v>
      </c>
      <c r="E2391">
        <v>17.6349866797398</v>
      </c>
      <c r="F2391">
        <v>0.19351934699641701</v>
      </c>
      <c r="G2391">
        <v>0.71443023932302196</v>
      </c>
      <c r="H2391">
        <v>16.837539432176602</v>
      </c>
      <c r="I2391">
        <v>10.1645041705282</v>
      </c>
    </row>
    <row r="2392" spans="1:9" x14ac:dyDescent="0.25">
      <c r="A2392">
        <v>2390</v>
      </c>
      <c r="B2392">
        <v>33.035211267605597</v>
      </c>
      <c r="C2392">
        <v>149.065455061763</v>
      </c>
      <c r="D2392">
        <v>15.213285642522999</v>
      </c>
      <c r="E2392">
        <v>6.3776207952436801</v>
      </c>
      <c r="F2392">
        <v>0.18892530420875001</v>
      </c>
      <c r="G2392">
        <v>0.79913650843042305</v>
      </c>
      <c r="H2392">
        <v>17.631215469613199</v>
      </c>
      <c r="I2392">
        <v>3.9191235059760898</v>
      </c>
    </row>
    <row r="2393" spans="1:9" x14ac:dyDescent="0.25">
      <c r="A2393">
        <v>2391</v>
      </c>
      <c r="B2393">
        <v>41.960286817429598</v>
      </c>
      <c r="C2393">
        <v>163.65935723401699</v>
      </c>
      <c r="D2393">
        <v>18.518197815379501</v>
      </c>
      <c r="E2393">
        <v>7.0226375628421902</v>
      </c>
      <c r="F2393">
        <v>0.23179213298788101</v>
      </c>
      <c r="G2393">
        <v>0.85401738201129096</v>
      </c>
      <c r="H2393">
        <v>14.0475482912332</v>
      </c>
      <c r="I2393">
        <v>3.5187994722955098</v>
      </c>
    </row>
    <row r="2394" spans="1:9" x14ac:dyDescent="0.25">
      <c r="A2394">
        <v>2392</v>
      </c>
      <c r="B2394">
        <v>37.525612472160297</v>
      </c>
      <c r="C2394">
        <v>140.59083565868701</v>
      </c>
      <c r="D2394">
        <v>20.9374750425862</v>
      </c>
      <c r="E2394">
        <v>5.9867181351888101</v>
      </c>
      <c r="F2394">
        <v>0.19522262757449499</v>
      </c>
      <c r="G2394">
        <v>0.87859212527050601</v>
      </c>
      <c r="H2394">
        <v>20.266153846153799</v>
      </c>
      <c r="I2394">
        <v>3.5361785095320601</v>
      </c>
    </row>
    <row r="2395" spans="1:9" x14ac:dyDescent="0.25">
      <c r="A2395">
        <v>2393</v>
      </c>
      <c r="B2395">
        <v>19.553103448275799</v>
      </c>
      <c r="C2395">
        <v>176.33252757214001</v>
      </c>
      <c r="D2395">
        <v>16.523849243347701</v>
      </c>
      <c r="E2395">
        <v>7.1270257884743904</v>
      </c>
      <c r="F2395">
        <v>0.112985772328871</v>
      </c>
      <c r="G2395">
        <v>0.83118389119633596</v>
      </c>
      <c r="H2395">
        <v>23.465890183028201</v>
      </c>
      <c r="I2395">
        <v>3.4240107913669</v>
      </c>
    </row>
    <row r="2396" spans="1:9" x14ac:dyDescent="0.25">
      <c r="A2396">
        <v>2394</v>
      </c>
      <c r="B2396">
        <v>33.4381443298969</v>
      </c>
      <c r="C2396">
        <v>171.95924838520199</v>
      </c>
      <c r="D2396">
        <v>21.847773471320998</v>
      </c>
      <c r="E2396">
        <v>6.9977083604572696</v>
      </c>
      <c r="F2396">
        <v>0.20026971823495299</v>
      </c>
      <c r="G2396">
        <v>0.82134855716602495</v>
      </c>
      <c r="H2396">
        <v>18.228730822873001</v>
      </c>
      <c r="I2396">
        <v>2.9928366762177601</v>
      </c>
    </row>
    <row r="2397" spans="1:9" x14ac:dyDescent="0.25">
      <c r="A2397">
        <v>2395</v>
      </c>
      <c r="B2397">
        <v>69.802098304110302</v>
      </c>
      <c r="C2397">
        <v>149.92898089171899</v>
      </c>
      <c r="D2397">
        <v>15.869069111604</v>
      </c>
      <c r="E2397">
        <v>5.3525709905810599</v>
      </c>
      <c r="F2397">
        <v>0.444643541509539</v>
      </c>
      <c r="G2397">
        <v>0.87004271515212295</v>
      </c>
      <c r="H2397">
        <v>6.7912150598973096</v>
      </c>
      <c r="I2397">
        <v>2.79352850539291</v>
      </c>
    </row>
    <row r="2398" spans="1:9" x14ac:dyDescent="0.25">
      <c r="A2398">
        <v>2396</v>
      </c>
      <c r="B2398">
        <v>56.177999133824102</v>
      </c>
      <c r="C2398">
        <v>148.86309914642101</v>
      </c>
      <c r="D2398">
        <v>13.373526391166401</v>
      </c>
      <c r="E2398">
        <v>4.5772617483349904</v>
      </c>
      <c r="F2398">
        <v>0.32934565131487198</v>
      </c>
      <c r="G2398">
        <v>0.80772536164378195</v>
      </c>
      <c r="H2398">
        <v>7.6088825214899698</v>
      </c>
      <c r="I2398">
        <v>3.1335417597141499</v>
      </c>
    </row>
    <row r="2399" spans="1:9" x14ac:dyDescent="0.25">
      <c r="A2399">
        <v>2397</v>
      </c>
      <c r="B2399">
        <v>46.051388068517397</v>
      </c>
      <c r="C2399">
        <v>149.61014309354599</v>
      </c>
      <c r="D2399">
        <v>17.198667944993201</v>
      </c>
      <c r="E2399">
        <v>6.0784270364365396</v>
      </c>
      <c r="F2399">
        <v>0.25140072221128301</v>
      </c>
      <c r="G2399">
        <v>0.85858334463378905</v>
      </c>
      <c r="H2399">
        <v>11.898839137645099</v>
      </c>
      <c r="I2399">
        <v>3.79040185024573</v>
      </c>
    </row>
    <row r="2400" spans="1:9" x14ac:dyDescent="0.25">
      <c r="A2400">
        <v>2398</v>
      </c>
      <c r="B2400">
        <v>34.335722819593698</v>
      </c>
      <c r="C2400">
        <v>134.30762411347499</v>
      </c>
      <c r="D2400">
        <v>19.108996712961801</v>
      </c>
      <c r="E2400">
        <v>5.5206561184516802</v>
      </c>
      <c r="F2400">
        <v>0.21773607522125701</v>
      </c>
      <c r="G2400">
        <v>0.81687714508532105</v>
      </c>
      <c r="H2400">
        <v>14.912727272727199</v>
      </c>
      <c r="I2400">
        <v>3.5862470862470799</v>
      </c>
    </row>
    <row r="2401" spans="1:9" x14ac:dyDescent="0.25">
      <c r="A2401">
        <v>2399</v>
      </c>
      <c r="B2401">
        <v>51.778543307086601</v>
      </c>
      <c r="C2401">
        <v>166.31471074380099</v>
      </c>
      <c r="D2401">
        <v>15.0571795188312</v>
      </c>
      <c r="E2401">
        <v>6.853691216174</v>
      </c>
      <c r="F2401">
        <v>0.321122597964828</v>
      </c>
      <c r="G2401">
        <v>0.82237610472613598</v>
      </c>
      <c r="H2401">
        <v>12.6416938110749</v>
      </c>
      <c r="I2401">
        <v>3.0847201210287398</v>
      </c>
    </row>
    <row r="2402" spans="1:9" x14ac:dyDescent="0.25">
      <c r="A2402">
        <v>2400</v>
      </c>
      <c r="B2402">
        <v>53.071161048689099</v>
      </c>
      <c r="C2402">
        <v>133.55151515151499</v>
      </c>
      <c r="D2402">
        <v>14.1768592713402</v>
      </c>
      <c r="E2402">
        <v>12.3702852673721</v>
      </c>
      <c r="F2402">
        <v>0.33396276451437801</v>
      </c>
      <c r="G2402">
        <v>0.73419033882487095</v>
      </c>
      <c r="H2402">
        <v>11.932725199543899</v>
      </c>
      <c r="I2402">
        <v>5.9411500449236296</v>
      </c>
    </row>
    <row r="2403" spans="1:9" x14ac:dyDescent="0.25">
      <c r="A2403">
        <v>2401</v>
      </c>
      <c r="B2403">
        <v>41.0339761248852</v>
      </c>
      <c r="C2403">
        <v>136.030002158428</v>
      </c>
      <c r="D2403">
        <v>15.4669130906481</v>
      </c>
      <c r="E2403">
        <v>11.412731097989999</v>
      </c>
      <c r="F2403">
        <v>0.24131660656377099</v>
      </c>
      <c r="G2403">
        <v>0.72605661677555899</v>
      </c>
      <c r="H2403">
        <v>15.0808510638297</v>
      </c>
      <c r="I2403">
        <v>4.5337290879654599</v>
      </c>
    </row>
    <row r="2404" spans="1:9" x14ac:dyDescent="0.25">
      <c r="A2404">
        <v>2402</v>
      </c>
      <c r="B2404">
        <v>32.673040152963601</v>
      </c>
      <c r="C2404">
        <v>151.50152084451599</v>
      </c>
      <c r="D2404">
        <v>15.446245592828401</v>
      </c>
      <c r="E2404">
        <v>6.7629841619462496</v>
      </c>
      <c r="F2404">
        <v>0.19478931964702301</v>
      </c>
      <c r="G2404">
        <v>0.78996437976601797</v>
      </c>
      <c r="H2404">
        <v>13.5879310344827</v>
      </c>
      <c r="I2404">
        <v>3.08549874266554</v>
      </c>
    </row>
    <row r="2405" spans="1:9" x14ac:dyDescent="0.25">
      <c r="A2405">
        <v>2403</v>
      </c>
      <c r="B2405">
        <v>70.0080026675558</v>
      </c>
      <c r="C2405">
        <v>144.208131978003</v>
      </c>
      <c r="D2405">
        <v>11.5160815682919</v>
      </c>
      <c r="E2405">
        <v>5.9867812432488696</v>
      </c>
      <c r="F2405">
        <v>0.41168437340483099</v>
      </c>
      <c r="G2405">
        <v>0.800525032571337</v>
      </c>
      <c r="H2405">
        <v>6.68965517241379</v>
      </c>
      <c r="I2405">
        <v>3.7334009123162599</v>
      </c>
    </row>
    <row r="2406" spans="1:9" x14ac:dyDescent="0.25">
      <c r="A2406">
        <v>2404</v>
      </c>
      <c r="B2406">
        <v>32.440057430007101</v>
      </c>
      <c r="C2406">
        <v>176.43589639657799</v>
      </c>
      <c r="D2406">
        <v>15.613114886968599</v>
      </c>
      <c r="E2406">
        <v>8.6475962346878692</v>
      </c>
      <c r="F2406">
        <v>0.182379225235969</v>
      </c>
      <c r="G2406">
        <v>0.92568905943675395</v>
      </c>
      <c r="H2406">
        <v>11.405303030302999</v>
      </c>
      <c r="I2406">
        <v>3.4524861091323502</v>
      </c>
    </row>
    <row r="2407" spans="1:9" x14ac:dyDescent="0.25">
      <c r="A2407">
        <v>2405</v>
      </c>
      <c r="B2407">
        <v>76.182832618025699</v>
      </c>
      <c r="C2407">
        <v>154.39665388637101</v>
      </c>
      <c r="D2407">
        <v>17.5626748291665</v>
      </c>
      <c r="E2407">
        <v>4.4495878854474702</v>
      </c>
      <c r="F2407">
        <v>0.44848039989789401</v>
      </c>
      <c r="G2407">
        <v>0.88869589897150203</v>
      </c>
      <c r="H2407">
        <v>7.8064981949458403</v>
      </c>
      <c r="I2407">
        <v>3.2987201861547399</v>
      </c>
    </row>
    <row r="2408" spans="1:9" x14ac:dyDescent="0.25">
      <c r="A2408">
        <v>2406</v>
      </c>
      <c r="B2408">
        <v>25.407474110760901</v>
      </c>
      <c r="C2408">
        <v>168.85528031290701</v>
      </c>
      <c r="D2408">
        <v>8.4630102724349303</v>
      </c>
      <c r="E2408">
        <v>9.8994482906689196</v>
      </c>
      <c r="F2408">
        <v>0.162252739203053</v>
      </c>
      <c r="G2408">
        <v>0.83225952310042595</v>
      </c>
      <c r="H2408">
        <v>15.5233516483516</v>
      </c>
      <c r="I2408">
        <v>4.1028381865093904</v>
      </c>
    </row>
    <row r="2409" spans="1:9" x14ac:dyDescent="0.25">
      <c r="A2409">
        <v>2407</v>
      </c>
      <c r="B2409">
        <v>50.421565334229001</v>
      </c>
      <c r="C2409">
        <v>133.55950828832101</v>
      </c>
      <c r="D2409">
        <v>14.6395178339022</v>
      </c>
      <c r="E2409">
        <v>14.835869535949101</v>
      </c>
      <c r="F2409">
        <v>0.29740134985905098</v>
      </c>
      <c r="G2409">
        <v>0.74474356043159895</v>
      </c>
      <c r="H2409">
        <v>11.2754994742376</v>
      </c>
      <c r="I2409">
        <v>7.3820171265461401</v>
      </c>
    </row>
    <row r="2410" spans="1:9" x14ac:dyDescent="0.25">
      <c r="A2410">
        <v>2408</v>
      </c>
      <c r="B2410">
        <v>53.349381017881697</v>
      </c>
      <c r="C2410">
        <v>154.28030156582199</v>
      </c>
      <c r="D2410">
        <v>18.5021536499376</v>
      </c>
      <c r="E2410">
        <v>12.8168303630409</v>
      </c>
      <c r="F2410">
        <v>0.29895833246011599</v>
      </c>
      <c r="G2410">
        <v>0.74367306258199295</v>
      </c>
      <c r="H2410">
        <v>16.654028436018901</v>
      </c>
      <c r="I2410">
        <v>5.8677319130048797</v>
      </c>
    </row>
    <row r="2411" spans="1:9" x14ac:dyDescent="0.25">
      <c r="A2411">
        <v>2409</v>
      </c>
      <c r="B2411">
        <v>15.035602094240801</v>
      </c>
      <c r="C2411">
        <v>126.846774193548</v>
      </c>
      <c r="D2411">
        <v>21.953408229500301</v>
      </c>
      <c r="E2411">
        <v>15.3094791542003</v>
      </c>
      <c r="F2411">
        <v>9.1901675612542102E-2</v>
      </c>
      <c r="G2411">
        <v>0.67592144303909596</v>
      </c>
      <c r="H2411">
        <v>26.861171366594299</v>
      </c>
      <c r="I2411">
        <v>7.47371922821024</v>
      </c>
    </row>
    <row r="2412" spans="1:9" x14ac:dyDescent="0.25">
      <c r="A2412">
        <v>2410</v>
      </c>
      <c r="B2412">
        <v>13.778024417314001</v>
      </c>
      <c r="C2412">
        <v>173.61954066265</v>
      </c>
      <c r="D2412">
        <v>27.897954240955301</v>
      </c>
      <c r="E2412">
        <v>5.2030707762567996</v>
      </c>
      <c r="F2412">
        <v>8.0986951749069794E-2</v>
      </c>
      <c r="G2412">
        <v>0.87649120929400504</v>
      </c>
      <c r="H2412">
        <v>25.4898876404494</v>
      </c>
      <c r="I2412">
        <v>3.0447441005209899</v>
      </c>
    </row>
    <row r="2413" spans="1:9" x14ac:dyDescent="0.25">
      <c r="A2413">
        <v>2411</v>
      </c>
      <c r="B2413">
        <v>13.404949381327301</v>
      </c>
      <c r="C2413">
        <v>163.19258215135201</v>
      </c>
      <c r="D2413">
        <v>29.222820685971701</v>
      </c>
      <c r="E2413">
        <v>6.5188626842799797</v>
      </c>
      <c r="F2413">
        <v>7.9811094863528498E-2</v>
      </c>
      <c r="G2413">
        <v>0.85748273778935202</v>
      </c>
      <c r="H2413">
        <v>29.282710280373799</v>
      </c>
      <c r="I2413">
        <v>3.0412831241283098</v>
      </c>
    </row>
    <row r="2414" spans="1:9" x14ac:dyDescent="0.25">
      <c r="A2414">
        <v>2412</v>
      </c>
      <c r="B2414">
        <v>24.5598159509202</v>
      </c>
      <c r="C2414">
        <v>151.59152240325801</v>
      </c>
      <c r="D2414">
        <v>20.596543920100501</v>
      </c>
      <c r="E2414">
        <v>4.81253899324334</v>
      </c>
      <c r="F2414">
        <v>0.15504179446636099</v>
      </c>
      <c r="G2414">
        <v>0.82277911034797102</v>
      </c>
      <c r="H2414">
        <v>25.802536231884002</v>
      </c>
      <c r="I2414">
        <v>2.8074807480747999</v>
      </c>
    </row>
    <row r="2415" spans="1:9" x14ac:dyDescent="0.25">
      <c r="A2415">
        <v>2413</v>
      </c>
      <c r="B2415">
        <v>26.795975017349001</v>
      </c>
      <c r="C2415">
        <v>144.92832957110599</v>
      </c>
      <c r="D2415">
        <v>17.160947684621799</v>
      </c>
      <c r="E2415">
        <v>6.8393408980661601</v>
      </c>
      <c r="F2415">
        <v>0.16989518840456899</v>
      </c>
      <c r="G2415">
        <v>0.84433544241269698</v>
      </c>
      <c r="H2415">
        <v>21.462715105162498</v>
      </c>
      <c r="I2415">
        <v>4.1045980102178001</v>
      </c>
    </row>
    <row r="2416" spans="1:9" x14ac:dyDescent="0.25">
      <c r="A2416">
        <v>2414</v>
      </c>
      <c r="B2416">
        <v>10.036262203626199</v>
      </c>
      <c r="C2416">
        <v>132.90076706476299</v>
      </c>
      <c r="D2416">
        <v>28.0506272236066</v>
      </c>
      <c r="E2416">
        <v>3.8426791166903702</v>
      </c>
      <c r="F2416">
        <v>6.3316114886411798E-2</v>
      </c>
      <c r="G2416">
        <v>0.91211042244609497</v>
      </c>
      <c r="H2416">
        <v>26.648734177215101</v>
      </c>
      <c r="I2416">
        <v>2.8568439928272502</v>
      </c>
    </row>
    <row r="2417" spans="1:9" x14ac:dyDescent="0.25">
      <c r="A2417">
        <v>2415</v>
      </c>
      <c r="B2417">
        <v>40.0846216436126</v>
      </c>
      <c r="C2417">
        <v>122.421285604311</v>
      </c>
      <c r="D2417">
        <v>13.7523640054639</v>
      </c>
      <c r="E2417">
        <v>9.9699258526230992</v>
      </c>
      <c r="F2417">
        <v>0.25157958485988402</v>
      </c>
      <c r="G2417">
        <v>0.75976441308860299</v>
      </c>
      <c r="H2417">
        <v>15.1074589127686</v>
      </c>
      <c r="I2417">
        <v>5.6059360730593601</v>
      </c>
    </row>
    <row r="2418" spans="1:9" x14ac:dyDescent="0.25">
      <c r="A2418">
        <v>2416</v>
      </c>
      <c r="B2418">
        <v>36.222127296027303</v>
      </c>
      <c r="C2418">
        <v>181.18314393939301</v>
      </c>
      <c r="D2418">
        <v>18.764722111941399</v>
      </c>
      <c r="E2418">
        <v>4.0809727638756597</v>
      </c>
      <c r="F2418">
        <v>0.21170736038207399</v>
      </c>
      <c r="G2418">
        <v>0.89415114837642695</v>
      </c>
      <c r="H2418">
        <v>17.232647814909999</v>
      </c>
      <c r="I2418">
        <v>2.5891304347826001</v>
      </c>
    </row>
    <row r="2419" spans="1:9" x14ac:dyDescent="0.25">
      <c r="A2419">
        <v>2417</v>
      </c>
      <c r="B2419">
        <v>46.763674430777201</v>
      </c>
      <c r="C2419">
        <v>102.054870530209</v>
      </c>
      <c r="D2419">
        <v>17.735942163994501</v>
      </c>
      <c r="E2419">
        <v>13.9513482474756</v>
      </c>
      <c r="F2419">
        <v>0.28319417748950698</v>
      </c>
      <c r="G2419">
        <v>0.55155126831040002</v>
      </c>
      <c r="H2419">
        <v>15.9345425867507</v>
      </c>
      <c r="I2419">
        <v>5.23823823823823</v>
      </c>
    </row>
    <row r="2420" spans="1:9" x14ac:dyDescent="0.25">
      <c r="A2420">
        <v>2418</v>
      </c>
      <c r="B2420">
        <v>23.681640625</v>
      </c>
      <c r="C2420">
        <v>155.72205312672901</v>
      </c>
      <c r="D2420">
        <v>17.117069580006198</v>
      </c>
      <c r="E2420">
        <v>4.0530232364658101</v>
      </c>
      <c r="F2420">
        <v>0.14517774672787001</v>
      </c>
      <c r="G2420">
        <v>0.86087458492246005</v>
      </c>
      <c r="H2420">
        <v>16.6808176100628</v>
      </c>
      <c r="I2420">
        <v>2.80868628858578</v>
      </c>
    </row>
    <row r="2421" spans="1:9" x14ac:dyDescent="0.25">
      <c r="A2421">
        <v>2419</v>
      </c>
      <c r="B2421">
        <v>43.2548141513658</v>
      </c>
      <c r="C2421">
        <v>167.60489718293101</v>
      </c>
      <c r="D2421">
        <v>19.3894051749505</v>
      </c>
      <c r="E2421">
        <v>5.9189904984473198</v>
      </c>
      <c r="F2421">
        <v>0.27090104024988498</v>
      </c>
      <c r="G2421">
        <v>0.81022359163658497</v>
      </c>
      <c r="H2421">
        <v>16.7045161290322</v>
      </c>
      <c r="I2421">
        <v>2.8557956777996001</v>
      </c>
    </row>
    <row r="2422" spans="1:9" x14ac:dyDescent="0.25">
      <c r="A2422">
        <v>2420</v>
      </c>
      <c r="B2422">
        <v>35.7102544721592</v>
      </c>
      <c r="C2422">
        <v>147.83323218837199</v>
      </c>
      <c r="D2422">
        <v>11.810680669769001</v>
      </c>
      <c r="E2422">
        <v>6.7084808909168503</v>
      </c>
      <c r="F2422">
        <v>0.225044416338229</v>
      </c>
      <c r="G2422">
        <v>0.83849805182213599</v>
      </c>
      <c r="H2422">
        <v>16.044463818657299</v>
      </c>
      <c r="I2422">
        <v>4.2473667411426703</v>
      </c>
    </row>
    <row r="2423" spans="1:9" x14ac:dyDescent="0.25">
      <c r="A2423">
        <v>2421</v>
      </c>
      <c r="B2423">
        <v>34.684193230364698</v>
      </c>
      <c r="C2423">
        <v>147.58181498623199</v>
      </c>
      <c r="D2423">
        <v>11.9037067408462</v>
      </c>
      <c r="E2423">
        <v>7.7206691641140299</v>
      </c>
      <c r="F2423">
        <v>0.21611086123550799</v>
      </c>
      <c r="G2423">
        <v>0.84923226972946597</v>
      </c>
      <c r="H2423">
        <v>13.545454545454501</v>
      </c>
      <c r="I2423">
        <v>4.8566257792077199</v>
      </c>
    </row>
    <row r="2424" spans="1:9" x14ac:dyDescent="0.25">
      <c r="A2424">
        <v>2422</v>
      </c>
      <c r="B2424">
        <v>30.877203835446899</v>
      </c>
      <c r="C2424">
        <v>147.672067510548</v>
      </c>
      <c r="D2424">
        <v>10.494189292095699</v>
      </c>
      <c r="E2424">
        <v>13.517602826326399</v>
      </c>
      <c r="F2424">
        <v>0.19462726105643499</v>
      </c>
      <c r="G2424">
        <v>0.79165357630166899</v>
      </c>
      <c r="H2424">
        <v>14.8426023084994</v>
      </c>
      <c r="I2424">
        <v>4.1828547297297298</v>
      </c>
    </row>
    <row r="2425" spans="1:9" x14ac:dyDescent="0.25">
      <c r="A2425">
        <v>2423</v>
      </c>
      <c r="B2425">
        <v>41.284190106692499</v>
      </c>
      <c r="C2425">
        <v>154.78014450595799</v>
      </c>
      <c r="D2425">
        <v>15.018515056779099</v>
      </c>
      <c r="E2425">
        <v>6.25220364814896</v>
      </c>
      <c r="F2425">
        <v>0.24923276934250899</v>
      </c>
      <c r="G2425">
        <v>0.88140545257053604</v>
      </c>
      <c r="H2425">
        <v>16.113381001021398</v>
      </c>
      <c r="I2425">
        <v>3.92914611990656</v>
      </c>
    </row>
    <row r="2426" spans="1:9" x14ac:dyDescent="0.25">
      <c r="A2426">
        <v>2424</v>
      </c>
      <c r="B2426">
        <v>31.0191004313</v>
      </c>
      <c r="C2426">
        <v>145.810633547306</v>
      </c>
      <c r="D2426">
        <v>16.317397430875999</v>
      </c>
      <c r="E2426">
        <v>5.6709024548234197</v>
      </c>
      <c r="F2426">
        <v>0.17539091946609001</v>
      </c>
      <c r="G2426">
        <v>0.79112923051044204</v>
      </c>
      <c r="H2426">
        <v>14.5879310344827</v>
      </c>
      <c r="I2426">
        <v>3.55555555555555</v>
      </c>
    </row>
    <row r="2427" spans="1:9" x14ac:dyDescent="0.25">
      <c r="A2427">
        <v>2425</v>
      </c>
      <c r="B2427">
        <v>33.466738197424803</v>
      </c>
      <c r="C2427">
        <v>127.076553381393</v>
      </c>
      <c r="D2427">
        <v>15.979967784542399</v>
      </c>
      <c r="E2427">
        <v>12.6311460901624</v>
      </c>
      <c r="F2427">
        <v>0.19609168665573801</v>
      </c>
      <c r="G2427">
        <v>0.59172147551834797</v>
      </c>
      <c r="H2427">
        <v>14.3760129659643</v>
      </c>
      <c r="I2427">
        <v>6.5777591973244096</v>
      </c>
    </row>
    <row r="2428" spans="1:9" x14ac:dyDescent="0.25">
      <c r="A2428">
        <v>2426</v>
      </c>
      <c r="B2428">
        <v>33.294859956909796</v>
      </c>
      <c r="C2428">
        <v>135.22134062927401</v>
      </c>
      <c r="D2428">
        <v>11.388855856999999</v>
      </c>
      <c r="E2428">
        <v>16.000521254288401</v>
      </c>
      <c r="F2428">
        <v>0.208342467016914</v>
      </c>
      <c r="G2428">
        <v>0.66081670070281895</v>
      </c>
      <c r="H2428">
        <v>10.670113753877899</v>
      </c>
      <c r="I2428">
        <v>5.4658469945355099</v>
      </c>
    </row>
    <row r="2429" spans="1:9" x14ac:dyDescent="0.25">
      <c r="A2429">
        <v>2427</v>
      </c>
      <c r="B2429">
        <v>33.692484662576597</v>
      </c>
      <c r="C2429">
        <v>137.95416261742699</v>
      </c>
      <c r="D2429">
        <v>11.4734266600198</v>
      </c>
      <c r="E2429">
        <v>6.3727744227925696</v>
      </c>
      <c r="F2429">
        <v>0.211636953192743</v>
      </c>
      <c r="G2429">
        <v>0.79692184092475904</v>
      </c>
      <c r="H2429">
        <v>11.8400718778077</v>
      </c>
      <c r="I2429">
        <v>3.90765926986399</v>
      </c>
    </row>
    <row r="2430" spans="1:9" x14ac:dyDescent="0.25">
      <c r="A2430">
        <v>2428</v>
      </c>
      <c r="B2430">
        <v>32.427002023706201</v>
      </c>
      <c r="C2430">
        <v>137.751991686872</v>
      </c>
      <c r="D2430">
        <v>11.0117621633224</v>
      </c>
      <c r="E2430">
        <v>13.471913197520999</v>
      </c>
      <c r="F2430">
        <v>0.203427931099919</v>
      </c>
      <c r="G2430">
        <v>0.65036180438254199</v>
      </c>
      <c r="H2430">
        <v>9.1866801210898004</v>
      </c>
      <c r="I2430">
        <v>5.1511354737666402</v>
      </c>
    </row>
    <row r="2431" spans="1:9" x14ac:dyDescent="0.25">
      <c r="A2431">
        <v>2429</v>
      </c>
      <c r="B2431">
        <v>41.103911131682402</v>
      </c>
      <c r="C2431">
        <v>147.97496000984299</v>
      </c>
      <c r="D2431">
        <v>14.1747228522391</v>
      </c>
      <c r="E2431">
        <v>5.2305819777664402</v>
      </c>
      <c r="F2431">
        <v>0.24626121252726099</v>
      </c>
      <c r="G2431">
        <v>0.84737757695489502</v>
      </c>
      <c r="H2431">
        <v>10.0455655004068</v>
      </c>
      <c r="I2431">
        <v>2.51665837891596</v>
      </c>
    </row>
    <row r="2432" spans="1:9" x14ac:dyDescent="0.25">
      <c r="A2432">
        <v>2430</v>
      </c>
      <c r="B2432">
        <v>51.697196870925602</v>
      </c>
      <c r="C2432">
        <v>139.95353786132199</v>
      </c>
      <c r="D2432">
        <v>16.182605976139499</v>
      </c>
      <c r="E2432">
        <v>8.8534585472452605</v>
      </c>
      <c r="F2432">
        <v>0.30928313961949699</v>
      </c>
      <c r="G2432">
        <v>0.75775365985666598</v>
      </c>
      <c r="H2432">
        <v>11.4750830564784</v>
      </c>
      <c r="I2432">
        <v>6.76368542791056</v>
      </c>
    </row>
    <row r="2433" spans="1:9" x14ac:dyDescent="0.25">
      <c r="A2433">
        <v>2431</v>
      </c>
      <c r="B2433">
        <v>40.968179139658197</v>
      </c>
      <c r="C2433">
        <v>131.94538036325301</v>
      </c>
      <c r="D2433">
        <v>9.4256996897776109</v>
      </c>
      <c r="E2433">
        <v>4.6758077967559197</v>
      </c>
      <c r="F2433">
        <v>0.24563591079254801</v>
      </c>
      <c r="G2433">
        <v>0.88894678838873398</v>
      </c>
      <c r="H2433">
        <v>17.035608308605301</v>
      </c>
      <c r="I2433">
        <v>3.12102493708533</v>
      </c>
    </row>
    <row r="2434" spans="1:9" x14ac:dyDescent="0.25">
      <c r="A2434">
        <v>2432</v>
      </c>
      <c r="B2434">
        <v>41.029876373626301</v>
      </c>
      <c r="C2434">
        <v>171.09735744088999</v>
      </c>
      <c r="D2434">
        <v>10.3180741621214</v>
      </c>
      <c r="E2434">
        <v>9.8907065566211791</v>
      </c>
      <c r="F2434">
        <v>0.23471526527414199</v>
      </c>
      <c r="G2434">
        <v>0.82359515117439297</v>
      </c>
      <c r="H2434">
        <v>12.7124856815578</v>
      </c>
      <c r="I2434">
        <v>3.2902926149558702</v>
      </c>
    </row>
    <row r="2435" spans="1:9" x14ac:dyDescent="0.25">
      <c r="A2435">
        <v>2433</v>
      </c>
      <c r="B2435">
        <v>55.545932415519403</v>
      </c>
      <c r="C2435">
        <v>146.778501269175</v>
      </c>
      <c r="D2435">
        <v>12.0187040760316</v>
      </c>
      <c r="E2435">
        <v>6.8460378449887402</v>
      </c>
      <c r="F2435">
        <v>0.32020274227589302</v>
      </c>
      <c r="G2435">
        <v>0.86085387704953797</v>
      </c>
      <c r="H2435">
        <v>16.253798033958802</v>
      </c>
      <c r="I2435">
        <v>3.2976085031000801</v>
      </c>
    </row>
    <row r="2436" spans="1:9" x14ac:dyDescent="0.25">
      <c r="A2436">
        <v>2434</v>
      </c>
      <c r="B2436">
        <v>57.8579035874439</v>
      </c>
      <c r="C2436">
        <v>126.112202218585</v>
      </c>
      <c r="D2436">
        <v>14.6403348276543</v>
      </c>
      <c r="E2436">
        <v>11.0374867025011</v>
      </c>
      <c r="F2436">
        <v>0.327910926557963</v>
      </c>
      <c r="G2436">
        <v>0.76201302747618305</v>
      </c>
      <c r="H2436">
        <v>16.951304347825999</v>
      </c>
      <c r="I2436">
        <v>5.1620350577169702</v>
      </c>
    </row>
    <row r="2437" spans="1:9" x14ac:dyDescent="0.25">
      <c r="A2437">
        <v>2435</v>
      </c>
      <c r="B2437">
        <v>54.435501653803698</v>
      </c>
      <c r="C2437">
        <v>142.46801650760801</v>
      </c>
      <c r="D2437">
        <v>15.2449808193095</v>
      </c>
      <c r="E2437">
        <v>8.1944880145083694</v>
      </c>
      <c r="F2437">
        <v>0.297548152529577</v>
      </c>
      <c r="G2437">
        <v>0.77584554504612202</v>
      </c>
      <c r="H2437">
        <v>16.411385606874301</v>
      </c>
      <c r="I2437">
        <v>3.9768354927365501</v>
      </c>
    </row>
    <row r="2438" spans="1:9" x14ac:dyDescent="0.25">
      <c r="A2438">
        <v>2436</v>
      </c>
      <c r="B2438">
        <v>47.637802197802102</v>
      </c>
      <c r="C2438">
        <v>174.37873134328299</v>
      </c>
      <c r="D2438">
        <v>14.974223958732599</v>
      </c>
      <c r="E2438">
        <v>9.0019342189709999</v>
      </c>
      <c r="F2438">
        <v>0.25825090494615699</v>
      </c>
      <c r="G2438">
        <v>0.84213015972931804</v>
      </c>
      <c r="H2438">
        <v>21.3163138231631</v>
      </c>
      <c r="I2438">
        <v>3.8157972295903302</v>
      </c>
    </row>
    <row r="2439" spans="1:9" x14ac:dyDescent="0.25">
      <c r="A2439">
        <v>2437</v>
      </c>
      <c r="B2439">
        <v>68.5531665363565</v>
      </c>
      <c r="C2439">
        <v>173.150919332553</v>
      </c>
      <c r="D2439">
        <v>17.596427143730399</v>
      </c>
      <c r="E2439">
        <v>6.7102160383806098</v>
      </c>
      <c r="F2439">
        <v>0.347084433558493</v>
      </c>
      <c r="G2439">
        <v>0.88038519800586501</v>
      </c>
      <c r="H2439">
        <v>9.9076517150395702</v>
      </c>
      <c r="I2439">
        <v>2.8868167202572299</v>
      </c>
    </row>
    <row r="2440" spans="1:9" x14ac:dyDescent="0.25">
      <c r="A2440">
        <v>2438</v>
      </c>
      <c r="B2440">
        <v>33.6294058408862</v>
      </c>
      <c r="C2440">
        <v>154.16858655043501</v>
      </c>
      <c r="D2440">
        <v>12.796504437062699</v>
      </c>
      <c r="E2440">
        <v>7.4242542584076201</v>
      </c>
      <c r="F2440">
        <v>0.21211497897320999</v>
      </c>
      <c r="G2440">
        <v>0.816824060923105</v>
      </c>
      <c r="H2440">
        <v>9.9188888888888798</v>
      </c>
      <c r="I2440">
        <v>4.0698452530321996</v>
      </c>
    </row>
    <row r="2441" spans="1:9" x14ac:dyDescent="0.25">
      <c r="A2441">
        <v>2439</v>
      </c>
      <c r="B2441">
        <v>36.535025112344698</v>
      </c>
      <c r="C2441">
        <v>162.97864287645299</v>
      </c>
      <c r="D2441">
        <v>12.7999659907068</v>
      </c>
      <c r="E2441">
        <v>4.9609116524613999</v>
      </c>
      <c r="F2441">
        <v>0.23885924253684401</v>
      </c>
      <c r="G2441">
        <v>0.86827271838681397</v>
      </c>
      <c r="H2441">
        <v>10.468123861566401</v>
      </c>
      <c r="I2441">
        <v>2.96306620209059</v>
      </c>
    </row>
    <row r="2442" spans="1:9" x14ac:dyDescent="0.25">
      <c r="A2442">
        <v>2440</v>
      </c>
      <c r="B2442">
        <v>29.825760163990399</v>
      </c>
      <c r="C2442">
        <v>141.73362293657601</v>
      </c>
      <c r="D2442">
        <v>12.494931907918399</v>
      </c>
      <c r="E2442">
        <v>6.0768725041817904</v>
      </c>
      <c r="F2442">
        <v>0.19515793803320799</v>
      </c>
      <c r="G2442">
        <v>0.85753866804594303</v>
      </c>
      <c r="H2442">
        <v>11.631818181818099</v>
      </c>
      <c r="I2442">
        <v>3.4108154020385002</v>
      </c>
    </row>
    <row r="2443" spans="1:9" x14ac:dyDescent="0.25">
      <c r="A2443">
        <v>2441</v>
      </c>
      <c r="B2443">
        <v>25.980333179083701</v>
      </c>
      <c r="C2443">
        <v>159.48959160972501</v>
      </c>
      <c r="D2443">
        <v>10.834063114103399</v>
      </c>
      <c r="E2443">
        <v>8.7120832526016496</v>
      </c>
      <c r="F2443">
        <v>0.159384467252111</v>
      </c>
      <c r="G2443">
        <v>0.81225515402536197</v>
      </c>
      <c r="H2443">
        <v>13.635294117647</v>
      </c>
      <c r="I2443">
        <v>4.8505747126436702</v>
      </c>
    </row>
    <row r="2444" spans="1:9" x14ac:dyDescent="0.25">
      <c r="A2444">
        <v>2442</v>
      </c>
      <c r="B2444">
        <v>29.941976427923802</v>
      </c>
      <c r="C2444">
        <v>88.676608187134505</v>
      </c>
      <c r="D2444">
        <v>11.8087861307904</v>
      </c>
      <c r="E2444">
        <v>6.3442984730232004</v>
      </c>
      <c r="F2444">
        <v>0.17727979986789499</v>
      </c>
      <c r="G2444">
        <v>0.40958597793733698</v>
      </c>
      <c r="H2444">
        <v>12.4166666666666</v>
      </c>
      <c r="I2444">
        <v>4.1763698630136901</v>
      </c>
    </row>
    <row r="2445" spans="1:9" x14ac:dyDescent="0.25">
      <c r="A2445">
        <v>2443</v>
      </c>
      <c r="B2445">
        <v>40.3966314398943</v>
      </c>
      <c r="C2445">
        <v>180.94389198065801</v>
      </c>
      <c r="D2445">
        <v>20.270815720482702</v>
      </c>
      <c r="E2445">
        <v>3.8093703912348902</v>
      </c>
      <c r="F2445">
        <v>0.227686865232164</v>
      </c>
      <c r="G2445">
        <v>0.87382491856700595</v>
      </c>
      <c r="H2445">
        <v>13.2549634273772</v>
      </c>
      <c r="I2445">
        <v>2.3534619032564001</v>
      </c>
    </row>
    <row r="2446" spans="1:9" x14ac:dyDescent="0.25">
      <c r="A2446">
        <v>2444</v>
      </c>
      <c r="B2446">
        <v>54.3572696466031</v>
      </c>
      <c r="C2446">
        <v>174.54606099110501</v>
      </c>
      <c r="D2446">
        <v>16.717008137815299</v>
      </c>
      <c r="E2446">
        <v>7.0513713513797898</v>
      </c>
      <c r="F2446">
        <v>0.30623390346100998</v>
      </c>
      <c r="G2446">
        <v>0.82168126917565798</v>
      </c>
      <c r="H2446">
        <v>9.2252989301447403</v>
      </c>
      <c r="I2446">
        <v>3.0584795321637399</v>
      </c>
    </row>
    <row r="2447" spans="1:9" x14ac:dyDescent="0.25">
      <c r="A2447">
        <v>2445</v>
      </c>
      <c r="B2447">
        <v>54.285375118708401</v>
      </c>
      <c r="C2447">
        <v>134.05671476137601</v>
      </c>
      <c r="D2447">
        <v>20.927495824700198</v>
      </c>
      <c r="E2447">
        <v>4.4841757647250597</v>
      </c>
      <c r="F2447">
        <v>0.26496054057054702</v>
      </c>
      <c r="G2447">
        <v>0.84359185861689301</v>
      </c>
      <c r="H2447">
        <v>12.912650602409601</v>
      </c>
      <c r="I2447">
        <v>2.7566713483146001</v>
      </c>
    </row>
    <row r="2448" spans="1:9" x14ac:dyDescent="0.25">
      <c r="A2448">
        <v>2446</v>
      </c>
      <c r="B2448">
        <v>48.826960172472397</v>
      </c>
      <c r="C2448">
        <v>146.053479381443</v>
      </c>
      <c r="D2448">
        <v>15.080152186464099</v>
      </c>
      <c r="E2448">
        <v>5.3341378130195096</v>
      </c>
      <c r="F2448">
        <v>0.382538985645133</v>
      </c>
      <c r="G2448">
        <v>0.85830048051051799</v>
      </c>
      <c r="H2448">
        <v>5.4925516578567999</v>
      </c>
      <c r="I2448">
        <v>3.4690626157836202</v>
      </c>
    </row>
    <row r="2449" spans="1:9" x14ac:dyDescent="0.25">
      <c r="A2449">
        <v>2447</v>
      </c>
      <c r="B2449">
        <v>29.976215832445799</v>
      </c>
      <c r="C2449">
        <v>104.32811580557799</v>
      </c>
      <c r="D2449">
        <v>8.7252775719948001</v>
      </c>
      <c r="E2449">
        <v>6.9126129091771702</v>
      </c>
      <c r="F2449">
        <v>0.21739278388605099</v>
      </c>
      <c r="G2449">
        <v>0.80280931698347402</v>
      </c>
      <c r="H2449">
        <v>6.6395184135977301</v>
      </c>
      <c r="I2449">
        <v>4.7936893203883404</v>
      </c>
    </row>
    <row r="2450" spans="1:9" x14ac:dyDescent="0.25">
      <c r="A2450">
        <v>2448</v>
      </c>
      <c r="B2450">
        <v>30.264097073518901</v>
      </c>
      <c r="C2450">
        <v>144.22431865828</v>
      </c>
      <c r="D2450">
        <v>8.9921524509081792</v>
      </c>
      <c r="E2450">
        <v>7.0982340161609496</v>
      </c>
      <c r="F2450">
        <v>0.22075537423203201</v>
      </c>
      <c r="G2450">
        <v>0.84781816117545095</v>
      </c>
      <c r="H2450">
        <v>8.1240364400840903</v>
      </c>
      <c r="I2450">
        <v>3.6442222875624801</v>
      </c>
    </row>
    <row r="2451" spans="1:9" x14ac:dyDescent="0.25">
      <c r="A2451">
        <v>2449</v>
      </c>
      <c r="B2451">
        <v>19.176165803108798</v>
      </c>
      <c r="C2451">
        <v>124.172803252767</v>
      </c>
      <c r="D2451">
        <v>14.869699470935</v>
      </c>
      <c r="E2451">
        <v>11.553867999964099</v>
      </c>
      <c r="F2451">
        <v>0.127694137362445</v>
      </c>
      <c r="G2451">
        <v>0.65944994537772195</v>
      </c>
      <c r="H2451">
        <v>12.011135857460999</v>
      </c>
      <c r="I2451">
        <v>7.3449457452883999</v>
      </c>
    </row>
    <row r="2452" spans="1:9" x14ac:dyDescent="0.25">
      <c r="A2452">
        <v>2450</v>
      </c>
      <c r="B2452">
        <v>90.358657803102204</v>
      </c>
      <c r="C2452">
        <v>119.518009168303</v>
      </c>
      <c r="D2452">
        <v>19.0842718205312</v>
      </c>
      <c r="E2452">
        <v>12.7568069390499</v>
      </c>
      <c r="F2452">
        <v>0.58865802103982001</v>
      </c>
      <c r="G2452">
        <v>0.63923397654506797</v>
      </c>
      <c r="H2452">
        <v>9.3054032889584892</v>
      </c>
      <c r="I2452">
        <v>5.9297458893871404</v>
      </c>
    </row>
    <row r="2453" spans="1:9" x14ac:dyDescent="0.25">
      <c r="A2453">
        <v>2451</v>
      </c>
      <c r="B2453">
        <v>89.236842105263094</v>
      </c>
      <c r="C2453">
        <v>151.60894029384099</v>
      </c>
      <c r="D2453">
        <v>19.1499565603993</v>
      </c>
      <c r="E2453">
        <v>8.3662379842269807</v>
      </c>
      <c r="F2453">
        <v>0.59017301429201796</v>
      </c>
      <c r="G2453">
        <v>0.82154076776635099</v>
      </c>
      <c r="H2453">
        <v>9.7116666666666607</v>
      </c>
      <c r="I2453">
        <v>3.9333050127442601</v>
      </c>
    </row>
    <row r="2454" spans="1:9" x14ac:dyDescent="0.25">
      <c r="A2454">
        <v>2452</v>
      </c>
      <c r="B2454">
        <v>109.421401857883</v>
      </c>
      <c r="C2454">
        <v>144.43090569561099</v>
      </c>
      <c r="D2454">
        <v>13.0942761848</v>
      </c>
      <c r="E2454">
        <v>8.7784734988460595</v>
      </c>
      <c r="F2454">
        <v>0.76370668306331102</v>
      </c>
      <c r="G2454">
        <v>0.76685162483862002</v>
      </c>
      <c r="H2454">
        <v>5.1315458734813504</v>
      </c>
      <c r="I2454">
        <v>4.1066074403109303</v>
      </c>
    </row>
    <row r="2455" spans="1:9" x14ac:dyDescent="0.25">
      <c r="A2455">
        <v>2453</v>
      </c>
      <c r="B2455">
        <v>30.338179758308101</v>
      </c>
      <c r="C2455">
        <v>145.65758655804399</v>
      </c>
      <c r="D2455">
        <v>9.3039849797129595</v>
      </c>
      <c r="E2455">
        <v>5.4368035813907403</v>
      </c>
      <c r="F2455">
        <v>0.202943020648996</v>
      </c>
      <c r="G2455">
        <v>0.837661163471768</v>
      </c>
      <c r="H2455">
        <v>10.5676888556469</v>
      </c>
      <c r="I2455">
        <v>3.59940542549238</v>
      </c>
    </row>
    <row r="2456" spans="1:9" x14ac:dyDescent="0.25">
      <c r="A2456">
        <v>2454</v>
      </c>
      <c r="B2456">
        <v>37.016237692174798</v>
      </c>
      <c r="C2456">
        <v>166.50806322848399</v>
      </c>
      <c r="D2456">
        <v>9.7135601462522292</v>
      </c>
      <c r="E2456">
        <v>7.6954596495218004</v>
      </c>
      <c r="F2456">
        <v>0.248210646670426</v>
      </c>
      <c r="G2456">
        <v>0.79780018904535799</v>
      </c>
      <c r="H2456">
        <v>7.6740027510316304</v>
      </c>
      <c r="I2456">
        <v>4.4564148413053104</v>
      </c>
    </row>
    <row r="2457" spans="1:9" x14ac:dyDescent="0.25">
      <c r="A2457">
        <v>2455</v>
      </c>
      <c r="B2457">
        <v>38.295254833040403</v>
      </c>
      <c r="C2457">
        <v>181.733191319398</v>
      </c>
      <c r="D2457">
        <v>10.265873174352899</v>
      </c>
      <c r="E2457">
        <v>8.1893197385173799</v>
      </c>
      <c r="F2457">
        <v>0.247168561776069</v>
      </c>
      <c r="G2457">
        <v>0.84614370541346495</v>
      </c>
      <c r="H2457">
        <v>8.3678792038435095</v>
      </c>
      <c r="I2457">
        <v>3.38843258042436</v>
      </c>
    </row>
    <row r="2458" spans="1:9" x14ac:dyDescent="0.25">
      <c r="A2458">
        <v>2456</v>
      </c>
      <c r="B2458">
        <v>44.493440779610197</v>
      </c>
      <c r="C2458">
        <v>102.054870530209</v>
      </c>
      <c r="D2458">
        <v>11.767825716379001</v>
      </c>
      <c r="E2458">
        <v>13.9513482474756</v>
      </c>
      <c r="F2458">
        <v>0.29230400117453498</v>
      </c>
      <c r="G2458">
        <v>0.55155126831040002</v>
      </c>
      <c r="H2458">
        <v>6.9360119047618998</v>
      </c>
      <c r="I2458">
        <v>5.23823823823823</v>
      </c>
    </row>
    <row r="2459" spans="1:9" x14ac:dyDescent="0.25">
      <c r="A2459">
        <v>2457</v>
      </c>
      <c r="B2459">
        <v>63.557159026598697</v>
      </c>
      <c r="C2459">
        <v>166.47055927530499</v>
      </c>
      <c r="D2459">
        <v>12.8094782099691</v>
      </c>
      <c r="E2459">
        <v>6.1718218061757399</v>
      </c>
      <c r="F2459">
        <v>0.32558180789434099</v>
      </c>
      <c r="G2459">
        <v>0.85674078772019002</v>
      </c>
      <c r="H2459">
        <v>15.853953488371999</v>
      </c>
      <c r="I2459">
        <v>3.5501637392080898</v>
      </c>
    </row>
    <row r="2460" spans="1:9" x14ac:dyDescent="0.25">
      <c r="A2460">
        <v>2458</v>
      </c>
      <c r="B2460">
        <v>59.197213757074401</v>
      </c>
      <c r="C2460">
        <v>150.61267511674399</v>
      </c>
      <c r="D2460">
        <v>16.532722840872999</v>
      </c>
      <c r="E2460">
        <v>4.5722341200492496</v>
      </c>
      <c r="F2460">
        <v>0.34236880659767099</v>
      </c>
      <c r="G2460">
        <v>0.82692045596811004</v>
      </c>
      <c r="H2460">
        <v>10.8735632183908</v>
      </c>
      <c r="I2460">
        <v>2.8741142142559402</v>
      </c>
    </row>
    <row r="2461" spans="1:9" x14ac:dyDescent="0.25">
      <c r="A2461">
        <v>2459</v>
      </c>
      <c r="B2461">
        <v>47.163172288058298</v>
      </c>
      <c r="C2461">
        <v>126.842097063176</v>
      </c>
      <c r="D2461">
        <v>10.455837987133499</v>
      </c>
      <c r="E2461">
        <v>5.9898805689079699</v>
      </c>
      <c r="F2461">
        <v>0.23166657545595401</v>
      </c>
      <c r="G2461">
        <v>0.84853668312124197</v>
      </c>
      <c r="H2461">
        <v>15.9842931937172</v>
      </c>
      <c r="I2461">
        <v>4.2638777152051404</v>
      </c>
    </row>
    <row r="2462" spans="1:9" x14ac:dyDescent="0.25">
      <c r="A2462">
        <v>2460</v>
      </c>
      <c r="B2462">
        <v>37.698380566801603</v>
      </c>
      <c r="C2462">
        <v>144.443109330959</v>
      </c>
      <c r="D2462">
        <v>12.9283372917305</v>
      </c>
      <c r="E2462">
        <v>12.463676929567599</v>
      </c>
      <c r="F2462">
        <v>0.228614208929969</v>
      </c>
      <c r="G2462">
        <v>0.79364337323671297</v>
      </c>
      <c r="H2462">
        <v>10.492434662998599</v>
      </c>
      <c r="I2462">
        <v>5.2946089597570198</v>
      </c>
    </row>
    <row r="2463" spans="1:9" x14ac:dyDescent="0.25">
      <c r="A2463">
        <v>2461</v>
      </c>
      <c r="B2463">
        <v>38.588026081801999</v>
      </c>
      <c r="C2463">
        <v>158.99872334992901</v>
      </c>
      <c r="D2463">
        <v>13.0007502568078</v>
      </c>
      <c r="E2463">
        <v>5.6827244697267298</v>
      </c>
      <c r="F2463">
        <v>0.23175933562977</v>
      </c>
      <c r="G2463">
        <v>0.86296930113971004</v>
      </c>
      <c r="H2463">
        <v>10.7234042553191</v>
      </c>
      <c r="I2463">
        <v>2.9761092150170598</v>
      </c>
    </row>
    <row r="2464" spans="1:9" x14ac:dyDescent="0.25">
      <c r="A2464">
        <v>2462</v>
      </c>
      <c r="B2464">
        <v>55.862764883955599</v>
      </c>
      <c r="C2464">
        <v>168.31966224366701</v>
      </c>
      <c r="D2464">
        <v>18.2783781881087</v>
      </c>
      <c r="E2464">
        <v>6.3591696506593998</v>
      </c>
      <c r="F2464">
        <v>0.33140508381285699</v>
      </c>
      <c r="G2464">
        <v>0.84348362291211698</v>
      </c>
      <c r="H2464">
        <v>11.223611111111101</v>
      </c>
      <c r="I2464">
        <v>3.0806938159879298</v>
      </c>
    </row>
    <row r="2465" spans="1:9" x14ac:dyDescent="0.25">
      <c r="A2465">
        <v>2463</v>
      </c>
      <c r="B2465">
        <v>51.781682641107501</v>
      </c>
      <c r="C2465">
        <v>137.907235839099</v>
      </c>
      <c r="D2465">
        <v>18.420352189654</v>
      </c>
      <c r="E2465">
        <v>5.49255871197985</v>
      </c>
      <c r="F2465">
        <v>0.30349328407697501</v>
      </c>
      <c r="G2465">
        <v>0.80555253391444204</v>
      </c>
      <c r="H2465">
        <v>13.580246913580201</v>
      </c>
      <c r="I2465">
        <v>2.8873297565002001</v>
      </c>
    </row>
    <row r="2466" spans="1:9" x14ac:dyDescent="0.25">
      <c r="A2466">
        <v>2464</v>
      </c>
      <c r="B2466">
        <v>68.426234132581101</v>
      </c>
      <c r="C2466">
        <v>171.32875325426599</v>
      </c>
      <c r="D2466">
        <v>14.8099841065423</v>
      </c>
      <c r="E2466">
        <v>4.9150637654793901</v>
      </c>
      <c r="F2466">
        <v>0.37748986680420799</v>
      </c>
      <c r="G2466">
        <v>0.85642645609815904</v>
      </c>
      <c r="H2466">
        <v>7.76331360946745</v>
      </c>
      <c r="I2466">
        <v>2.7139282735613</v>
      </c>
    </row>
    <row r="2467" spans="1:9" x14ac:dyDescent="0.25">
      <c r="A2467">
        <v>2465</v>
      </c>
      <c r="B2467">
        <v>103.491957104557</v>
      </c>
      <c r="C2467">
        <v>167.81745396317001</v>
      </c>
      <c r="D2467">
        <v>18.041307237223901</v>
      </c>
      <c r="E2467">
        <v>4.5053540922060797</v>
      </c>
      <c r="F2467">
        <v>0.530528406484995</v>
      </c>
      <c r="G2467">
        <v>0.84852055451892205</v>
      </c>
      <c r="H2467">
        <v>7.17615658362989</v>
      </c>
      <c r="I2467">
        <v>3.0681031165833001</v>
      </c>
    </row>
    <row r="2468" spans="1:9" x14ac:dyDescent="0.25">
      <c r="A2468">
        <v>2466</v>
      </c>
      <c r="B2468">
        <v>70.869540448157906</v>
      </c>
      <c r="C2468">
        <v>191.65753581661801</v>
      </c>
      <c r="D2468">
        <v>12.337580574758199</v>
      </c>
      <c r="E2468">
        <v>4.5277302908506396</v>
      </c>
      <c r="F2468">
        <v>0.38373025936294602</v>
      </c>
      <c r="G2468">
        <v>0.86523173634143802</v>
      </c>
      <c r="H2468">
        <v>7.0282087447108603</v>
      </c>
      <c r="I2468">
        <v>2.7588379418970899</v>
      </c>
    </row>
    <row r="2469" spans="1:9" x14ac:dyDescent="0.25">
      <c r="A2469">
        <v>2467</v>
      </c>
      <c r="B2469">
        <v>36.116601647160799</v>
      </c>
      <c r="C2469">
        <v>148.59503405844799</v>
      </c>
      <c r="D2469">
        <v>20.851118711888201</v>
      </c>
      <c r="E2469">
        <v>4.2596520255181796</v>
      </c>
      <c r="F2469">
        <v>0.218912697493931</v>
      </c>
      <c r="G2469">
        <v>0.84946198676107099</v>
      </c>
      <c r="H2469">
        <v>18.996458087367099</v>
      </c>
      <c r="I2469">
        <v>2.7898067954696799</v>
      </c>
    </row>
    <row r="2470" spans="1:9" x14ac:dyDescent="0.25">
      <c r="A2470">
        <v>2468</v>
      </c>
      <c r="B2470">
        <v>44.475252062328103</v>
      </c>
      <c r="C2470">
        <v>171.04746743849401</v>
      </c>
      <c r="D2470">
        <v>21.111295773808902</v>
      </c>
      <c r="E2470">
        <v>5.2911767836421202</v>
      </c>
      <c r="F2470">
        <v>0.25078830921379203</v>
      </c>
      <c r="G2470">
        <v>0.87921040484396895</v>
      </c>
      <c r="H2470">
        <v>14.6405797101449</v>
      </c>
      <c r="I2470">
        <v>2.6206685065930602</v>
      </c>
    </row>
    <row r="2471" spans="1:9" x14ac:dyDescent="0.25">
      <c r="A2471">
        <v>2469</v>
      </c>
      <c r="B2471">
        <v>53.6802646085997</v>
      </c>
      <c r="C2471">
        <v>149.14503159103899</v>
      </c>
      <c r="D2471">
        <v>13.9704560529717</v>
      </c>
      <c r="E2471">
        <v>4.6470703780021196</v>
      </c>
      <c r="F2471">
        <v>0.28637217901471201</v>
      </c>
      <c r="G2471">
        <v>0.855247320914306</v>
      </c>
      <c r="H2471">
        <v>14.3025540275049</v>
      </c>
      <c r="I2471">
        <v>2.6609706083390199</v>
      </c>
    </row>
    <row r="2472" spans="1:9" x14ac:dyDescent="0.25">
      <c r="A2472">
        <v>2470</v>
      </c>
      <c r="B2472">
        <v>49.636363636363598</v>
      </c>
      <c r="C2472">
        <v>144.09551125770801</v>
      </c>
      <c r="D2472">
        <v>13.688911093129301</v>
      </c>
      <c r="E2472">
        <v>4.2401845686270399</v>
      </c>
      <c r="F2472">
        <v>0.278388653810896</v>
      </c>
      <c r="G2472">
        <v>0.80647798041000596</v>
      </c>
      <c r="H2472">
        <v>9.8048979591836698</v>
      </c>
      <c r="I2472">
        <v>2.84753167321974</v>
      </c>
    </row>
    <row r="2473" spans="1:9" x14ac:dyDescent="0.25">
      <c r="A2473">
        <v>2471</v>
      </c>
      <c r="B2473">
        <v>51.624179031865701</v>
      </c>
      <c r="C2473">
        <v>157.48915281076799</v>
      </c>
      <c r="D2473">
        <v>14.9300104539627</v>
      </c>
      <c r="E2473">
        <v>9.6000929285752896</v>
      </c>
      <c r="F2473">
        <v>0.30359366291642098</v>
      </c>
      <c r="G2473">
        <v>0.800932245085755</v>
      </c>
      <c r="H2473">
        <v>10.0398268398268</v>
      </c>
      <c r="I2473">
        <v>4.8963437617791099</v>
      </c>
    </row>
    <row r="2474" spans="1:9" x14ac:dyDescent="0.25">
      <c r="A2474">
        <v>2472</v>
      </c>
      <c r="B2474">
        <v>53.075624082231997</v>
      </c>
      <c r="C2474">
        <v>147.60498521335001</v>
      </c>
      <c r="D2474">
        <v>12.910095097070201</v>
      </c>
      <c r="E2474">
        <v>7.8589047973422899</v>
      </c>
      <c r="F2474">
        <v>0.337465504062681</v>
      </c>
      <c r="G2474">
        <v>0.788979392184052</v>
      </c>
      <c r="H2474">
        <v>4.5592909535452302</v>
      </c>
      <c r="I2474">
        <v>3.2196506550218298</v>
      </c>
    </row>
    <row r="2475" spans="1:9" x14ac:dyDescent="0.25">
      <c r="A2475">
        <v>2473</v>
      </c>
      <c r="B2475">
        <v>43.205174488567899</v>
      </c>
      <c r="C2475">
        <v>171.94103442903801</v>
      </c>
      <c r="D2475">
        <v>14.745675035437801</v>
      </c>
      <c r="E2475">
        <v>3.9842022334576201</v>
      </c>
      <c r="F2475">
        <v>0.26575918465194898</v>
      </c>
      <c r="G2475">
        <v>0.90221672276300002</v>
      </c>
      <c r="H2475">
        <v>11.148524923702899</v>
      </c>
      <c r="I2475">
        <v>2.8161970043158102</v>
      </c>
    </row>
    <row r="2476" spans="1:9" x14ac:dyDescent="0.25">
      <c r="A2476">
        <v>2474</v>
      </c>
      <c r="B2476">
        <v>51.359535655057996</v>
      </c>
      <c r="C2476">
        <v>175.68687794656799</v>
      </c>
      <c r="D2476">
        <v>15.0011432907987</v>
      </c>
      <c r="E2476">
        <v>4.9209303890921099</v>
      </c>
      <c r="F2476">
        <v>0.30016836305420902</v>
      </c>
      <c r="G2476">
        <v>0.85059090419058503</v>
      </c>
      <c r="H2476">
        <v>15.703632887189199</v>
      </c>
      <c r="I2476">
        <v>2.7330578512396602</v>
      </c>
    </row>
    <row r="2477" spans="1:9" x14ac:dyDescent="0.25">
      <c r="A2477">
        <v>2475</v>
      </c>
      <c r="B2477">
        <v>55.793228811633703</v>
      </c>
      <c r="C2477">
        <v>151.51867374499301</v>
      </c>
      <c r="D2477">
        <v>15.3902342774842</v>
      </c>
      <c r="E2477">
        <v>4.5120152902629096</v>
      </c>
      <c r="F2477">
        <v>0.32764709915649298</v>
      </c>
      <c r="G2477">
        <v>0.87228196814600001</v>
      </c>
      <c r="H2477">
        <v>12.131051752921501</v>
      </c>
      <c r="I2477">
        <v>2.99846201168871</v>
      </c>
    </row>
    <row r="2478" spans="1:9" x14ac:dyDescent="0.25">
      <c r="A2478">
        <v>2476</v>
      </c>
      <c r="B2478">
        <v>57.788383718162301</v>
      </c>
      <c r="C2478">
        <v>137.216885743174</v>
      </c>
      <c r="D2478">
        <v>15.9901176253051</v>
      </c>
      <c r="E2478">
        <v>9.4834672198101302</v>
      </c>
      <c r="F2478">
        <v>0.33748285680208301</v>
      </c>
      <c r="G2478">
        <v>0.75457263257862905</v>
      </c>
      <c r="H2478">
        <v>10.2486910994764</v>
      </c>
      <c r="I2478">
        <v>4.3046479521398897</v>
      </c>
    </row>
    <row r="2479" spans="1:9" x14ac:dyDescent="0.25">
      <c r="A2479">
        <v>2477</v>
      </c>
      <c r="B2479">
        <v>71.844885277246604</v>
      </c>
      <c r="C2479">
        <v>171.56039557334501</v>
      </c>
      <c r="D2479">
        <v>14.6167418504018</v>
      </c>
      <c r="E2479">
        <v>4.37753799009921</v>
      </c>
      <c r="F2479">
        <v>0.37747438128738098</v>
      </c>
      <c r="G2479">
        <v>0.900052242129188</v>
      </c>
      <c r="H2479">
        <v>7.0463458110516903</v>
      </c>
      <c r="I2479">
        <v>2.9324913892077999</v>
      </c>
    </row>
    <row r="2480" spans="1:9" x14ac:dyDescent="0.25">
      <c r="A2480">
        <v>2478</v>
      </c>
      <c r="B2480">
        <v>84.018911917098393</v>
      </c>
      <c r="C2480">
        <v>142.47479551074699</v>
      </c>
      <c r="D2480">
        <v>13.4226418896227</v>
      </c>
      <c r="E2480">
        <v>13.954391378155201</v>
      </c>
      <c r="F2480">
        <v>0.41454150227661801</v>
      </c>
      <c r="G2480">
        <v>0.74234300232516703</v>
      </c>
      <c r="H2480">
        <v>9.1570945945945894</v>
      </c>
      <c r="I2480">
        <v>5.9840370751802201</v>
      </c>
    </row>
    <row r="2481" spans="1:9" x14ac:dyDescent="0.25">
      <c r="A2481">
        <v>2479</v>
      </c>
      <c r="B2481">
        <v>47.259553537646603</v>
      </c>
      <c r="C2481">
        <v>115.690506064408</v>
      </c>
      <c r="D2481">
        <v>13.303493487184101</v>
      </c>
      <c r="E2481">
        <v>14.5784673237906</v>
      </c>
      <c r="F2481">
        <v>0.246915858800758</v>
      </c>
      <c r="G2481">
        <v>0.53195942711521305</v>
      </c>
      <c r="H2481">
        <v>8.1636615811373101</v>
      </c>
      <c r="I2481">
        <v>6.63833992094861</v>
      </c>
    </row>
    <row r="2482" spans="1:9" x14ac:dyDescent="0.25">
      <c r="A2482">
        <v>2480</v>
      </c>
      <c r="B2482">
        <v>43.211870591096996</v>
      </c>
      <c r="C2482">
        <v>180.106395065736</v>
      </c>
      <c r="D2482">
        <v>10.2555542012628</v>
      </c>
      <c r="E2482">
        <v>3.9907913528751799</v>
      </c>
      <c r="F2482">
        <v>0.26998060256439399</v>
      </c>
      <c r="G2482">
        <v>0.89429151131461104</v>
      </c>
      <c r="H2482">
        <v>14.230643846780699</v>
      </c>
      <c r="I2482">
        <v>2.7181390744865102</v>
      </c>
    </row>
    <row r="2483" spans="1:9" x14ac:dyDescent="0.25">
      <c r="A2483">
        <v>2481</v>
      </c>
      <c r="B2483">
        <v>49.240917782026699</v>
      </c>
      <c r="C2483">
        <v>142.07453037326101</v>
      </c>
      <c r="D2483">
        <v>15.378545116121501</v>
      </c>
      <c r="E2483">
        <v>9.0851470054120007</v>
      </c>
      <c r="F2483">
        <v>0.313669259058312</v>
      </c>
      <c r="G2483">
        <v>0.801229800664781</v>
      </c>
      <c r="H2483">
        <v>9.99305555555555</v>
      </c>
      <c r="I2483">
        <v>4.8380681818181799</v>
      </c>
    </row>
    <row r="2484" spans="1:9" x14ac:dyDescent="0.25">
      <c r="A2484">
        <v>2482</v>
      </c>
      <c r="B2484">
        <v>52.6650274804744</v>
      </c>
      <c r="C2484">
        <v>160.100280112044</v>
      </c>
      <c r="D2484">
        <v>13.5185460036406</v>
      </c>
      <c r="E2484">
        <v>7.2431928403230303</v>
      </c>
      <c r="F2484">
        <v>0.32492511690801901</v>
      </c>
      <c r="G2484">
        <v>0.85255385981264398</v>
      </c>
      <c r="H2484">
        <v>10.785714285714199</v>
      </c>
      <c r="I2484">
        <v>3.5629860031104199</v>
      </c>
    </row>
    <row r="2485" spans="1:9" x14ac:dyDescent="0.25">
      <c r="A2485">
        <v>2483</v>
      </c>
      <c r="B2485">
        <v>58.7284070968999</v>
      </c>
      <c r="C2485">
        <v>167.434920330197</v>
      </c>
      <c r="D2485">
        <v>12.110764866086599</v>
      </c>
      <c r="E2485">
        <v>7.1506735494299596</v>
      </c>
      <c r="F2485">
        <v>0.363757669263092</v>
      </c>
      <c r="G2485">
        <v>0.84324269581222</v>
      </c>
      <c r="H2485">
        <v>13.4216867469879</v>
      </c>
      <c r="I2485">
        <v>3.2010413653456702</v>
      </c>
    </row>
    <row r="2486" spans="1:9" x14ac:dyDescent="0.25">
      <c r="A2486">
        <v>2484</v>
      </c>
      <c r="B2486">
        <v>40.435883014623101</v>
      </c>
      <c r="C2486">
        <v>159.16596772143799</v>
      </c>
      <c r="D2486">
        <v>17.892402104866399</v>
      </c>
      <c r="E2486">
        <v>5.0454001576191096</v>
      </c>
      <c r="F2486">
        <v>0.23161054952054999</v>
      </c>
      <c r="G2486">
        <v>0.84449964334518401</v>
      </c>
      <c r="H2486">
        <v>14.9669811320754</v>
      </c>
      <c r="I2486">
        <v>2.93910636615262</v>
      </c>
    </row>
    <row r="2487" spans="1:9" x14ac:dyDescent="0.25">
      <c r="A2487">
        <v>2485</v>
      </c>
      <c r="B2487">
        <v>56.947282481922002</v>
      </c>
      <c r="C2487">
        <v>177.39267661200799</v>
      </c>
      <c r="D2487">
        <v>11.531333027449101</v>
      </c>
      <c r="E2487">
        <v>9.1242527944730796</v>
      </c>
      <c r="F2487">
        <v>0.31112134917635198</v>
      </c>
      <c r="G2487">
        <v>0.84018003452317602</v>
      </c>
      <c r="H2487">
        <v>9.8548530721282201</v>
      </c>
      <c r="I2487">
        <v>3.7762684778266</v>
      </c>
    </row>
    <row r="2488" spans="1:9" x14ac:dyDescent="0.25">
      <c r="A2488">
        <v>2486</v>
      </c>
      <c r="B2488">
        <v>57.372793354101702</v>
      </c>
      <c r="C2488">
        <v>124.833374833997</v>
      </c>
      <c r="D2488">
        <v>12.0800840603476</v>
      </c>
      <c r="E2488">
        <v>5.7140462023677703</v>
      </c>
      <c r="F2488">
        <v>0.32340452305418599</v>
      </c>
      <c r="G2488">
        <v>0.90672099561535202</v>
      </c>
      <c r="H2488">
        <v>8.7387529597474298</v>
      </c>
      <c r="I2488">
        <v>3.9683675091400401</v>
      </c>
    </row>
    <row r="2489" spans="1:9" x14ac:dyDescent="0.25">
      <c r="A2489">
        <v>2487</v>
      </c>
      <c r="B2489">
        <v>48.869656622284502</v>
      </c>
      <c r="C2489">
        <v>156.08258682046801</v>
      </c>
      <c r="D2489">
        <v>18.197857511905301</v>
      </c>
      <c r="E2489">
        <v>5.5173555604248499</v>
      </c>
      <c r="F2489">
        <v>0.28379155930566802</v>
      </c>
      <c r="G2489">
        <v>0.83918889083713</v>
      </c>
      <c r="H2489">
        <v>11.0554298642533</v>
      </c>
      <c r="I2489">
        <v>3.2450657894736801</v>
      </c>
    </row>
    <row r="2490" spans="1:9" x14ac:dyDescent="0.25">
      <c r="A2490">
        <v>2488</v>
      </c>
      <c r="B2490">
        <v>38.773410965550703</v>
      </c>
      <c r="C2490">
        <v>137.27210046786499</v>
      </c>
      <c r="D2490">
        <v>13.549728048512</v>
      </c>
      <c r="E2490">
        <v>14.5131364801922</v>
      </c>
      <c r="F2490">
        <v>0.22444588464995599</v>
      </c>
      <c r="G2490">
        <v>0.65397497715071495</v>
      </c>
      <c r="H2490">
        <v>13.720229555236701</v>
      </c>
      <c r="I2490">
        <v>7.8246674727932204</v>
      </c>
    </row>
    <row r="2491" spans="1:9" x14ac:dyDescent="0.25">
      <c r="A2491">
        <v>2489</v>
      </c>
      <c r="B2491">
        <v>59.084184308841799</v>
      </c>
      <c r="C2491">
        <v>161.09280868385301</v>
      </c>
      <c r="D2491">
        <v>13.985985457639501</v>
      </c>
      <c r="E2491">
        <v>4.5795917912578696</v>
      </c>
      <c r="F2491">
        <v>0.39014921840063899</v>
      </c>
      <c r="G2491">
        <v>0.86701931912005303</v>
      </c>
      <c r="H2491">
        <v>8.4815789473684209</v>
      </c>
      <c r="I2491">
        <v>3.5127411288402</v>
      </c>
    </row>
    <row r="2492" spans="1:9" x14ac:dyDescent="0.25">
      <c r="A2492">
        <v>2490</v>
      </c>
      <c r="B2492">
        <v>48.4714859437751</v>
      </c>
      <c r="C2492">
        <v>161.152384761523</v>
      </c>
      <c r="D2492">
        <v>15.286868495991399</v>
      </c>
      <c r="E2492">
        <v>7.4268317715152996</v>
      </c>
      <c r="F2492">
        <v>0.27970883783409101</v>
      </c>
      <c r="G2492">
        <v>0.84062845262670505</v>
      </c>
      <c r="H2492">
        <v>11.262162162162101</v>
      </c>
      <c r="I2492">
        <v>4.1231090245174702</v>
      </c>
    </row>
    <row r="2493" spans="1:9" x14ac:dyDescent="0.25">
      <c r="A2493">
        <v>2491</v>
      </c>
      <c r="B2493">
        <v>55.142857142857103</v>
      </c>
      <c r="C2493">
        <v>180.39440646364201</v>
      </c>
      <c r="D2493">
        <v>23.864693420281601</v>
      </c>
      <c r="E2493">
        <v>5.6080450795104602</v>
      </c>
      <c r="F2493">
        <v>0.31549616721101997</v>
      </c>
      <c r="G2493">
        <v>0.83842560638124097</v>
      </c>
      <c r="H2493">
        <v>19.691666666666599</v>
      </c>
      <c r="I2493">
        <v>2.3820078226857802</v>
      </c>
    </row>
    <row r="2494" spans="1:9" x14ac:dyDescent="0.25">
      <c r="A2494">
        <v>2492</v>
      </c>
      <c r="B2494">
        <v>52.677956690727299</v>
      </c>
      <c r="C2494">
        <v>141.27408685648501</v>
      </c>
      <c r="D2494">
        <v>18.022154474929501</v>
      </c>
      <c r="E2494">
        <v>10.928137632976</v>
      </c>
      <c r="F2494">
        <v>0.25494496944413297</v>
      </c>
      <c r="G2494">
        <v>0.785968994633373</v>
      </c>
      <c r="H2494">
        <v>15.7090909090909</v>
      </c>
      <c r="I2494">
        <v>5.39323708206686</v>
      </c>
    </row>
    <row r="2495" spans="1:9" x14ac:dyDescent="0.25">
      <c r="A2495">
        <v>2493</v>
      </c>
      <c r="B2495">
        <v>34.268837803320501</v>
      </c>
      <c r="C2495">
        <v>193.11850768105299</v>
      </c>
      <c r="D2495">
        <v>12.372914679371799</v>
      </c>
      <c r="E2495">
        <v>3.3668765213370602</v>
      </c>
      <c r="F2495">
        <v>0.22295521173362701</v>
      </c>
      <c r="G2495">
        <v>0.89769236910314498</v>
      </c>
      <c r="H2495">
        <v>13.961580680570799</v>
      </c>
      <c r="I2495">
        <v>2.44623803009575</v>
      </c>
    </row>
    <row r="2496" spans="1:9" x14ac:dyDescent="0.25">
      <c r="A2496">
        <v>2494</v>
      </c>
      <c r="B2496">
        <v>34.032293986636901</v>
      </c>
      <c r="C2496">
        <v>176.74336769759401</v>
      </c>
      <c r="D2496">
        <v>9.8692229154355804</v>
      </c>
      <c r="E2496">
        <v>5.7838678583488798</v>
      </c>
      <c r="F2496">
        <v>0.21349011514421901</v>
      </c>
      <c r="G2496">
        <v>0.86277721586890699</v>
      </c>
      <c r="H2496">
        <v>12.227387996618701</v>
      </c>
      <c r="I2496">
        <v>3.1323006602336201</v>
      </c>
    </row>
    <row r="2497" spans="1:9" x14ac:dyDescent="0.25">
      <c r="A2497">
        <v>2495</v>
      </c>
      <c r="B2497">
        <v>33.400485436893199</v>
      </c>
      <c r="C2497">
        <v>174.32625822597001</v>
      </c>
      <c r="D2497">
        <v>10.419604802576901</v>
      </c>
      <c r="E2497">
        <v>5.10329502750389</v>
      </c>
      <c r="F2497">
        <v>0.21121667861708401</v>
      </c>
      <c r="G2497">
        <v>0.877670781397897</v>
      </c>
      <c r="H2497">
        <v>11.625844594594501</v>
      </c>
      <c r="I2497">
        <v>3.2294460641399398</v>
      </c>
    </row>
    <row r="2498" spans="1:9" x14ac:dyDescent="0.25">
      <c r="A2498">
        <v>2496</v>
      </c>
      <c r="B2498">
        <v>37.212966190310198</v>
      </c>
      <c r="C2498">
        <v>104.32811580557799</v>
      </c>
      <c r="D2498">
        <v>16.071611506624301</v>
      </c>
      <c r="E2498">
        <v>6.9126129091771702</v>
      </c>
      <c r="F2498">
        <v>0.21896046565105301</v>
      </c>
      <c r="G2498">
        <v>0.80280931698347402</v>
      </c>
      <c r="H2498">
        <v>14.3889528193325</v>
      </c>
      <c r="I2498">
        <v>4.7936893203883404</v>
      </c>
    </row>
    <row r="2499" spans="1:9" x14ac:dyDescent="0.25">
      <c r="A2499">
        <v>2497</v>
      </c>
      <c r="B2499">
        <v>32.216845878136198</v>
      </c>
      <c r="C2499">
        <v>163.059770558179</v>
      </c>
      <c r="D2499">
        <v>16.32364362105</v>
      </c>
      <c r="E2499">
        <v>5.3323951741821203</v>
      </c>
      <c r="F2499">
        <v>0.19287841890929899</v>
      </c>
      <c r="G2499">
        <v>0.846251943537906</v>
      </c>
      <c r="H2499">
        <v>15.3619909502262</v>
      </c>
      <c r="I2499">
        <v>2.99694189602446</v>
      </c>
    </row>
    <row r="2500" spans="1:9" x14ac:dyDescent="0.25">
      <c r="A2500">
        <v>2498</v>
      </c>
      <c r="B2500">
        <v>38.009925558312602</v>
      </c>
      <c r="C2500">
        <v>175.368155182865</v>
      </c>
      <c r="D2500">
        <v>13.457559922503201</v>
      </c>
      <c r="E2500">
        <v>6.70271590609764</v>
      </c>
      <c r="F2500">
        <v>0.24432377181796999</v>
      </c>
      <c r="G2500">
        <v>0.89180550383453805</v>
      </c>
      <c r="H2500">
        <v>12.8583984375</v>
      </c>
      <c r="I2500">
        <v>3.9302143230527902</v>
      </c>
    </row>
    <row r="2501" spans="1:9" x14ac:dyDescent="0.25">
      <c r="A2501">
        <v>2499</v>
      </c>
      <c r="B2501">
        <v>27.3402748854643</v>
      </c>
      <c r="C2501">
        <v>150.13211687261801</v>
      </c>
      <c r="D2501">
        <v>12.4782367183685</v>
      </c>
      <c r="E2501">
        <v>5.4667349920204904</v>
      </c>
      <c r="F2501">
        <v>0.17071030704013901</v>
      </c>
      <c r="G2501">
        <v>0.84887006905587603</v>
      </c>
      <c r="H2501">
        <v>13.7040951122853</v>
      </c>
      <c r="I2501">
        <v>3.69606299212598</v>
      </c>
    </row>
    <row r="2502" spans="1:9" x14ac:dyDescent="0.25">
      <c r="A2502">
        <v>2500</v>
      </c>
      <c r="B2502">
        <v>33.796399485640798</v>
      </c>
      <c r="C2502">
        <v>104.81365517241299</v>
      </c>
      <c r="D2502">
        <v>16.233540476799099</v>
      </c>
      <c r="E2502">
        <v>4.4671912186592797</v>
      </c>
      <c r="F2502">
        <v>0.208130869015138</v>
      </c>
      <c r="G2502">
        <v>0.838560926246118</v>
      </c>
      <c r="H2502">
        <v>13.2122762148337</v>
      </c>
      <c r="I2502">
        <v>3.2441731409544898</v>
      </c>
    </row>
    <row r="2503" spans="1:9" x14ac:dyDescent="0.25">
      <c r="A2503">
        <v>2501</v>
      </c>
      <c r="B2503">
        <v>39.091452034341103</v>
      </c>
      <c r="C2503">
        <v>160.64779999999999</v>
      </c>
      <c r="D2503">
        <v>15.601906310935901</v>
      </c>
      <c r="E2503">
        <v>4.9328589833888401</v>
      </c>
      <c r="F2503">
        <v>0.22630654093900299</v>
      </c>
      <c r="G2503">
        <v>0.87084953446800795</v>
      </c>
      <c r="H2503">
        <v>13.7796208530805</v>
      </c>
      <c r="I2503">
        <v>3.20046484601975</v>
      </c>
    </row>
    <row r="2504" spans="1:9" x14ac:dyDescent="0.25">
      <c r="A2504">
        <v>2502</v>
      </c>
      <c r="B2504">
        <v>38.640698169433797</v>
      </c>
      <c r="C2504">
        <v>148.18455669560601</v>
      </c>
      <c r="D2504">
        <v>15.3819827271801</v>
      </c>
      <c r="E2504">
        <v>6.4526042327561601</v>
      </c>
      <c r="F2504">
        <v>0.21470188764564299</v>
      </c>
      <c r="G2504">
        <v>0.80643998757229596</v>
      </c>
      <c r="H2504">
        <v>18.417413572343101</v>
      </c>
      <c r="I2504">
        <v>5.1037847427557601</v>
      </c>
    </row>
    <row r="2505" spans="1:9" x14ac:dyDescent="0.25">
      <c r="A2505">
        <v>2503</v>
      </c>
      <c r="B2505">
        <v>31.7257816504356</v>
      </c>
      <c r="C2505">
        <v>127.814651553316</v>
      </c>
      <c r="D2505">
        <v>18.623061772909299</v>
      </c>
      <c r="E2505">
        <v>7.3122596656455299</v>
      </c>
      <c r="F2505">
        <v>0.18082994315433601</v>
      </c>
      <c r="G2505">
        <v>0.76890931608916102</v>
      </c>
      <c r="H2505">
        <v>17.500768049155099</v>
      </c>
      <c r="I2505">
        <v>4.8404106392907096</v>
      </c>
    </row>
    <row r="2506" spans="1:9" x14ac:dyDescent="0.25">
      <c r="A2506">
        <v>2504</v>
      </c>
      <c r="B2506">
        <v>34.361683848797199</v>
      </c>
      <c r="C2506">
        <v>135.94822436110101</v>
      </c>
      <c r="D2506">
        <v>14.168213957282999</v>
      </c>
      <c r="E2506">
        <v>4.6552919201279002</v>
      </c>
      <c r="F2506">
        <v>0.197763093400977</v>
      </c>
      <c r="G2506">
        <v>0.83927896654544398</v>
      </c>
      <c r="H2506">
        <v>18.0494148244473</v>
      </c>
      <c r="I2506">
        <v>3.07174071376547</v>
      </c>
    </row>
    <row r="2507" spans="1:9" x14ac:dyDescent="0.25">
      <c r="A2507">
        <v>2505</v>
      </c>
      <c r="B2507">
        <v>26.084490740740701</v>
      </c>
      <c r="C2507">
        <v>151.48135064934999</v>
      </c>
      <c r="D2507">
        <v>15.628929193466</v>
      </c>
      <c r="E2507">
        <v>5.0406260320594098</v>
      </c>
      <c r="F2507">
        <v>0.15148535301143501</v>
      </c>
      <c r="G2507">
        <v>0.86240601150058305</v>
      </c>
      <c r="H2507">
        <v>18.037162162162101</v>
      </c>
      <c r="I2507">
        <v>3.0745038167938898</v>
      </c>
    </row>
    <row r="2508" spans="1:9" x14ac:dyDescent="0.25">
      <c r="A2508">
        <v>2506</v>
      </c>
      <c r="B2508">
        <v>25.024276859504099</v>
      </c>
      <c r="C2508">
        <v>168.349855240301</v>
      </c>
      <c r="D2508">
        <v>12.8222423046335</v>
      </c>
      <c r="E2508">
        <v>4.5848213587000304</v>
      </c>
      <c r="F2508">
        <v>0.14675183731073499</v>
      </c>
      <c r="G2508">
        <v>0.86077847926491902</v>
      </c>
      <c r="H2508">
        <v>24.4062059238363</v>
      </c>
      <c r="I2508">
        <v>2.76249580677624</v>
      </c>
    </row>
    <row r="2509" spans="1:9" x14ac:dyDescent="0.25">
      <c r="A2509">
        <v>2507</v>
      </c>
      <c r="B2509">
        <v>49.614065934065898</v>
      </c>
      <c r="C2509">
        <v>175.52685132843399</v>
      </c>
      <c r="D2509">
        <v>16.855636386974599</v>
      </c>
      <c r="E2509">
        <v>4.5849657288938204</v>
      </c>
      <c r="F2509">
        <v>0.28676762531502498</v>
      </c>
      <c r="G2509">
        <v>0.88637849080185105</v>
      </c>
      <c r="H2509">
        <v>16.778783958602801</v>
      </c>
      <c r="I2509">
        <v>2.6003149606299201</v>
      </c>
    </row>
    <row r="2510" spans="1:9" x14ac:dyDescent="0.25">
      <c r="A2510">
        <v>2508</v>
      </c>
      <c r="B2510">
        <v>63.963698241633502</v>
      </c>
      <c r="C2510">
        <v>148.029485396383</v>
      </c>
      <c r="D2510">
        <v>14.4639956096383</v>
      </c>
      <c r="E2510">
        <v>5.8338511055163904</v>
      </c>
      <c r="F2510">
        <v>0.33262576778189601</v>
      </c>
      <c r="G2510">
        <v>0.87244124120649003</v>
      </c>
      <c r="H2510">
        <v>13.080277502477699</v>
      </c>
      <c r="I2510">
        <v>2.9234767542593101</v>
      </c>
    </row>
    <row r="2511" spans="1:9" x14ac:dyDescent="0.25">
      <c r="A2511">
        <v>2509</v>
      </c>
      <c r="B2511">
        <v>41.198704103671702</v>
      </c>
      <c r="C2511">
        <v>172.41554347825999</v>
      </c>
      <c r="D2511">
        <v>16.3403529125757</v>
      </c>
      <c r="E2511">
        <v>7.8324464469312103</v>
      </c>
      <c r="F2511">
        <v>0.224024187387031</v>
      </c>
      <c r="G2511">
        <v>0.85978746476823598</v>
      </c>
      <c r="H2511">
        <v>18.449933244325699</v>
      </c>
      <c r="I2511">
        <v>3.6427728613569301</v>
      </c>
    </row>
    <row r="2512" spans="1:9" x14ac:dyDescent="0.25">
      <c r="A2512">
        <v>2510</v>
      </c>
      <c r="B2512">
        <v>56.727007299269999</v>
      </c>
      <c r="C2512">
        <v>175.066179115214</v>
      </c>
      <c r="D2512">
        <v>17.722789395930501</v>
      </c>
      <c r="E2512">
        <v>8.4133581270481201</v>
      </c>
      <c r="F2512">
        <v>0.291706135231315</v>
      </c>
      <c r="G2512">
        <v>0.843468827471478</v>
      </c>
      <c r="H2512">
        <v>14.891148325358801</v>
      </c>
      <c r="I2512">
        <v>2.8861622358554802</v>
      </c>
    </row>
    <row r="2513" spans="1:9" x14ac:dyDescent="0.25">
      <c r="A2513">
        <v>2511</v>
      </c>
      <c r="B2513">
        <v>48.149545301448299</v>
      </c>
      <c r="C2513">
        <v>156.237493683678</v>
      </c>
      <c r="D2513">
        <v>22.608161342252</v>
      </c>
      <c r="E2513">
        <v>6.5535554847899196</v>
      </c>
      <c r="F2513">
        <v>0.27599607678754601</v>
      </c>
      <c r="G2513">
        <v>0.80151704476534702</v>
      </c>
      <c r="H2513">
        <v>17.913870246085001</v>
      </c>
      <c r="I2513">
        <v>3.1062959934587</v>
      </c>
    </row>
    <row r="2514" spans="1:9" x14ac:dyDescent="0.25">
      <c r="A2514">
        <v>2512</v>
      </c>
      <c r="B2514">
        <v>22.1527377521613</v>
      </c>
      <c r="C2514">
        <v>82.511025358324105</v>
      </c>
      <c r="D2514">
        <v>12.745448145239299</v>
      </c>
      <c r="E2514">
        <v>11.147601159820301</v>
      </c>
      <c r="F2514">
        <v>0.13505628588975899</v>
      </c>
      <c r="G2514">
        <v>0.74395154846575495</v>
      </c>
      <c r="H2514">
        <v>22.365183246073201</v>
      </c>
      <c r="I2514">
        <v>4.7763532763532703</v>
      </c>
    </row>
    <row r="2515" spans="1:9" x14ac:dyDescent="0.25">
      <c r="A2515">
        <v>2513</v>
      </c>
      <c r="B2515">
        <v>28.512550200803201</v>
      </c>
      <c r="C2515">
        <v>111.658585353661</v>
      </c>
      <c r="D2515">
        <v>22.452904876028299</v>
      </c>
      <c r="E2515">
        <v>17.1453100525769</v>
      </c>
      <c r="F2515">
        <v>0.171801375312746</v>
      </c>
      <c r="G2515">
        <v>0.65309195762126204</v>
      </c>
      <c r="H2515">
        <v>22.677419354838701</v>
      </c>
      <c r="I2515">
        <v>6.4336765596608103</v>
      </c>
    </row>
    <row r="2516" spans="1:9" x14ac:dyDescent="0.25">
      <c r="A2516">
        <v>2514</v>
      </c>
      <c r="B2516">
        <v>48.0717948717948</v>
      </c>
      <c r="C2516">
        <v>158.24481917919499</v>
      </c>
      <c r="D2516">
        <v>20.867902207949701</v>
      </c>
      <c r="E2516">
        <v>12.045011441713299</v>
      </c>
      <c r="F2516">
        <v>0.28683525958022299</v>
      </c>
      <c r="G2516">
        <v>0.76300280916396801</v>
      </c>
      <c r="H2516">
        <v>15.1208121827411</v>
      </c>
      <c r="I2516">
        <v>6.9030984204131203</v>
      </c>
    </row>
    <row r="2517" spans="1:9" x14ac:dyDescent="0.25">
      <c r="A2517">
        <v>2515</v>
      </c>
      <c r="B2517">
        <v>14.7691753691033</v>
      </c>
      <c r="C2517">
        <v>165.347683668694</v>
      </c>
      <c r="D2517">
        <v>7.0697016101384502</v>
      </c>
      <c r="E2517">
        <v>10.430820153944399</v>
      </c>
      <c r="F2517">
        <v>0.14808564097687801</v>
      </c>
      <c r="G2517">
        <v>0.82068635616660901</v>
      </c>
      <c r="H2517">
        <v>12.5927230046948</v>
      </c>
      <c r="I2517">
        <v>5.3042717086834701</v>
      </c>
    </row>
    <row r="2518" spans="1:9" x14ac:dyDescent="0.25">
      <c r="A2518">
        <v>2516</v>
      </c>
      <c r="B2518">
        <v>16.405537459283298</v>
      </c>
      <c r="C2518">
        <v>136.67794512069301</v>
      </c>
      <c r="D2518">
        <v>11.4422367049066</v>
      </c>
      <c r="E2518">
        <v>6.1519655031297802</v>
      </c>
      <c r="F2518">
        <v>0.157095509105589</v>
      </c>
      <c r="G2518">
        <v>0.747100132367712</v>
      </c>
      <c r="H2518">
        <v>14.8533333333333</v>
      </c>
      <c r="I2518">
        <v>3.0706340378197998</v>
      </c>
    </row>
    <row r="2519" spans="1:9" x14ac:dyDescent="0.25">
      <c r="A2519">
        <v>2517</v>
      </c>
      <c r="B2519">
        <v>18.4313072439633</v>
      </c>
      <c r="C2519">
        <v>121.927900132902</v>
      </c>
      <c r="D2519">
        <v>10.7313574772342</v>
      </c>
      <c r="E2519">
        <v>9.40775866375877</v>
      </c>
      <c r="F2519">
        <v>0.17399480788860699</v>
      </c>
      <c r="G2519">
        <v>0.86055031381570202</v>
      </c>
      <c r="H2519">
        <v>15.5445544554455</v>
      </c>
      <c r="I2519">
        <v>3.7978703175508599</v>
      </c>
    </row>
    <row r="2520" spans="1:9" x14ac:dyDescent="0.25">
      <c r="A2520">
        <v>2518</v>
      </c>
      <c r="B2520">
        <v>21.575557103064</v>
      </c>
      <c r="C2520">
        <v>161.516424062862</v>
      </c>
      <c r="D2520">
        <v>10.419327639680001</v>
      </c>
      <c r="E2520">
        <v>5.0696397787102798</v>
      </c>
      <c r="F2520">
        <v>0.21417807091893901</v>
      </c>
      <c r="G2520">
        <v>0.85673079181346201</v>
      </c>
      <c r="H2520">
        <v>13.1591397849462</v>
      </c>
      <c r="I2520">
        <v>3.5900503778337498</v>
      </c>
    </row>
    <row r="2521" spans="1:9" x14ac:dyDescent="0.25">
      <c r="A2521">
        <v>2519</v>
      </c>
      <c r="B2521">
        <v>16.709482758620599</v>
      </c>
      <c r="C2521">
        <v>155.50196201538199</v>
      </c>
      <c r="D2521">
        <v>9.2880492041508695</v>
      </c>
      <c r="E2521">
        <v>10.5551233453274</v>
      </c>
      <c r="F2521">
        <v>0.16357663942152101</v>
      </c>
      <c r="G2521">
        <v>0.78570998812252402</v>
      </c>
      <c r="H2521">
        <v>13.943589743589699</v>
      </c>
      <c r="I2521">
        <v>4.79194630872483</v>
      </c>
    </row>
    <row r="2522" spans="1:9" x14ac:dyDescent="0.25">
      <c r="A2522">
        <v>2520</v>
      </c>
      <c r="B2522">
        <v>25.21096877502</v>
      </c>
      <c r="C2522">
        <v>184.620582966943</v>
      </c>
      <c r="D2522">
        <v>9.5106959203250003</v>
      </c>
      <c r="E2522">
        <v>3.2980205434200598</v>
      </c>
      <c r="F2522">
        <v>0.229484880732857</v>
      </c>
      <c r="G2522">
        <v>0.92103586148221395</v>
      </c>
      <c r="H2522">
        <v>10.830466830466801</v>
      </c>
      <c r="I2522">
        <v>2.4886047804335698</v>
      </c>
    </row>
    <row r="2523" spans="1:9" x14ac:dyDescent="0.25">
      <c r="A2523">
        <v>2521</v>
      </c>
      <c r="B2523">
        <v>14.8212318477716</v>
      </c>
      <c r="C2523">
        <v>145.422502666192</v>
      </c>
      <c r="D2523">
        <v>9.4263808027067792</v>
      </c>
      <c r="E2523">
        <v>6.0614255100268997</v>
      </c>
      <c r="F2523">
        <v>0.14240940270310901</v>
      </c>
      <c r="G2523">
        <v>0.79376697252448902</v>
      </c>
      <c r="H2523">
        <v>14.8533145275035</v>
      </c>
      <c r="I2523">
        <v>3.4399308556611898</v>
      </c>
    </row>
    <row r="2524" spans="1:9" x14ac:dyDescent="0.25">
      <c r="A2524">
        <v>2522</v>
      </c>
      <c r="B2524">
        <v>15.9984686064318</v>
      </c>
      <c r="C2524">
        <v>155.45932014488699</v>
      </c>
      <c r="D2524">
        <v>17.1128149587725</v>
      </c>
      <c r="E2524">
        <v>5.8237168545179303</v>
      </c>
      <c r="F2524">
        <v>0.159416492754545</v>
      </c>
      <c r="G2524">
        <v>0.82169666904428296</v>
      </c>
      <c r="H2524">
        <v>15.537748344370801</v>
      </c>
      <c r="I2524">
        <v>3.1081476068688301</v>
      </c>
    </row>
    <row r="2525" spans="1:9" x14ac:dyDescent="0.25">
      <c r="A2525">
        <v>2523</v>
      </c>
      <c r="B2525">
        <v>20.369273484497899</v>
      </c>
      <c r="C2525">
        <v>154.996811902231</v>
      </c>
      <c r="D2525">
        <v>13.159641102382</v>
      </c>
      <c r="E2525">
        <v>5.2401413468965599</v>
      </c>
      <c r="F2525">
        <v>0.197339415921061</v>
      </c>
      <c r="G2525">
        <v>0.72946381314353104</v>
      </c>
      <c r="H2525">
        <v>13.108579088471799</v>
      </c>
      <c r="I2525">
        <v>2.7646249139710899</v>
      </c>
    </row>
    <row r="2526" spans="1:9" x14ac:dyDescent="0.25">
      <c r="A2526">
        <v>2524</v>
      </c>
      <c r="B2526">
        <v>24.720357941834401</v>
      </c>
      <c r="C2526">
        <v>135.88456677432899</v>
      </c>
      <c r="D2526">
        <v>12.3947715195785</v>
      </c>
      <c r="E2526">
        <v>9.8540507383712601</v>
      </c>
      <c r="F2526">
        <v>0.26367763662247101</v>
      </c>
      <c r="G2526">
        <v>0.77463572532193203</v>
      </c>
      <c r="H2526">
        <v>10.7324613555291</v>
      </c>
      <c r="I2526">
        <v>5.5923869944488498</v>
      </c>
    </row>
    <row r="2527" spans="1:9" x14ac:dyDescent="0.25">
      <c r="A2527">
        <v>2525</v>
      </c>
      <c r="B2527">
        <v>148.45162585307099</v>
      </c>
      <c r="C2527">
        <v>83.575568181818099</v>
      </c>
      <c r="D2527">
        <v>9.7828752362540801</v>
      </c>
      <c r="E2527">
        <v>9.4140611700986607</v>
      </c>
      <c r="F2527">
        <v>0.80703954039620296</v>
      </c>
      <c r="G2527">
        <v>0.73809290811571204</v>
      </c>
      <c r="H2527">
        <v>5.8354474982381896</v>
      </c>
      <c r="I2527">
        <v>4.6005000000000003</v>
      </c>
    </row>
    <row r="2528" spans="1:9" x14ac:dyDescent="0.25">
      <c r="A2528">
        <v>2526</v>
      </c>
      <c r="B2528">
        <v>66.5569007263922</v>
      </c>
      <c r="C2528">
        <v>140.640486322188</v>
      </c>
      <c r="D2528">
        <v>23.6791336437803</v>
      </c>
      <c r="E2528">
        <v>3.5194298791396199</v>
      </c>
      <c r="F2528">
        <v>0.33685452130535098</v>
      </c>
      <c r="G2528">
        <v>0.90616918865447205</v>
      </c>
      <c r="H2528">
        <v>9.8813760379596598</v>
      </c>
      <c r="I2528">
        <v>2.6799653078924499</v>
      </c>
    </row>
    <row r="2529" spans="1:9" x14ac:dyDescent="0.25">
      <c r="A2529">
        <v>2527</v>
      </c>
      <c r="B2529">
        <v>70.824963289280404</v>
      </c>
      <c r="C2529">
        <v>113.81033112582701</v>
      </c>
      <c r="D2529">
        <v>23.912965174149299</v>
      </c>
      <c r="E2529">
        <v>9.9081173854188904</v>
      </c>
      <c r="F2529">
        <v>0.37537843777747598</v>
      </c>
      <c r="G2529">
        <v>0.65909798006418396</v>
      </c>
      <c r="H2529">
        <v>9.7727272727272698</v>
      </c>
      <c r="I2529">
        <v>4.9509503372164296</v>
      </c>
    </row>
    <row r="2530" spans="1:9" x14ac:dyDescent="0.25">
      <c r="A2530">
        <v>2528</v>
      </c>
      <c r="B2530">
        <v>25.459827833572401</v>
      </c>
      <c r="C2530">
        <v>123.203949278869</v>
      </c>
      <c r="D2530">
        <v>8.4438225775757392</v>
      </c>
      <c r="E2530">
        <v>4.8843997448443703</v>
      </c>
      <c r="F2530">
        <v>0.178572984745658</v>
      </c>
      <c r="G2530">
        <v>0.84620267065348898</v>
      </c>
      <c r="H2530">
        <v>8.9913594470045997</v>
      </c>
      <c r="I2530">
        <v>2.86804929365795</v>
      </c>
    </row>
    <row r="2531" spans="1:9" x14ac:dyDescent="0.25">
      <c r="A2531">
        <v>2529</v>
      </c>
      <c r="B2531">
        <v>50.3038136677757</v>
      </c>
      <c r="C2531">
        <v>171.29292093946401</v>
      </c>
      <c r="D2531">
        <v>13.2315239802279</v>
      </c>
      <c r="E2531">
        <v>5.5554527844788701</v>
      </c>
      <c r="F2531">
        <v>0.35893784942736601</v>
      </c>
      <c r="G2531">
        <v>0.80549065672849096</v>
      </c>
      <c r="H2531">
        <v>12.984212900315701</v>
      </c>
      <c r="I2531">
        <v>3.3967093235831798</v>
      </c>
    </row>
    <row r="2532" spans="1:9" x14ac:dyDescent="0.25">
      <c r="A2532">
        <v>2530</v>
      </c>
      <c r="B2532">
        <v>36.628990228013002</v>
      </c>
      <c r="C2532">
        <v>138.338098197638</v>
      </c>
      <c r="D2532">
        <v>12.8056776513441</v>
      </c>
      <c r="E2532">
        <v>12.424333214719599</v>
      </c>
      <c r="F2532">
        <v>0.232160286704677</v>
      </c>
      <c r="G2532">
        <v>0.82199113691013104</v>
      </c>
      <c r="H2532">
        <v>13.207589285714199</v>
      </c>
      <c r="I2532">
        <v>6.7782223492426397</v>
      </c>
    </row>
    <row r="2533" spans="1:9" x14ac:dyDescent="0.25">
      <c r="A2533">
        <v>2531</v>
      </c>
      <c r="B2533">
        <v>66.635123773937394</v>
      </c>
      <c r="C2533">
        <v>163.744383840251</v>
      </c>
      <c r="D2533">
        <v>12.7127571826594</v>
      </c>
      <c r="E2533">
        <v>6.07933049310651</v>
      </c>
      <c r="F2533">
        <v>0.48650891867229201</v>
      </c>
      <c r="G2533">
        <v>0.86720229563027096</v>
      </c>
      <c r="H2533">
        <v>8.3379360465116203</v>
      </c>
      <c r="I2533">
        <v>3.1120180129468</v>
      </c>
    </row>
    <row r="2534" spans="1:9" x14ac:dyDescent="0.25">
      <c r="A2534">
        <v>2532</v>
      </c>
      <c r="B2534">
        <v>75.9385625049418</v>
      </c>
      <c r="C2534">
        <v>148.23017762314501</v>
      </c>
      <c r="D2534">
        <v>12.659423591082501</v>
      </c>
      <c r="E2534">
        <v>4.2069931853414904</v>
      </c>
      <c r="F2534">
        <v>0.51696996296654496</v>
      </c>
      <c r="G2534">
        <v>0.77675943451896301</v>
      </c>
      <c r="H2534">
        <v>6.7073816617014197</v>
      </c>
      <c r="I2534">
        <v>2.7467218771566499</v>
      </c>
    </row>
    <row r="2535" spans="1:9" x14ac:dyDescent="0.25">
      <c r="A2535">
        <v>2533</v>
      </c>
      <c r="B2535">
        <v>68.610626218117105</v>
      </c>
      <c r="C2535">
        <v>155.463460207612</v>
      </c>
      <c r="D2535">
        <v>13.0544398542834</v>
      </c>
      <c r="E2535">
        <v>3.3879648761584402</v>
      </c>
      <c r="F2535">
        <v>0.460571960769245</v>
      </c>
      <c r="G2535">
        <v>0.88827968822444803</v>
      </c>
      <c r="H2535">
        <v>7.1647314949201704</v>
      </c>
      <c r="I2535">
        <v>2.5899976953214998</v>
      </c>
    </row>
    <row r="2536" spans="1:9" x14ac:dyDescent="0.25">
      <c r="A2536">
        <v>2534</v>
      </c>
      <c r="B2536">
        <v>65.986340180107206</v>
      </c>
      <c r="C2536">
        <v>154.584770620673</v>
      </c>
      <c r="D2536">
        <v>14.884640607810001</v>
      </c>
      <c r="E2536">
        <v>7.7352604715397701</v>
      </c>
      <c r="F2536">
        <v>0.45263827519541699</v>
      </c>
      <c r="G2536">
        <v>0.83986471711577604</v>
      </c>
      <c r="H2536">
        <v>6.9797324685853201</v>
      </c>
      <c r="I2536">
        <v>5.2565868263473003</v>
      </c>
    </row>
    <row r="2537" spans="1:9" x14ac:dyDescent="0.25">
      <c r="A2537">
        <v>2535</v>
      </c>
      <c r="B2537">
        <v>54.5870673952641</v>
      </c>
      <c r="C2537">
        <v>142.44880763116001</v>
      </c>
      <c r="D2537">
        <v>11.8208302288451</v>
      </c>
      <c r="E2537">
        <v>4.1774088367264604</v>
      </c>
      <c r="F2537">
        <v>0.33107400495202199</v>
      </c>
      <c r="G2537">
        <v>0.77775835772853297</v>
      </c>
      <c r="H2537">
        <v>7.3998516320474703</v>
      </c>
      <c r="I2537">
        <v>2.7193995381062299</v>
      </c>
    </row>
    <row r="2538" spans="1:9" x14ac:dyDescent="0.25">
      <c r="A2538">
        <v>2536</v>
      </c>
      <c r="B2538">
        <v>38.539427960438303</v>
      </c>
      <c r="C2538">
        <v>173.268699723856</v>
      </c>
      <c r="D2538">
        <v>14.8914476219674</v>
      </c>
      <c r="E2538">
        <v>8.5882444592862104</v>
      </c>
      <c r="F2538">
        <v>0.25033782633018697</v>
      </c>
      <c r="G2538">
        <v>0.82921824448132897</v>
      </c>
      <c r="H2538">
        <v>12.1460885956644</v>
      </c>
      <c r="I2538">
        <v>3.2010366530914398</v>
      </c>
    </row>
    <row r="2539" spans="1:9" x14ac:dyDescent="0.25">
      <c r="A2539">
        <v>2537</v>
      </c>
      <c r="B2539">
        <v>38.988617886178801</v>
      </c>
      <c r="C2539">
        <v>185.77471096760701</v>
      </c>
      <c r="D2539">
        <v>17.4095452441784</v>
      </c>
      <c r="E2539">
        <v>3.6756036938159902</v>
      </c>
      <c r="F2539">
        <v>0.249827337078245</v>
      </c>
      <c r="G2539">
        <v>0.87338761858807701</v>
      </c>
      <c r="H2539">
        <v>13.946524064171101</v>
      </c>
      <c r="I2539">
        <v>2.7541931752458</v>
      </c>
    </row>
    <row r="2540" spans="1:9" x14ac:dyDescent="0.25">
      <c r="A2540">
        <v>2538</v>
      </c>
      <c r="B2540">
        <v>21.2176607281177</v>
      </c>
      <c r="C2540">
        <v>190.001496089765</v>
      </c>
      <c r="D2540">
        <v>13.080071415741299</v>
      </c>
      <c r="E2540">
        <v>3.7906551569032998</v>
      </c>
      <c r="F2540">
        <v>0.13298852218955201</v>
      </c>
      <c r="G2540">
        <v>0.90975206812245402</v>
      </c>
      <c r="H2540">
        <v>16.639846743294999</v>
      </c>
      <c r="I2540">
        <v>2.5266441382895701</v>
      </c>
    </row>
    <row r="2541" spans="1:9" x14ac:dyDescent="0.25">
      <c r="A2541">
        <v>2539</v>
      </c>
      <c r="B2541">
        <v>57.169818052087003</v>
      </c>
      <c r="C2541">
        <v>170.80968754671801</v>
      </c>
      <c r="D2541">
        <v>14.419849547334101</v>
      </c>
      <c r="E2541">
        <v>5.8181988585746502</v>
      </c>
      <c r="F2541">
        <v>0.311263857628575</v>
      </c>
      <c r="G2541">
        <v>0.81774914527297804</v>
      </c>
      <c r="H2541">
        <v>10.9815242494226</v>
      </c>
      <c r="I2541">
        <v>3.4804347826086901</v>
      </c>
    </row>
    <row r="2542" spans="1:9" x14ac:dyDescent="0.25">
      <c r="A2542">
        <v>2540</v>
      </c>
      <c r="B2542">
        <v>39.479103834554003</v>
      </c>
      <c r="C2542">
        <v>165.12338754907401</v>
      </c>
      <c r="D2542">
        <v>14.304125973852599</v>
      </c>
      <c r="E2542">
        <v>3.73361787395572</v>
      </c>
      <c r="F2542">
        <v>0.22624635273739499</v>
      </c>
      <c r="G2542">
        <v>0.85809417618305694</v>
      </c>
      <c r="H2542">
        <v>14.8897435897435</v>
      </c>
      <c r="I2542">
        <v>2.6316249271986001</v>
      </c>
    </row>
    <row r="2543" spans="1:9" x14ac:dyDescent="0.25">
      <c r="A2543">
        <v>2541</v>
      </c>
      <c r="B2543">
        <v>40.292090837901299</v>
      </c>
      <c r="C2543">
        <v>163.27285469552999</v>
      </c>
      <c r="D2543">
        <v>18.666160304406301</v>
      </c>
      <c r="E2543">
        <v>7.8471099667398301</v>
      </c>
      <c r="F2543">
        <v>0.24704000365360901</v>
      </c>
      <c r="G2543">
        <v>0.79971678934554402</v>
      </c>
      <c r="H2543">
        <v>13.025990099009899</v>
      </c>
      <c r="I2543">
        <v>3.7137713771377099</v>
      </c>
    </row>
    <row r="2544" spans="1:9" x14ac:dyDescent="0.25">
      <c r="A2544">
        <v>2542</v>
      </c>
      <c r="B2544">
        <v>25.870263040570599</v>
      </c>
      <c r="C2544">
        <v>137.46652637116901</v>
      </c>
      <c r="D2544">
        <v>9.4473743154767593</v>
      </c>
      <c r="E2544">
        <v>7.5574815116865501</v>
      </c>
      <c r="F2544">
        <v>0.21888062118457399</v>
      </c>
      <c r="G2544">
        <v>0.83203374565689103</v>
      </c>
      <c r="H2544">
        <v>8.1571815718157108</v>
      </c>
      <c r="I2544">
        <v>4.2424351585014399</v>
      </c>
    </row>
    <row r="2545" spans="1:9" x14ac:dyDescent="0.25">
      <c r="A2545">
        <v>2543</v>
      </c>
      <c r="B2545">
        <v>25.478873239436599</v>
      </c>
      <c r="C2545">
        <v>133.83873533505599</v>
      </c>
      <c r="D2545">
        <v>9.8270409646860006</v>
      </c>
      <c r="E2545">
        <v>8.08111817109579</v>
      </c>
      <c r="F2545">
        <v>0.22077330286918101</v>
      </c>
      <c r="G2545">
        <v>0.73604132427277003</v>
      </c>
      <c r="H2545">
        <v>8.98230088495575</v>
      </c>
      <c r="I2545">
        <v>4.0031298904538302</v>
      </c>
    </row>
    <row r="2546" spans="1:9" x14ac:dyDescent="0.25">
      <c r="A2546">
        <v>2544</v>
      </c>
      <c r="B2546">
        <v>21.669537624659998</v>
      </c>
      <c r="C2546">
        <v>156.00789078156299</v>
      </c>
      <c r="D2546">
        <v>9.1305736635924095</v>
      </c>
      <c r="E2546">
        <v>5.2556403484606502</v>
      </c>
      <c r="F2546">
        <v>0.19611696737227399</v>
      </c>
      <c r="G2546">
        <v>0.84805859514997495</v>
      </c>
      <c r="H2546">
        <v>8.1662125340599392</v>
      </c>
      <c r="I2546">
        <v>3.1741312741312702</v>
      </c>
    </row>
    <row r="2547" spans="1:9" x14ac:dyDescent="0.25">
      <c r="A2547">
        <v>2545</v>
      </c>
      <c r="B2547">
        <v>41.160909488412699</v>
      </c>
      <c r="C2547">
        <v>142.80961329245301</v>
      </c>
      <c r="D2547">
        <v>9.4561343973258598</v>
      </c>
      <c r="E2547">
        <v>1.86690056527019</v>
      </c>
      <c r="F2547">
        <v>0.29281567919206097</v>
      </c>
      <c r="G2547">
        <v>0.89862522348249896</v>
      </c>
      <c r="H2547">
        <v>8.3398328690807801</v>
      </c>
      <c r="I2547">
        <v>2.1690102012682599</v>
      </c>
    </row>
    <row r="2548" spans="1:9" x14ac:dyDescent="0.25">
      <c r="A2548">
        <v>2546</v>
      </c>
      <c r="B2548">
        <v>22.400985221674802</v>
      </c>
      <c r="C2548">
        <v>154.85767707874999</v>
      </c>
      <c r="D2548">
        <v>9.8938719040919594</v>
      </c>
      <c r="E2548">
        <v>6.4871080581551102</v>
      </c>
      <c r="F2548">
        <v>0.19866604262423601</v>
      </c>
      <c r="G2548">
        <v>0.74295727071262196</v>
      </c>
      <c r="H2548">
        <v>8.1562952243125899</v>
      </c>
      <c r="I2548">
        <v>3.4764542936287999</v>
      </c>
    </row>
    <row r="2549" spans="1:9" x14ac:dyDescent="0.25">
      <c r="A2549">
        <v>2547</v>
      </c>
      <c r="B2549">
        <v>29.596333126165302</v>
      </c>
      <c r="C2549">
        <v>135.78629771628599</v>
      </c>
      <c r="D2549">
        <v>8.1861475318393193</v>
      </c>
      <c r="E2549">
        <v>6.5789303052438397</v>
      </c>
      <c r="F2549">
        <v>0.27176671140512298</v>
      </c>
      <c r="G2549">
        <v>0.79842902231748902</v>
      </c>
      <c r="H2549">
        <v>7.4664570230607898</v>
      </c>
      <c r="I2549">
        <v>3.6361771944216499</v>
      </c>
    </row>
    <row r="2550" spans="1:9" x14ac:dyDescent="0.25">
      <c r="A2550">
        <v>2548</v>
      </c>
      <c r="B2550">
        <v>28.892002176278499</v>
      </c>
      <c r="C2550">
        <v>90.185161699429301</v>
      </c>
      <c r="D2550">
        <v>6.6684712869912</v>
      </c>
      <c r="E2550">
        <v>17.555114683141799</v>
      </c>
      <c r="F2550">
        <v>0.28465611849240202</v>
      </c>
      <c r="G2550">
        <v>0.50740187543802695</v>
      </c>
      <c r="H2550">
        <v>5.9639024390243902</v>
      </c>
      <c r="I2550">
        <v>10.4347399411187</v>
      </c>
    </row>
    <row r="2551" spans="1:9" x14ac:dyDescent="0.25">
      <c r="A2551">
        <v>2549</v>
      </c>
      <c r="B2551">
        <v>25.625677139761599</v>
      </c>
      <c r="C2551">
        <v>96.565452091767796</v>
      </c>
      <c r="D2551">
        <v>9.9753226618609006</v>
      </c>
      <c r="E2551">
        <v>9.0389913707690397</v>
      </c>
      <c r="F2551">
        <v>0.199139315249731</v>
      </c>
      <c r="G2551">
        <v>0.76600184588997999</v>
      </c>
      <c r="H2551">
        <v>11.659509202453901</v>
      </c>
      <c r="I2551">
        <v>5.7926008968609803</v>
      </c>
    </row>
    <row r="2552" spans="1:9" x14ac:dyDescent="0.25">
      <c r="A2552">
        <v>2550</v>
      </c>
      <c r="B2552">
        <v>26.3444006752954</v>
      </c>
      <c r="C2552">
        <v>165.35924326547399</v>
      </c>
      <c r="D2552">
        <v>10.9959123131172</v>
      </c>
      <c r="E2552">
        <v>4.5377586826407699</v>
      </c>
      <c r="F2552">
        <v>0.22324327723896401</v>
      </c>
      <c r="G2552">
        <v>0.869193455322543</v>
      </c>
      <c r="H2552">
        <v>10.101426307448399</v>
      </c>
      <c r="I2552">
        <v>2.7535487768045899</v>
      </c>
    </row>
    <row r="2553" spans="1:9" x14ac:dyDescent="0.25">
      <c r="A2553">
        <v>2551</v>
      </c>
      <c r="B2553">
        <v>28.330954504906298</v>
      </c>
      <c r="C2553">
        <v>186.856940133037</v>
      </c>
      <c r="D2553">
        <v>10.047765914045</v>
      </c>
      <c r="E2553">
        <v>4.2368522337874301</v>
      </c>
      <c r="F2553">
        <v>0.24585970471947799</v>
      </c>
      <c r="G2553">
        <v>0.89101128322480405</v>
      </c>
      <c r="H2553">
        <v>8.9727979274611407</v>
      </c>
      <c r="I2553">
        <v>2.37762689945037</v>
      </c>
    </row>
    <row r="2554" spans="1:9" x14ac:dyDescent="0.25">
      <c r="A2554">
        <v>2552</v>
      </c>
      <c r="B2554">
        <v>37.770498732037197</v>
      </c>
      <c r="C2554">
        <v>173.65010893246099</v>
      </c>
      <c r="D2554">
        <v>12.1630237415901</v>
      </c>
      <c r="E2554">
        <v>7.6833569236873203</v>
      </c>
      <c r="F2554">
        <v>0.24421649484384</v>
      </c>
      <c r="G2554">
        <v>0.82388697550900303</v>
      </c>
      <c r="H2554">
        <v>13.987046632124301</v>
      </c>
      <c r="I2554">
        <v>4.7008106116433304</v>
      </c>
    </row>
    <row r="2555" spans="1:9" x14ac:dyDescent="0.25">
      <c r="A2555">
        <v>2553</v>
      </c>
      <c r="B2555">
        <v>42.3178784685634</v>
      </c>
      <c r="C2555">
        <v>156.40038989973999</v>
      </c>
      <c r="D2555">
        <v>17.401504419020899</v>
      </c>
      <c r="E2555">
        <v>5.2105930195118502</v>
      </c>
      <c r="F2555">
        <v>0.280877772792339</v>
      </c>
      <c r="G2555">
        <v>0.87124180218746805</v>
      </c>
      <c r="H2555">
        <v>14.3449883449883</v>
      </c>
      <c r="I2555">
        <v>3.5939972714870301</v>
      </c>
    </row>
    <row r="2556" spans="1:9" x14ac:dyDescent="0.25">
      <c r="A2556">
        <v>2554</v>
      </c>
      <c r="B2556">
        <v>31.772388059701399</v>
      </c>
      <c r="C2556">
        <v>148.409423773947</v>
      </c>
      <c r="D2556">
        <v>12.001363208750201</v>
      </c>
      <c r="E2556">
        <v>3.5558326676409799</v>
      </c>
      <c r="F2556">
        <v>0.20367645144138</v>
      </c>
      <c r="G2556">
        <v>0.87391083222288801</v>
      </c>
      <c r="H2556">
        <v>15.198138297872299</v>
      </c>
      <c r="I2556">
        <v>2.46552194058326</v>
      </c>
    </row>
    <row r="2557" spans="1:9" x14ac:dyDescent="0.25">
      <c r="A2557">
        <v>2555</v>
      </c>
      <c r="B2557">
        <v>39.613839285714199</v>
      </c>
      <c r="C2557">
        <v>99.003591954022994</v>
      </c>
      <c r="D2557">
        <v>15.5526987348966</v>
      </c>
      <c r="E2557">
        <v>9.0688661984147796</v>
      </c>
      <c r="F2557">
        <v>0.242950375626662</v>
      </c>
      <c r="G2557">
        <v>0.74122179291594303</v>
      </c>
      <c r="H2557">
        <v>16.747638326585601</v>
      </c>
      <c r="I2557">
        <v>4.6001079330814898</v>
      </c>
    </row>
    <row r="2558" spans="1:9" x14ac:dyDescent="0.25">
      <c r="A2558">
        <v>2556</v>
      </c>
      <c r="B2558">
        <v>41.0715287517531</v>
      </c>
      <c r="C2558">
        <v>175.077200973847</v>
      </c>
      <c r="D2558">
        <v>11.212375449425799</v>
      </c>
      <c r="E2558">
        <v>2.9554247035896899</v>
      </c>
      <c r="F2558">
        <v>0.249920178466327</v>
      </c>
      <c r="G2558">
        <v>0.94863680478642398</v>
      </c>
      <c r="H2558">
        <v>12.1309859154929</v>
      </c>
      <c r="I2558">
        <v>2.3635168687016201</v>
      </c>
    </row>
    <row r="2559" spans="1:9" x14ac:dyDescent="0.25">
      <c r="A2559">
        <v>2557</v>
      </c>
      <c r="B2559">
        <v>48.325328947368398</v>
      </c>
      <c r="C2559">
        <v>154.47908045976999</v>
      </c>
      <c r="D2559">
        <v>12.792951102271999</v>
      </c>
      <c r="E2559">
        <v>5.5447553712450199</v>
      </c>
      <c r="F2559">
        <v>0.30972107262864501</v>
      </c>
      <c r="G2559">
        <v>0.81932943668799296</v>
      </c>
      <c r="H2559">
        <v>9.7121046892039207</v>
      </c>
      <c r="I2559">
        <v>3.7834890965732</v>
      </c>
    </row>
    <row r="2560" spans="1:9" x14ac:dyDescent="0.25">
      <c r="A2560">
        <v>2558</v>
      </c>
      <c r="B2560">
        <v>47.621252597209804</v>
      </c>
      <c r="C2560">
        <v>104.688361408882</v>
      </c>
      <c r="D2560">
        <v>12.701046340853299</v>
      </c>
      <c r="E2560">
        <v>8.2013584880442192</v>
      </c>
      <c r="F2560">
        <v>0.32329353552478202</v>
      </c>
      <c r="G2560">
        <v>0.70487296836972302</v>
      </c>
      <c r="H2560">
        <v>10.711500974658801</v>
      </c>
      <c r="I2560">
        <v>3.92524590163934</v>
      </c>
    </row>
    <row r="2561" spans="1:9" x14ac:dyDescent="0.25">
      <c r="A2561">
        <v>2559</v>
      </c>
      <c r="B2561">
        <v>50.261545101424197</v>
      </c>
      <c r="C2561">
        <v>161.01412146963199</v>
      </c>
      <c r="D2561">
        <v>20.2066282482437</v>
      </c>
      <c r="E2561">
        <v>4.7575659407944499</v>
      </c>
      <c r="F2561">
        <v>0.30464072115677399</v>
      </c>
      <c r="G2561">
        <v>0.83875391230031604</v>
      </c>
      <c r="H2561">
        <v>16.085319949811701</v>
      </c>
      <c r="I2561">
        <v>2.7031125299281702</v>
      </c>
    </row>
    <row r="2562" spans="1:9" x14ac:dyDescent="0.25">
      <c r="A2562">
        <v>2560</v>
      </c>
      <c r="B2562">
        <v>24.594529750479801</v>
      </c>
      <c r="C2562">
        <v>173.85102222222201</v>
      </c>
      <c r="D2562">
        <v>15.385887017385301</v>
      </c>
      <c r="E2562">
        <v>4.8020021544516203</v>
      </c>
      <c r="F2562">
        <v>0.15847466006730099</v>
      </c>
      <c r="G2562">
        <v>0.89554471616800302</v>
      </c>
      <c r="H2562">
        <v>22.355395683453199</v>
      </c>
      <c r="I2562">
        <v>2.7514530860780502</v>
      </c>
    </row>
    <row r="2563" spans="1:9" x14ac:dyDescent="0.25">
      <c r="A2563">
        <v>2561</v>
      </c>
      <c r="B2563">
        <v>28.13769271664</v>
      </c>
      <c r="C2563">
        <v>143.99076048329701</v>
      </c>
      <c r="D2563">
        <v>18.845511123862099</v>
      </c>
      <c r="E2563">
        <v>8.3990829628161094</v>
      </c>
      <c r="F2563">
        <v>0.177875263915796</v>
      </c>
      <c r="G2563">
        <v>0.74453827447217702</v>
      </c>
      <c r="H2563">
        <v>20.769706336939699</v>
      </c>
      <c r="I2563">
        <v>4.4575070821529703</v>
      </c>
    </row>
    <row r="2564" spans="1:9" x14ac:dyDescent="0.25">
      <c r="A2564">
        <v>2562</v>
      </c>
      <c r="B2564">
        <v>30.576334106728499</v>
      </c>
      <c r="C2564">
        <v>146.53577157523199</v>
      </c>
      <c r="D2564">
        <v>18.609286684234899</v>
      </c>
      <c r="E2564">
        <v>8.4285314081172604</v>
      </c>
      <c r="F2564">
        <v>0.183965391966075</v>
      </c>
      <c r="G2564">
        <v>0.78534721826704901</v>
      </c>
      <c r="H2564">
        <v>21.481481481481399</v>
      </c>
      <c r="I2564">
        <v>3.6560314685314599</v>
      </c>
    </row>
    <row r="2565" spans="1:9" x14ac:dyDescent="0.25">
      <c r="A2565">
        <v>2563</v>
      </c>
      <c r="B2565">
        <v>34.102575107296097</v>
      </c>
      <c r="C2565">
        <v>154.35667854896201</v>
      </c>
      <c r="D2565">
        <v>18.3884637606536</v>
      </c>
      <c r="E2565">
        <v>4.19088460418818</v>
      </c>
      <c r="F2565">
        <v>0.19780658774280099</v>
      </c>
      <c r="G2565">
        <v>0.87104469014336505</v>
      </c>
      <c r="H2565">
        <v>22.537294563843201</v>
      </c>
      <c r="I2565">
        <v>2.8375428749610201</v>
      </c>
    </row>
    <row r="2566" spans="1:9" x14ac:dyDescent="0.25">
      <c r="A2566">
        <v>2564</v>
      </c>
      <c r="B2566">
        <v>26.176866585067302</v>
      </c>
      <c r="C2566">
        <v>147.79311525946201</v>
      </c>
      <c r="D2566">
        <v>18.6670737504862</v>
      </c>
      <c r="E2566">
        <v>5.0954419119691901</v>
      </c>
      <c r="F2566">
        <v>0.150584418406048</v>
      </c>
      <c r="G2566">
        <v>0.80968714179947698</v>
      </c>
      <c r="H2566">
        <v>22.707395498392199</v>
      </c>
      <c r="I2566">
        <v>3.0401493930905601</v>
      </c>
    </row>
    <row r="2567" spans="1:9" x14ac:dyDescent="0.25">
      <c r="A2567">
        <v>2565</v>
      </c>
      <c r="B2567">
        <v>42.3319796954314</v>
      </c>
      <c r="C2567">
        <v>143.490738290553</v>
      </c>
      <c r="D2567">
        <v>15.8656464297316</v>
      </c>
      <c r="E2567">
        <v>6.6878153330144503</v>
      </c>
      <c r="F2567">
        <v>0.241066700306276</v>
      </c>
      <c r="G2567">
        <v>0.81015885712609803</v>
      </c>
      <c r="H2567">
        <v>18.925233644859802</v>
      </c>
      <c r="I2567">
        <v>3.5280940139551902</v>
      </c>
    </row>
    <row r="2568" spans="1:9" x14ac:dyDescent="0.25">
      <c r="A2568">
        <v>2566</v>
      </c>
      <c r="B2568">
        <v>41.799589953869798</v>
      </c>
      <c r="C2568">
        <v>145.621125370187</v>
      </c>
      <c r="D2568">
        <v>18.937103280887602</v>
      </c>
      <c r="E2568">
        <v>6.5805906815402402</v>
      </c>
      <c r="F2568">
        <v>0.249583753516157</v>
      </c>
      <c r="G2568">
        <v>0.77913885115168702</v>
      </c>
      <c r="H2568">
        <v>17.948965517241302</v>
      </c>
      <c r="I2568">
        <v>3.1001517450682798</v>
      </c>
    </row>
    <row r="2569" spans="1:9" x14ac:dyDescent="0.25">
      <c r="A2569">
        <v>2567</v>
      </c>
      <c r="B2569">
        <v>29.317555938037799</v>
      </c>
      <c r="C2569">
        <v>171.75436971871699</v>
      </c>
      <c r="D2569">
        <v>17.3478164704837</v>
      </c>
      <c r="E2569">
        <v>6.7407421481230996</v>
      </c>
      <c r="F2569">
        <v>0.167045237309392</v>
      </c>
      <c r="G2569">
        <v>0.85410954324467903</v>
      </c>
      <c r="H2569">
        <v>20.316195372750599</v>
      </c>
      <c r="I2569">
        <v>3.3390979993218002</v>
      </c>
    </row>
    <row r="2570" spans="1:9" x14ac:dyDescent="0.25">
      <c r="A2570">
        <v>2568</v>
      </c>
      <c r="B2570">
        <v>27.690721649484502</v>
      </c>
      <c r="C2570">
        <v>164.69269051321899</v>
      </c>
      <c r="D2570">
        <v>19.168380098271001</v>
      </c>
      <c r="E2570">
        <v>3.4756365270941099</v>
      </c>
      <c r="F2570">
        <v>0.16240662320454</v>
      </c>
      <c r="G2570">
        <v>0.84164366792952905</v>
      </c>
      <c r="H2570">
        <v>21.343137254901901</v>
      </c>
      <c r="I2570">
        <v>2.5339847068818999</v>
      </c>
    </row>
    <row r="2571" spans="1:9" x14ac:dyDescent="0.25">
      <c r="A2571">
        <v>2569</v>
      </c>
      <c r="B2571">
        <v>45.456875308033503</v>
      </c>
      <c r="C2571">
        <v>142.82825688073299</v>
      </c>
      <c r="D2571">
        <v>17.823297882783098</v>
      </c>
      <c r="E2571">
        <v>6.2790643252483003</v>
      </c>
      <c r="F2571">
        <v>0.25111471407803398</v>
      </c>
      <c r="G2571">
        <v>0.77915479583595204</v>
      </c>
      <c r="H2571">
        <v>17.0390309555854</v>
      </c>
      <c r="I2571">
        <v>2.74806576402321</v>
      </c>
    </row>
    <row r="2572" spans="1:9" x14ac:dyDescent="0.25">
      <c r="A2572">
        <v>2570</v>
      </c>
      <c r="B2572">
        <v>36.4567116759332</v>
      </c>
      <c r="C2572">
        <v>142.21387881926401</v>
      </c>
      <c r="D2572">
        <v>17.5832728999351</v>
      </c>
      <c r="E2572">
        <v>10.227958075176</v>
      </c>
      <c r="F2572">
        <v>0.18230036302800701</v>
      </c>
      <c r="G2572">
        <v>0.85462645399815196</v>
      </c>
      <c r="H2572">
        <v>11.454011741682899</v>
      </c>
      <c r="I2572">
        <v>4.4658175201455599</v>
      </c>
    </row>
    <row r="2573" spans="1:9" x14ac:dyDescent="0.25">
      <c r="A2573">
        <v>2571</v>
      </c>
      <c r="B2573">
        <v>54.786425673183302</v>
      </c>
      <c r="C2573">
        <v>143.54599736166</v>
      </c>
      <c r="D2573">
        <v>21.256501945090701</v>
      </c>
      <c r="E2573">
        <v>4.7044919580873303</v>
      </c>
      <c r="F2573">
        <v>0.30698384297557402</v>
      </c>
      <c r="G2573">
        <v>0.88040909916017795</v>
      </c>
      <c r="H2573">
        <v>15.150224215246601</v>
      </c>
      <c r="I2573">
        <v>3.0436936936936898</v>
      </c>
    </row>
    <row r="2574" spans="1:9" x14ac:dyDescent="0.25">
      <c r="A2574">
        <v>2572</v>
      </c>
      <c r="B2574">
        <v>39.088068181818102</v>
      </c>
      <c r="C2574">
        <v>157.24267958710701</v>
      </c>
      <c r="D2574">
        <v>11.609608717910101</v>
      </c>
      <c r="E2574">
        <v>10.3925917656839</v>
      </c>
      <c r="F2574">
        <v>0.24627811529921501</v>
      </c>
      <c r="G2574">
        <v>0.75679815508306603</v>
      </c>
      <c r="H2574">
        <v>14.4683908045977</v>
      </c>
      <c r="I2574">
        <v>3.3634453781512601</v>
      </c>
    </row>
    <row r="2575" spans="1:9" x14ac:dyDescent="0.25">
      <c r="A2575">
        <v>2573</v>
      </c>
      <c r="B2575">
        <v>62.107211538461499</v>
      </c>
      <c r="C2575">
        <v>158.54730297429001</v>
      </c>
      <c r="D2575">
        <v>14.7731762355097</v>
      </c>
      <c r="E2575">
        <v>8.5822007079696192</v>
      </c>
      <c r="F2575">
        <v>0.31356202340831701</v>
      </c>
      <c r="G2575">
        <v>0.76929090077704099</v>
      </c>
      <c r="H2575">
        <v>15.418522860492301</v>
      </c>
      <c r="I2575">
        <v>4.3520066889632103</v>
      </c>
    </row>
    <row r="2576" spans="1:9" x14ac:dyDescent="0.25">
      <c r="A2576">
        <v>2574</v>
      </c>
      <c r="B2576">
        <v>56.354906054279702</v>
      </c>
      <c r="C2576">
        <v>146.44304480834899</v>
      </c>
      <c r="D2576">
        <v>14.0137115938926</v>
      </c>
      <c r="E2576">
        <v>5.4115372740289196</v>
      </c>
      <c r="F2576">
        <v>0.29368911862689501</v>
      </c>
      <c r="G2576">
        <v>0.89126258882190101</v>
      </c>
      <c r="H2576">
        <v>13.1528571428571</v>
      </c>
      <c r="I2576">
        <v>3.3226461038960999</v>
      </c>
    </row>
    <row r="2577" spans="1:9" x14ac:dyDescent="0.25">
      <c r="A2577">
        <v>2575</v>
      </c>
      <c r="B2577">
        <v>48.774999999999999</v>
      </c>
      <c r="C2577">
        <v>142.30397654855901</v>
      </c>
      <c r="D2577">
        <v>12.260433658797799</v>
      </c>
      <c r="E2577">
        <v>5.5873154196574903</v>
      </c>
      <c r="F2577">
        <v>0.25777567152185199</v>
      </c>
      <c r="G2577">
        <v>0.83044843371727095</v>
      </c>
      <c r="H2577">
        <v>14.3432642487046</v>
      </c>
      <c r="I2577">
        <v>3.1186506397828602</v>
      </c>
    </row>
    <row r="2578" spans="1:9" x14ac:dyDescent="0.25">
      <c r="A2578">
        <v>2576</v>
      </c>
      <c r="B2578">
        <v>38.931846344485699</v>
      </c>
      <c r="C2578">
        <v>156.537840405319</v>
      </c>
      <c r="D2578">
        <v>18.508285380502102</v>
      </c>
      <c r="E2578">
        <v>4.8269564006558499</v>
      </c>
      <c r="F2578">
        <v>0.20276691783121001</v>
      </c>
      <c r="G2578">
        <v>0.88449844172842096</v>
      </c>
      <c r="H2578">
        <v>12.1154499151103</v>
      </c>
      <c r="I2578">
        <v>2.6761410221371902</v>
      </c>
    </row>
    <row r="2579" spans="1:9" x14ac:dyDescent="0.25">
      <c r="A2579">
        <v>2577</v>
      </c>
      <c r="B2579">
        <v>36.705518308406397</v>
      </c>
      <c r="C2579">
        <v>135.11346555323499</v>
      </c>
      <c r="D2579">
        <v>14.331777095733001</v>
      </c>
      <c r="E2579">
        <v>4.5171067428790304</v>
      </c>
      <c r="F2579">
        <v>0.20793829842870601</v>
      </c>
      <c r="G2579">
        <v>0.82422307483227197</v>
      </c>
      <c r="H2579">
        <v>13.5376661742983</v>
      </c>
      <c r="I2579">
        <v>2.7208222811670999</v>
      </c>
    </row>
    <row r="2580" spans="1:9" x14ac:dyDescent="0.25">
      <c r="A2580">
        <v>2578</v>
      </c>
      <c r="B2580">
        <v>37.413173652694603</v>
      </c>
      <c r="C2580">
        <v>174.151518908865</v>
      </c>
      <c r="D2580">
        <v>14.3504689963255</v>
      </c>
      <c r="E2580">
        <v>3.2871276067072399</v>
      </c>
      <c r="F2580">
        <v>0.21251010681149701</v>
      </c>
      <c r="G2580">
        <v>0.87510202631793998</v>
      </c>
      <c r="H2580">
        <v>14.4366576819407</v>
      </c>
      <c r="I2580">
        <v>2.7326043737574501</v>
      </c>
    </row>
    <row r="2581" spans="1:9" x14ac:dyDescent="0.25">
      <c r="A2581">
        <v>2579</v>
      </c>
      <c r="B2581">
        <v>37.474279835390902</v>
      </c>
      <c r="C2581">
        <v>102.556154164939</v>
      </c>
      <c r="D2581">
        <v>17.821498664882199</v>
      </c>
      <c r="E2581">
        <v>15.755216815645699</v>
      </c>
      <c r="F2581">
        <v>0.21927049196878401</v>
      </c>
      <c r="G2581">
        <v>0.54948455622703096</v>
      </c>
      <c r="H2581">
        <v>12.5688350983358</v>
      </c>
      <c r="I2581">
        <v>6.6204453441295499</v>
      </c>
    </row>
    <row r="2582" spans="1:9" x14ac:dyDescent="0.25">
      <c r="A2582">
        <v>2580</v>
      </c>
      <c r="B2582">
        <v>89.543287671232804</v>
      </c>
      <c r="C2582">
        <v>179.299273913501</v>
      </c>
      <c r="D2582">
        <v>15.018021335513099</v>
      </c>
      <c r="E2582">
        <v>4.8951652915731696</v>
      </c>
      <c r="F2582">
        <v>0.54460558651909197</v>
      </c>
      <c r="G2582">
        <v>0.86078544207571195</v>
      </c>
      <c r="H2582">
        <v>8.4059795436663993</v>
      </c>
      <c r="I2582">
        <v>2.9786695589298602</v>
      </c>
    </row>
    <row r="2583" spans="1:9" x14ac:dyDescent="0.25">
      <c r="A2583">
        <v>2581</v>
      </c>
      <c r="B2583">
        <v>31.5933897002305</v>
      </c>
      <c r="C2583">
        <v>172.10925829425</v>
      </c>
      <c r="D2583">
        <v>17.137448608572001</v>
      </c>
      <c r="E2583">
        <v>5.6864599264942504</v>
      </c>
      <c r="F2583">
        <v>0.157966595958729</v>
      </c>
      <c r="G2583">
        <v>0.82637217987012901</v>
      </c>
      <c r="H2583">
        <v>12.9428571428571</v>
      </c>
      <c r="I2583">
        <v>4.2358572671888597</v>
      </c>
    </row>
    <row r="2584" spans="1:9" x14ac:dyDescent="0.25">
      <c r="A2584">
        <v>2582</v>
      </c>
      <c r="B2584">
        <v>31.573113207547099</v>
      </c>
      <c r="C2584">
        <v>177.637394613146</v>
      </c>
      <c r="D2584">
        <v>16.8171500329262</v>
      </c>
      <c r="E2584">
        <v>2.79569860115003</v>
      </c>
      <c r="F2584">
        <v>0.184352609382472</v>
      </c>
      <c r="G2584">
        <v>0.91924357690536396</v>
      </c>
      <c r="H2584">
        <v>18.838557993730401</v>
      </c>
      <c r="I2584">
        <v>2.3984870668618798</v>
      </c>
    </row>
    <row r="2585" spans="1:9" x14ac:dyDescent="0.25">
      <c r="A2585">
        <v>2583</v>
      </c>
      <c r="B2585">
        <v>30.3110576923076</v>
      </c>
      <c r="C2585">
        <v>140.27122898930301</v>
      </c>
      <c r="D2585">
        <v>13.6691774621136</v>
      </c>
      <c r="E2585">
        <v>9.4140260036215899</v>
      </c>
      <c r="F2585">
        <v>0.17977924066614201</v>
      </c>
      <c r="G2585">
        <v>0.82974496359378103</v>
      </c>
      <c r="H2585">
        <v>18.040705563093599</v>
      </c>
      <c r="I2585">
        <v>3.91354723707664</v>
      </c>
    </row>
    <row r="2586" spans="1:9" x14ac:dyDescent="0.25">
      <c r="A2586">
        <v>2584</v>
      </c>
      <c r="B2586">
        <v>30.413143382352899</v>
      </c>
      <c r="C2586">
        <v>159.48600805596701</v>
      </c>
      <c r="D2586">
        <v>16.0638281321514</v>
      </c>
      <c r="E2586">
        <v>7.5483293427206402</v>
      </c>
      <c r="F2586">
        <v>0.17814510355800101</v>
      </c>
      <c r="G2586">
        <v>0.85997602713990196</v>
      </c>
      <c r="H2586">
        <v>19.102739726027298</v>
      </c>
      <c r="I2586">
        <v>4.3221327409052996</v>
      </c>
    </row>
    <row r="2587" spans="1:9" x14ac:dyDescent="0.25">
      <c r="A2587">
        <v>2585</v>
      </c>
      <c r="B2587">
        <v>12.421649484535999</v>
      </c>
      <c r="C2587">
        <v>133.63679424024201</v>
      </c>
      <c r="D2587">
        <v>20.154940409592601</v>
      </c>
      <c r="E2587">
        <v>10.519288346660799</v>
      </c>
      <c r="F2587">
        <v>6.9442030069495703E-2</v>
      </c>
      <c r="G2587">
        <v>0.73343145944834198</v>
      </c>
      <c r="H2587">
        <v>20.5840909090909</v>
      </c>
      <c r="I2587">
        <v>4.5697287006187501</v>
      </c>
    </row>
    <row r="2588" spans="1:9" x14ac:dyDescent="0.25">
      <c r="A2588">
        <v>2586</v>
      </c>
      <c r="B2588">
        <v>35.782161234991399</v>
      </c>
      <c r="C2588">
        <v>95.753862689775602</v>
      </c>
      <c r="D2588">
        <v>13.4782376423433</v>
      </c>
      <c r="E2588">
        <v>9.0314136073866802</v>
      </c>
      <c r="F2588">
        <v>0.20463680906131401</v>
      </c>
      <c r="G2588">
        <v>0.77847354625187704</v>
      </c>
      <c r="H2588">
        <v>16.353407290015799</v>
      </c>
      <c r="I2588">
        <v>4.2870942812982999</v>
      </c>
    </row>
    <row r="2589" spans="1:9" x14ac:dyDescent="0.25">
      <c r="A2589">
        <v>2587</v>
      </c>
      <c r="B2589">
        <v>51.6091370558375</v>
      </c>
      <c r="C2589">
        <v>160.111306941431</v>
      </c>
      <c r="D2589">
        <v>16.329667933936701</v>
      </c>
      <c r="E2589">
        <v>11.704290121709001</v>
      </c>
      <c r="F2589">
        <v>0.26840719584703998</v>
      </c>
      <c r="G2589">
        <v>0.80838680629582504</v>
      </c>
      <c r="H2589">
        <v>14.8716417910447</v>
      </c>
      <c r="I2589">
        <v>5.1121428571428504</v>
      </c>
    </row>
    <row r="2590" spans="1:9" x14ac:dyDescent="0.25">
      <c r="A2590">
        <v>2588</v>
      </c>
      <c r="B2590">
        <v>25.217821782178198</v>
      </c>
      <c r="C2590">
        <v>145.918126766249</v>
      </c>
      <c r="D2590">
        <v>13.2329319898012</v>
      </c>
      <c r="E2590">
        <v>6.7174435654635802</v>
      </c>
      <c r="F2590">
        <v>0.167829049008628</v>
      </c>
      <c r="G2590">
        <v>0.87222919642298202</v>
      </c>
      <c r="H2590">
        <v>17.862629246676502</v>
      </c>
      <c r="I2590">
        <v>3.7715527650326002</v>
      </c>
    </row>
    <row r="2591" spans="1:9" x14ac:dyDescent="0.25">
      <c r="A2591">
        <v>2589</v>
      </c>
      <c r="B2591">
        <v>24.932098765431999</v>
      </c>
      <c r="C2591">
        <v>123.41558033610799</v>
      </c>
      <c r="D2591">
        <v>15.475647033692599</v>
      </c>
      <c r="E2591">
        <v>7.9138418208237802</v>
      </c>
      <c r="F2591">
        <v>0.175769565172961</v>
      </c>
      <c r="G2591">
        <v>0.73294717995047398</v>
      </c>
      <c r="H2591">
        <v>17.6979969183359</v>
      </c>
      <c r="I2591">
        <v>3.8525441329179602</v>
      </c>
    </row>
    <row r="2592" spans="1:9" x14ac:dyDescent="0.25">
      <c r="A2592">
        <v>2590</v>
      </c>
      <c r="B2592">
        <v>23.204241071428498</v>
      </c>
      <c r="C2592">
        <v>170.45064377682399</v>
      </c>
      <c r="D2592">
        <v>15.2676247893764</v>
      </c>
      <c r="E2592">
        <v>3.4487232116242801</v>
      </c>
      <c r="F2592">
        <v>0.167668873685211</v>
      </c>
      <c r="G2592">
        <v>0.86070349350386899</v>
      </c>
      <c r="H2592">
        <v>17.071212121212099</v>
      </c>
      <c r="I2592">
        <v>2.5920711374583099</v>
      </c>
    </row>
    <row r="2593" spans="1:9" x14ac:dyDescent="0.25">
      <c r="A2593">
        <v>2591</v>
      </c>
      <c r="B2593">
        <v>19.827167310877901</v>
      </c>
      <c r="C2593">
        <v>155.85818375688601</v>
      </c>
      <c r="D2593">
        <v>10.3963399898298</v>
      </c>
      <c r="E2593">
        <v>8.5912569880574594</v>
      </c>
      <c r="F2593">
        <v>0.14922594718407201</v>
      </c>
      <c r="G2593">
        <v>0.77714938049950399</v>
      </c>
      <c r="H2593">
        <v>17.739875389408098</v>
      </c>
      <c r="I2593">
        <v>3.8321513002363998</v>
      </c>
    </row>
    <row r="2594" spans="1:9" x14ac:dyDescent="0.25">
      <c r="A2594">
        <v>2592</v>
      </c>
      <c r="B2594">
        <v>39.935326842837199</v>
      </c>
      <c r="C2594">
        <v>144.95504913234299</v>
      </c>
      <c r="D2594">
        <v>18.419858334314299</v>
      </c>
      <c r="E2594">
        <v>7.69460779643574</v>
      </c>
      <c r="F2594">
        <v>0.202419763971805</v>
      </c>
      <c r="G2594">
        <v>0.744635046304293</v>
      </c>
      <c r="H2594">
        <v>21.217532467532401</v>
      </c>
      <c r="I2594">
        <v>3.08690012970168</v>
      </c>
    </row>
    <row r="2595" spans="1:9" x14ac:dyDescent="0.25">
      <c r="A2595">
        <v>2593</v>
      </c>
      <c r="B2595">
        <v>38.709918478260803</v>
      </c>
      <c r="C2595">
        <v>148.61983471074299</v>
      </c>
      <c r="D2595">
        <v>19.471393665974102</v>
      </c>
      <c r="E2595">
        <v>4.9506534742160202</v>
      </c>
      <c r="F2595">
        <v>0.186966786078793</v>
      </c>
      <c r="G2595">
        <v>0.84793233474288499</v>
      </c>
      <c r="H2595">
        <v>16.681564245810002</v>
      </c>
      <c r="I2595">
        <v>2.8289709573323698</v>
      </c>
    </row>
    <row r="2596" spans="1:9" x14ac:dyDescent="0.25">
      <c r="A2596">
        <v>2594</v>
      </c>
      <c r="B2596">
        <v>28.765535248041701</v>
      </c>
      <c r="C2596">
        <v>185.500045483489</v>
      </c>
      <c r="D2596">
        <v>13.7649909269742</v>
      </c>
      <c r="E2596">
        <v>3.72716478772369</v>
      </c>
      <c r="F2596">
        <v>0.174261849266863</v>
      </c>
      <c r="G2596">
        <v>0.86748817367409403</v>
      </c>
      <c r="H2596">
        <v>19.477678571428498</v>
      </c>
      <c r="I2596">
        <v>2.56731073804244</v>
      </c>
    </row>
    <row r="2597" spans="1:9" x14ac:dyDescent="0.25">
      <c r="A2597">
        <v>2595</v>
      </c>
      <c r="B2597">
        <v>34.086478285605899</v>
      </c>
      <c r="C2597">
        <v>126.212158160599</v>
      </c>
      <c r="D2597">
        <v>12.4194199548546</v>
      </c>
      <c r="E2597">
        <v>4.9026621990021404</v>
      </c>
      <c r="F2597">
        <v>0.21840663962873499</v>
      </c>
      <c r="G2597">
        <v>0.80141847991625403</v>
      </c>
      <c r="H2597">
        <v>9.4981870920957192</v>
      </c>
      <c r="I2597">
        <v>3.5713599231138802</v>
      </c>
    </row>
    <row r="2598" spans="1:9" x14ac:dyDescent="0.25">
      <c r="A2598">
        <v>2596</v>
      </c>
      <c r="B2598">
        <v>36.503556187766698</v>
      </c>
      <c r="C2598">
        <v>130.245380635624</v>
      </c>
      <c r="D2598">
        <v>14.861327585555101</v>
      </c>
      <c r="E2598">
        <v>3.9364815532426101</v>
      </c>
      <c r="F2598">
        <v>0.23157912873165101</v>
      </c>
      <c r="G2598">
        <v>0.83721592660062805</v>
      </c>
      <c r="H2598">
        <v>7.8136696501220504</v>
      </c>
      <c r="I2598">
        <v>3.20376647834274</v>
      </c>
    </row>
    <row r="2599" spans="1:9" x14ac:dyDescent="0.25">
      <c r="A2599">
        <v>2597</v>
      </c>
      <c r="B2599">
        <v>75.768555466879405</v>
      </c>
      <c r="C2599">
        <v>165.149396845035</v>
      </c>
      <c r="D2599">
        <v>17.943193587956898</v>
      </c>
      <c r="E2599">
        <v>6.3629947850970998</v>
      </c>
      <c r="F2599">
        <v>0.458561445109537</v>
      </c>
      <c r="G2599">
        <v>0.82993410154510705</v>
      </c>
      <c r="H2599">
        <v>7.0891891891891801</v>
      </c>
      <c r="I2599">
        <v>2.9430676490288001</v>
      </c>
    </row>
    <row r="2600" spans="1:9" x14ac:dyDescent="0.25">
      <c r="A2600">
        <v>2598</v>
      </c>
      <c r="B2600">
        <v>118.838543897216</v>
      </c>
      <c r="C2600">
        <v>171.54923857867999</v>
      </c>
      <c r="D2600">
        <v>14.5822987349468</v>
      </c>
      <c r="E2600">
        <v>10.368321810462801</v>
      </c>
      <c r="F2600">
        <v>0.66758532349799304</v>
      </c>
      <c r="G2600">
        <v>0.79867033282422495</v>
      </c>
      <c r="H2600">
        <v>7.0833333333333304</v>
      </c>
      <c r="I2600">
        <v>3.7477554510474498</v>
      </c>
    </row>
    <row r="2601" spans="1:9" x14ac:dyDescent="0.25">
      <c r="A2601">
        <v>2599</v>
      </c>
      <c r="B2601">
        <v>71.107610729881401</v>
      </c>
      <c r="C2601">
        <v>136.57130481862399</v>
      </c>
      <c r="D2601">
        <v>14.1364666002462</v>
      </c>
      <c r="E2601">
        <v>7.7233998734546399</v>
      </c>
      <c r="F2601">
        <v>0.434149082287761</v>
      </c>
      <c r="G2601">
        <v>0.79900218899011899</v>
      </c>
      <c r="H2601">
        <v>5.1315136476426799</v>
      </c>
      <c r="I2601">
        <v>3.3219711004075498</v>
      </c>
    </row>
    <row r="2602" spans="1:9" x14ac:dyDescent="0.25">
      <c r="A2602">
        <v>2600</v>
      </c>
      <c r="B2602">
        <v>76.316376904915202</v>
      </c>
      <c r="C2602">
        <v>137.29095300834399</v>
      </c>
      <c r="D2602">
        <v>16.245384282462101</v>
      </c>
      <c r="E2602">
        <v>12.4715025603884</v>
      </c>
      <c r="F2602">
        <v>0.42836073191159302</v>
      </c>
      <c r="G2602">
        <v>0.72742109867361504</v>
      </c>
      <c r="H2602">
        <v>4.8770706190061004</v>
      </c>
      <c r="I2602">
        <v>5.1552975326560198</v>
      </c>
    </row>
    <row r="2603" spans="1:9" x14ac:dyDescent="0.25">
      <c r="A2603">
        <v>2601</v>
      </c>
      <c r="B2603">
        <v>58.259150805270799</v>
      </c>
      <c r="C2603">
        <v>156.03034395106801</v>
      </c>
      <c r="D2603">
        <v>13.9446952200331</v>
      </c>
      <c r="E2603">
        <v>3.9050672080579298</v>
      </c>
      <c r="F2603">
        <v>0.38816598951922898</v>
      </c>
      <c r="G2603">
        <v>0.889917476931531</v>
      </c>
      <c r="H2603">
        <v>5.8740115972588196</v>
      </c>
      <c r="I2603">
        <v>2.75229357798165</v>
      </c>
    </row>
    <row r="2604" spans="1:9" x14ac:dyDescent="0.25">
      <c r="A2604">
        <v>2602</v>
      </c>
      <c r="B2604">
        <v>71.270287851683193</v>
      </c>
      <c r="C2604">
        <v>132.378336298932</v>
      </c>
      <c r="D2604">
        <v>15.5184752358659</v>
      </c>
      <c r="E2604">
        <v>9.1039303345382301</v>
      </c>
      <c r="F2604">
        <v>0.42145063119239201</v>
      </c>
      <c r="G2604">
        <v>0.72379444396553505</v>
      </c>
      <c r="H2604">
        <v>5.04657351962741</v>
      </c>
      <c r="I2604">
        <v>3.8435664709022901</v>
      </c>
    </row>
    <row r="2605" spans="1:9" x14ac:dyDescent="0.25">
      <c r="A2605">
        <v>2603</v>
      </c>
      <c r="B2605">
        <v>50.955357142857103</v>
      </c>
      <c r="C2605">
        <v>159.48654970760199</v>
      </c>
      <c r="D2605">
        <v>9.1883252506957191</v>
      </c>
      <c r="E2605">
        <v>6.46038074153563</v>
      </c>
      <c r="F2605">
        <v>0.34605488003226897</v>
      </c>
      <c r="G2605">
        <v>0.746767781264145</v>
      </c>
      <c r="H2605">
        <v>6.3806767586820996</v>
      </c>
      <c r="I2605">
        <v>3.2765060240963799</v>
      </c>
    </row>
    <row r="2606" spans="1:9" x14ac:dyDescent="0.25">
      <c r="A2606">
        <v>2604</v>
      </c>
      <c r="B2606">
        <v>51.630478087649401</v>
      </c>
      <c r="C2606">
        <v>155.36588738059299</v>
      </c>
      <c r="D2606">
        <v>11.696169958585999</v>
      </c>
      <c r="E2606">
        <v>7.7409905609509897</v>
      </c>
      <c r="F2606">
        <v>0.361569674327538</v>
      </c>
      <c r="G2606">
        <v>0.83844986384982101</v>
      </c>
      <c r="H2606">
        <v>6.3742280773980999</v>
      </c>
      <c r="I2606">
        <v>4.15210027100271</v>
      </c>
    </row>
    <row r="2607" spans="1:9" x14ac:dyDescent="0.25">
      <c r="A2607">
        <v>2605</v>
      </c>
      <c r="B2607">
        <v>50.966337854500601</v>
      </c>
      <c r="C2607">
        <v>185.66456963111199</v>
      </c>
      <c r="D2607">
        <v>13.3848035211532</v>
      </c>
      <c r="E2607">
        <v>3.9664521983210799</v>
      </c>
      <c r="F2607">
        <v>0.34731764060024001</v>
      </c>
      <c r="G2607">
        <v>0.86007631267309204</v>
      </c>
      <c r="H2607">
        <v>6.4643231899265396</v>
      </c>
      <c r="I2607">
        <v>2.92713567839195</v>
      </c>
    </row>
    <row r="2608" spans="1:9" x14ac:dyDescent="0.25">
      <c r="A2608">
        <v>2606</v>
      </c>
      <c r="B2608">
        <v>59.162418655097603</v>
      </c>
      <c r="C2608">
        <v>127.047531319086</v>
      </c>
      <c r="D2608">
        <v>12.1617976789852</v>
      </c>
      <c r="E2608">
        <v>13.535080683397799</v>
      </c>
      <c r="F2608">
        <v>0.39841384507899302</v>
      </c>
      <c r="G2608">
        <v>0.58926781420946905</v>
      </c>
      <c r="H2608">
        <v>6.50634840020314</v>
      </c>
      <c r="I2608">
        <v>5.9535472972972903</v>
      </c>
    </row>
    <row r="2609" spans="1:9" x14ac:dyDescent="0.25">
      <c r="A2609">
        <v>2607</v>
      </c>
      <c r="B2609">
        <v>37.823184766687497</v>
      </c>
      <c r="C2609">
        <v>104.85276656376099</v>
      </c>
      <c r="D2609">
        <v>15.7407704055023</v>
      </c>
      <c r="E2609">
        <v>9.1114707006117097</v>
      </c>
      <c r="F2609">
        <v>0.22899793464312501</v>
      </c>
      <c r="G2609">
        <v>0.64640292572435198</v>
      </c>
      <c r="H2609">
        <v>9.2467741935483794</v>
      </c>
      <c r="I2609">
        <v>5.0324723247232397</v>
      </c>
    </row>
    <row r="2610" spans="1:9" x14ac:dyDescent="0.25">
      <c r="A2610">
        <v>2608</v>
      </c>
      <c r="B2610">
        <v>41.812541694462901</v>
      </c>
      <c r="C2610">
        <v>136.71612196094</v>
      </c>
      <c r="D2610">
        <v>18.873740655714698</v>
      </c>
      <c r="E2610">
        <v>6.3886193269690903</v>
      </c>
      <c r="F2610">
        <v>0.25124736482820997</v>
      </c>
      <c r="G2610">
        <v>0.84664622755530605</v>
      </c>
      <c r="H2610">
        <v>10.407960199004901</v>
      </c>
      <c r="I2610">
        <v>3.3931218499851701</v>
      </c>
    </row>
    <row r="2611" spans="1:9" x14ac:dyDescent="0.25">
      <c r="A2611">
        <v>2609</v>
      </c>
      <c r="B2611">
        <v>33.928778367938101</v>
      </c>
      <c r="C2611">
        <v>147.24770284568601</v>
      </c>
      <c r="D2611">
        <v>14.779131403211901</v>
      </c>
      <c r="E2611">
        <v>5.5899380532410197</v>
      </c>
      <c r="F2611">
        <v>0.21176436636867799</v>
      </c>
      <c r="G2611">
        <v>0.88693781988070897</v>
      </c>
      <c r="H2611">
        <v>11.464978902953501</v>
      </c>
      <c r="I2611">
        <v>3.0507948817371</v>
      </c>
    </row>
    <row r="2612" spans="1:9" x14ac:dyDescent="0.25">
      <c r="A2612">
        <v>2610</v>
      </c>
      <c r="B2612">
        <v>28.309554690877601</v>
      </c>
      <c r="C2612">
        <v>127.826364892881</v>
      </c>
      <c r="D2612">
        <v>11.1030314762217</v>
      </c>
      <c r="E2612">
        <v>21.140520569283598</v>
      </c>
      <c r="F2612">
        <v>0.173537836342612</v>
      </c>
      <c r="G2612">
        <v>0.69942230099204294</v>
      </c>
      <c r="H2612">
        <v>12.487980769230701</v>
      </c>
      <c r="I2612">
        <v>11.743637204997601</v>
      </c>
    </row>
    <row r="2613" spans="1:9" x14ac:dyDescent="0.25">
      <c r="A2613">
        <v>2611</v>
      </c>
      <c r="B2613">
        <v>22.261492537313401</v>
      </c>
      <c r="C2613">
        <v>84.944890510948895</v>
      </c>
      <c r="D2613">
        <v>15.9498999983596</v>
      </c>
      <c r="E2613">
        <v>11.8483775104319</v>
      </c>
      <c r="F2613">
        <v>0.13119000877928699</v>
      </c>
      <c r="G2613">
        <v>0.59535309577996698</v>
      </c>
      <c r="H2613">
        <v>13.658333333333299</v>
      </c>
      <c r="I2613">
        <v>3.88032454361054</v>
      </c>
    </row>
    <row r="2614" spans="1:9" x14ac:dyDescent="0.25">
      <c r="A2614">
        <v>2612</v>
      </c>
      <c r="B2614">
        <v>35.2623422625636</v>
      </c>
      <c r="C2614">
        <v>107.870280568063</v>
      </c>
      <c r="D2614">
        <v>13.9107275205308</v>
      </c>
      <c r="E2614">
        <v>7.1538465245515104</v>
      </c>
      <c r="F2614">
        <v>0.20757539629355501</v>
      </c>
      <c r="G2614">
        <v>0.69098180847767499</v>
      </c>
      <c r="H2614">
        <v>12.9155485398579</v>
      </c>
      <c r="I2614">
        <v>3.8542615484710399</v>
      </c>
    </row>
    <row r="2615" spans="1:9" x14ac:dyDescent="0.25">
      <c r="A2615">
        <v>2613</v>
      </c>
      <c r="B2615">
        <v>108.62697022767</v>
      </c>
      <c r="C2615">
        <v>135.11220172617999</v>
      </c>
      <c r="D2615">
        <v>18.3897868566319</v>
      </c>
      <c r="E2615">
        <v>4.3299587568398099</v>
      </c>
      <c r="F2615">
        <v>0.55603438707622399</v>
      </c>
      <c r="G2615">
        <v>0.792427764458279</v>
      </c>
      <c r="H2615">
        <v>8.8066496163682793</v>
      </c>
      <c r="I2615">
        <v>2.90819833087874</v>
      </c>
    </row>
    <row r="2616" spans="1:9" x14ac:dyDescent="0.25">
      <c r="A2616">
        <v>2614</v>
      </c>
      <c r="B2616">
        <v>59.1826424870466</v>
      </c>
      <c r="C2616">
        <v>126.03322748922599</v>
      </c>
      <c r="D2616">
        <v>15.5371308816768</v>
      </c>
      <c r="E2616">
        <v>9.1210084084093399</v>
      </c>
      <c r="F2616">
        <v>0.29505200231262502</v>
      </c>
      <c r="G2616">
        <v>0.78042193274069405</v>
      </c>
      <c r="H2616">
        <v>12.8587319243604</v>
      </c>
      <c r="I2616">
        <v>5.3219954648526002</v>
      </c>
    </row>
    <row r="2617" spans="1:9" x14ac:dyDescent="0.25">
      <c r="A2617">
        <v>2615</v>
      </c>
      <c r="B2617">
        <v>65.674505351929895</v>
      </c>
      <c r="C2617">
        <v>150.26766917293199</v>
      </c>
      <c r="D2617">
        <v>17.175868969171699</v>
      </c>
      <c r="E2617">
        <v>6.8471856291223796</v>
      </c>
      <c r="F2617">
        <v>0.39192673804587702</v>
      </c>
      <c r="G2617">
        <v>0.90285710877111602</v>
      </c>
      <c r="H2617">
        <v>11.588805166846001</v>
      </c>
      <c r="I2617">
        <v>3.5468177855274599</v>
      </c>
    </row>
    <row r="2618" spans="1:9" x14ac:dyDescent="0.25">
      <c r="A2618">
        <v>2616</v>
      </c>
      <c r="B2618">
        <v>72.448952632572102</v>
      </c>
      <c r="C2618">
        <v>159.00237025948101</v>
      </c>
      <c r="D2618">
        <v>16.796455547561099</v>
      </c>
      <c r="E2618">
        <v>6.1282479405942798</v>
      </c>
      <c r="F2618">
        <v>0.41975863686109499</v>
      </c>
      <c r="G2618">
        <v>0.83936336587946103</v>
      </c>
      <c r="H2618">
        <v>12.7796284433055</v>
      </c>
      <c r="I2618">
        <v>3.5485335195530698</v>
      </c>
    </row>
    <row r="2619" spans="1:9" x14ac:dyDescent="0.25">
      <c r="A2619">
        <v>2617</v>
      </c>
      <c r="B2619">
        <v>60.844088026855601</v>
      </c>
      <c r="C2619">
        <v>154.85692995529001</v>
      </c>
      <c r="D2619">
        <v>16.377072128127999</v>
      </c>
      <c r="E2619">
        <v>4.1127112838659201</v>
      </c>
      <c r="F2619">
        <v>0.34801804007333698</v>
      </c>
      <c r="G2619">
        <v>0.86621226478496804</v>
      </c>
      <c r="H2619">
        <v>9.4308005427408403</v>
      </c>
      <c r="I2619">
        <v>2.8883415435139499</v>
      </c>
    </row>
    <row r="2620" spans="1:9" x14ac:dyDescent="0.25">
      <c r="A2620">
        <v>2618</v>
      </c>
      <c r="B2620">
        <v>81.3987596899224</v>
      </c>
      <c r="C2620">
        <v>106.068192888455</v>
      </c>
      <c r="D2620">
        <v>12.630412402010601</v>
      </c>
      <c r="E2620">
        <v>8.9478963989557307</v>
      </c>
      <c r="F2620">
        <v>0.43006507149509499</v>
      </c>
      <c r="G2620">
        <v>0.64486428941053697</v>
      </c>
      <c r="H2620">
        <v>7.6077586206896504</v>
      </c>
      <c r="I2620">
        <v>4.21608040201005</v>
      </c>
    </row>
    <row r="2621" spans="1:9" x14ac:dyDescent="0.25">
      <c r="A2621">
        <v>2619</v>
      </c>
      <c r="B2621">
        <v>61.956369982547898</v>
      </c>
      <c r="C2621">
        <v>125.463119709794</v>
      </c>
      <c r="D2621">
        <v>14.9834251104886</v>
      </c>
      <c r="E2621">
        <v>14.035490415210999</v>
      </c>
      <c r="F2621">
        <v>0.38910813890995299</v>
      </c>
      <c r="G2621">
        <v>0.57365331401152098</v>
      </c>
      <c r="H2621">
        <v>8.0044130626654901</v>
      </c>
      <c r="I2621">
        <v>9.0166251039068896</v>
      </c>
    </row>
    <row r="2622" spans="1:9" x14ac:dyDescent="0.25">
      <c r="A2622">
        <v>2620</v>
      </c>
      <c r="B2622">
        <v>51.595617156770899</v>
      </c>
      <c r="C2622">
        <v>170.457218435242</v>
      </c>
      <c r="D2622">
        <v>15.6534234190971</v>
      </c>
      <c r="E2622">
        <v>6.64602942978222</v>
      </c>
      <c r="F2622">
        <v>0.294038925056818</v>
      </c>
      <c r="G2622">
        <v>0.84377149801764795</v>
      </c>
      <c r="H2622">
        <v>12.307915758896099</v>
      </c>
      <c r="I2622">
        <v>4.2810240963855399</v>
      </c>
    </row>
    <row r="2623" spans="1:9" x14ac:dyDescent="0.25">
      <c r="A2623">
        <v>2621</v>
      </c>
      <c r="B2623">
        <v>49.896187413872298</v>
      </c>
      <c r="C2623">
        <v>145.374410602778</v>
      </c>
      <c r="D2623">
        <v>21.390548396741501</v>
      </c>
      <c r="E2623">
        <v>9.9465281433708004</v>
      </c>
      <c r="F2623">
        <v>0.29526524268674897</v>
      </c>
      <c r="G2623">
        <v>0.788514568465846</v>
      </c>
      <c r="H2623">
        <v>17.661538461538399</v>
      </c>
      <c r="I2623">
        <v>7.0789386401326704</v>
      </c>
    </row>
    <row r="2624" spans="1:9" x14ac:dyDescent="0.25">
      <c r="A2624">
        <v>2622</v>
      </c>
      <c r="B2624">
        <v>51.260577303281899</v>
      </c>
      <c r="C2624">
        <v>140.11116306253601</v>
      </c>
      <c r="D2624">
        <v>19.1823321354954</v>
      </c>
      <c r="E2624">
        <v>5.61168089216173</v>
      </c>
      <c r="F2624">
        <v>0.29742712612042299</v>
      </c>
      <c r="G2624">
        <v>0.84838763680204898</v>
      </c>
      <c r="H2624">
        <v>13.154501216545</v>
      </c>
      <c r="I2624">
        <v>3.5482587064676601</v>
      </c>
    </row>
    <row r="2625" spans="1:9" x14ac:dyDescent="0.25">
      <c r="A2625">
        <v>2623</v>
      </c>
      <c r="B2625">
        <v>39.843978547050199</v>
      </c>
      <c r="C2625">
        <v>145.65759842196101</v>
      </c>
      <c r="D2625">
        <v>17.075028264272198</v>
      </c>
      <c r="E2625">
        <v>8.1716369752855602</v>
      </c>
      <c r="F2625">
        <v>0.25179553176220498</v>
      </c>
      <c r="G2625">
        <v>0.86163479260000897</v>
      </c>
      <c r="H2625">
        <v>16.411689961880501</v>
      </c>
      <c r="I2625">
        <v>4.5149602618045801</v>
      </c>
    </row>
    <row r="2626" spans="1:9" x14ac:dyDescent="0.25">
      <c r="A2626">
        <v>2624</v>
      </c>
      <c r="B2626">
        <v>42.559351884466302</v>
      </c>
      <c r="C2626">
        <v>129.42321183467999</v>
      </c>
      <c r="D2626">
        <v>16.668270985656601</v>
      </c>
      <c r="E2626">
        <v>8.8495242051399092</v>
      </c>
      <c r="F2626">
        <v>0.27864488396996701</v>
      </c>
      <c r="G2626">
        <v>0.76390805159729303</v>
      </c>
      <c r="H2626">
        <v>12.3426966292134</v>
      </c>
      <c r="I2626">
        <v>3.52736982643524</v>
      </c>
    </row>
    <row r="2627" spans="1:9" x14ac:dyDescent="0.25">
      <c r="A2627">
        <v>2625</v>
      </c>
      <c r="B2627">
        <v>38.435639737147199</v>
      </c>
      <c r="C2627">
        <v>142.32928942807601</v>
      </c>
      <c r="D2627">
        <v>14.9397899609364</v>
      </c>
      <c r="E2627">
        <v>4.6766572440467602</v>
      </c>
      <c r="F2627">
        <v>0.24053912436201499</v>
      </c>
      <c r="G2627">
        <v>0.847617315430642</v>
      </c>
      <c r="H2627">
        <v>13.4422604422604</v>
      </c>
      <c r="I2627">
        <v>3.3481995374958702</v>
      </c>
    </row>
    <row r="2628" spans="1:9" x14ac:dyDescent="0.25">
      <c r="A2628">
        <v>2626</v>
      </c>
      <c r="B2628">
        <v>49.147149801148899</v>
      </c>
      <c r="C2628">
        <v>132.04695815506599</v>
      </c>
      <c r="D2628">
        <v>17.060402320598701</v>
      </c>
      <c r="E2628">
        <v>5.2323683197759001</v>
      </c>
      <c r="F2628">
        <v>0.29602681503678502</v>
      </c>
      <c r="G2628">
        <v>0.86787811102981505</v>
      </c>
      <c r="H2628">
        <v>15.700115340253699</v>
      </c>
      <c r="I2628">
        <v>3.30664945125887</v>
      </c>
    </row>
    <row r="2629" spans="1:9" x14ac:dyDescent="0.25">
      <c r="A2629">
        <v>2627</v>
      </c>
      <c r="B2629">
        <v>33.6059027777777</v>
      </c>
      <c r="C2629">
        <v>174.549421128798</v>
      </c>
      <c r="D2629">
        <v>13.9250827703901</v>
      </c>
      <c r="E2629">
        <v>3.48064407299715</v>
      </c>
      <c r="F2629">
        <v>0.21268401463224501</v>
      </c>
      <c r="G2629">
        <v>0.91605309855295702</v>
      </c>
      <c r="H2629">
        <v>13.9381443298969</v>
      </c>
      <c r="I2629">
        <v>2.7005174644243199</v>
      </c>
    </row>
    <row r="2630" spans="1:9" x14ac:dyDescent="0.25">
      <c r="A2630">
        <v>2628</v>
      </c>
      <c r="B2630">
        <v>59.016949152542303</v>
      </c>
      <c r="C2630">
        <v>173.156965336821</v>
      </c>
      <c r="D2630">
        <v>17.0653360065686</v>
      </c>
      <c r="E2630">
        <v>10.3081308164516</v>
      </c>
      <c r="F2630">
        <v>0.336153774963103</v>
      </c>
      <c r="G2630">
        <v>0.80621220780549396</v>
      </c>
      <c r="H2630">
        <v>12.2494305239179</v>
      </c>
      <c r="I2630">
        <v>3.8061099796333999</v>
      </c>
    </row>
    <row r="2631" spans="1:9" x14ac:dyDescent="0.25">
      <c r="A2631">
        <v>2629</v>
      </c>
      <c r="B2631">
        <v>56.5</v>
      </c>
      <c r="C2631">
        <v>144.22918238993699</v>
      </c>
      <c r="D2631">
        <v>19.920265304115699</v>
      </c>
      <c r="E2631">
        <v>6.6267466901215304</v>
      </c>
      <c r="F2631">
        <v>0.33296722500331299</v>
      </c>
      <c r="G2631">
        <v>0.873660020674357</v>
      </c>
      <c r="H2631">
        <v>12.553658536585299</v>
      </c>
      <c r="I2631">
        <v>2.84003091190108</v>
      </c>
    </row>
    <row r="2632" spans="1:9" x14ac:dyDescent="0.25">
      <c r="A2632">
        <v>2630</v>
      </c>
      <c r="B2632">
        <v>51.998895841001101</v>
      </c>
      <c r="C2632">
        <v>172.19010303294101</v>
      </c>
      <c r="D2632">
        <v>10.5980875383925</v>
      </c>
      <c r="E2632">
        <v>4.3917356645211196</v>
      </c>
      <c r="F2632">
        <v>0.31724591936288499</v>
      </c>
      <c r="G2632">
        <v>0.832719124511899</v>
      </c>
      <c r="H2632">
        <v>9.1474688187820892</v>
      </c>
      <c r="I2632">
        <v>2.68167492120666</v>
      </c>
    </row>
    <row r="2633" spans="1:9" x14ac:dyDescent="0.25">
      <c r="A2633">
        <v>2631</v>
      </c>
      <c r="B2633">
        <v>49.9596673596673</v>
      </c>
      <c r="C2633">
        <v>166.38276553106201</v>
      </c>
      <c r="D2633">
        <v>10.705447344293701</v>
      </c>
      <c r="E2633">
        <v>5.6776050073172604</v>
      </c>
      <c r="F2633">
        <v>0.27779246863538098</v>
      </c>
      <c r="G2633">
        <v>0.89127311156651901</v>
      </c>
      <c r="H2633">
        <v>6.3727598566308199</v>
      </c>
      <c r="I2633">
        <v>2.9172679172679099</v>
      </c>
    </row>
    <row r="2634" spans="1:9" x14ac:dyDescent="0.25">
      <c r="A2634">
        <v>2632</v>
      </c>
      <c r="B2634">
        <v>82.965806001395606</v>
      </c>
      <c r="C2634">
        <v>160.549507817023</v>
      </c>
      <c r="D2634">
        <v>11.339877146343101</v>
      </c>
      <c r="E2634">
        <v>5.3436948169638896</v>
      </c>
      <c r="F2634">
        <v>0.44996430061667902</v>
      </c>
      <c r="G2634">
        <v>0.86833379550638901</v>
      </c>
      <c r="H2634">
        <v>10.4512261580381</v>
      </c>
      <c r="I2634">
        <v>2.81635071090047</v>
      </c>
    </row>
    <row r="2635" spans="1:9" x14ac:dyDescent="0.25">
      <c r="A2635">
        <v>2633</v>
      </c>
      <c r="B2635">
        <v>71.269496734537</v>
      </c>
      <c r="C2635">
        <v>29.039137380191601</v>
      </c>
      <c r="D2635">
        <v>12.052524995298199</v>
      </c>
      <c r="E2635">
        <v>20.7226681434095</v>
      </c>
      <c r="F2635">
        <v>0.36974446905311098</v>
      </c>
      <c r="G2635">
        <v>0.17781498259100001</v>
      </c>
      <c r="H2635">
        <v>10.3198826118855</v>
      </c>
      <c r="I2635">
        <v>5.75091575091575</v>
      </c>
    </row>
    <row r="2636" spans="1:9" x14ac:dyDescent="0.25">
      <c r="A2636">
        <v>2634</v>
      </c>
      <c r="B2636">
        <v>51.018923530324102</v>
      </c>
      <c r="C2636">
        <v>152.178547708656</v>
      </c>
      <c r="D2636">
        <v>14.2177102719104</v>
      </c>
      <c r="E2636">
        <v>5.4494622441349598</v>
      </c>
      <c r="F2636">
        <v>0.30155763264914098</v>
      </c>
      <c r="G2636">
        <v>0.86159439455295495</v>
      </c>
      <c r="H2636">
        <v>12.588835534213599</v>
      </c>
      <c r="I2636">
        <v>3.7353426919900898</v>
      </c>
    </row>
    <row r="2637" spans="1:9" x14ac:dyDescent="0.25">
      <c r="A2637">
        <v>2635</v>
      </c>
      <c r="B2637">
        <v>48.366545764881501</v>
      </c>
      <c r="C2637">
        <v>178.26808647260199</v>
      </c>
      <c r="D2637">
        <v>19.851136624322301</v>
      </c>
      <c r="E2637">
        <v>4.6986628202615401</v>
      </c>
      <c r="F2637">
        <v>0.28560388376751999</v>
      </c>
      <c r="G2637">
        <v>0.87091717200220098</v>
      </c>
      <c r="H2637">
        <v>14.297887836853601</v>
      </c>
      <c r="I2637">
        <v>3.0680851063829699</v>
      </c>
    </row>
    <row r="2638" spans="1:9" x14ac:dyDescent="0.25">
      <c r="A2638">
        <v>2636</v>
      </c>
      <c r="B2638">
        <v>38.690582959641198</v>
      </c>
      <c r="C2638">
        <v>167.300251256281</v>
      </c>
      <c r="D2638">
        <v>12.1388767038921</v>
      </c>
      <c r="E2638">
        <v>6.94634594865851</v>
      </c>
      <c r="F2638">
        <v>0.23820944589297799</v>
      </c>
      <c r="G2638">
        <v>0.84715177019169596</v>
      </c>
      <c r="H2638">
        <v>9.4100549882168103</v>
      </c>
      <c r="I2638">
        <v>4.9638675142187996</v>
      </c>
    </row>
    <row r="2639" spans="1:9" x14ac:dyDescent="0.25">
      <c r="A2639">
        <v>2637</v>
      </c>
      <c r="B2639">
        <v>41.935465976331301</v>
      </c>
      <c r="C2639">
        <v>164.50099522292899</v>
      </c>
      <c r="D2639">
        <v>14.657747305415301</v>
      </c>
      <c r="E2639">
        <v>5.4172259894841703</v>
      </c>
      <c r="F2639">
        <v>0.26317552162060498</v>
      </c>
      <c r="G2639">
        <v>0.88155123653685097</v>
      </c>
      <c r="H2639">
        <v>10.5821596244131</v>
      </c>
      <c r="I2639">
        <v>2.8658872077028801</v>
      </c>
    </row>
    <row r="2640" spans="1:9" x14ac:dyDescent="0.25">
      <c r="A2640">
        <v>2638</v>
      </c>
      <c r="B2640">
        <v>53.428571428571402</v>
      </c>
      <c r="C2640">
        <v>145.41600824458899</v>
      </c>
      <c r="D2640">
        <v>21.387775100565602</v>
      </c>
      <c r="E2640">
        <v>13.6310421245638</v>
      </c>
      <c r="F2640">
        <v>0.34453860911161999</v>
      </c>
      <c r="G2640">
        <v>0.76598277668527004</v>
      </c>
      <c r="H2640">
        <v>10.758949880668199</v>
      </c>
      <c r="I2640">
        <v>8.5416509611760194</v>
      </c>
    </row>
    <row r="2641" spans="1:9" x14ac:dyDescent="0.25">
      <c r="A2641">
        <v>2639</v>
      </c>
      <c r="B2641">
        <v>52.478321461752799</v>
      </c>
      <c r="C2641">
        <v>185.813899707887</v>
      </c>
      <c r="D2641">
        <v>15.5761992074278</v>
      </c>
      <c r="E2641">
        <v>4.4497547587137403</v>
      </c>
      <c r="F2641">
        <v>0.33103605718106899</v>
      </c>
      <c r="G2641">
        <v>0.87435283446758405</v>
      </c>
      <c r="H2641">
        <v>14.481615430982499</v>
      </c>
      <c r="I2641">
        <v>3.03765690376569</v>
      </c>
    </row>
    <row r="2642" spans="1:9" x14ac:dyDescent="0.25">
      <c r="A2642">
        <v>2640</v>
      </c>
      <c r="B2642">
        <v>59.276777251184797</v>
      </c>
      <c r="C2642">
        <v>160.573099980661</v>
      </c>
      <c r="D2642">
        <v>11.605939191099001</v>
      </c>
      <c r="E2642">
        <v>5.9390278233102904</v>
      </c>
      <c r="F2642">
        <v>0.352014533733224</v>
      </c>
      <c r="G2642">
        <v>0.87129786564910205</v>
      </c>
      <c r="H2642">
        <v>10.5318906605922</v>
      </c>
      <c r="I2642">
        <v>3.14938382927562</v>
      </c>
    </row>
    <row r="2643" spans="1:9" x14ac:dyDescent="0.25">
      <c r="A2643">
        <v>2641</v>
      </c>
      <c r="B2643">
        <v>80.350719079578099</v>
      </c>
      <c r="C2643">
        <v>139.32188696239501</v>
      </c>
      <c r="D2643">
        <v>20.0239901143234</v>
      </c>
      <c r="E2643">
        <v>8.4128555931783193</v>
      </c>
      <c r="F2643">
        <v>0.43859784900332499</v>
      </c>
      <c r="G2643">
        <v>0.82906518376852201</v>
      </c>
      <c r="H2643">
        <v>11.037251123956301</v>
      </c>
      <c r="I2643">
        <v>4.4565153733528504</v>
      </c>
    </row>
    <row r="2644" spans="1:9" x14ac:dyDescent="0.25">
      <c r="A2644">
        <v>2642</v>
      </c>
      <c r="B2644">
        <v>50.246316208681797</v>
      </c>
      <c r="C2644">
        <v>153.93164761574801</v>
      </c>
      <c r="D2644">
        <v>15.699126091490401</v>
      </c>
      <c r="E2644">
        <v>4.1601312995739503</v>
      </c>
      <c r="F2644">
        <v>0.31613784902276898</v>
      </c>
      <c r="G2644">
        <v>0.85626054491372205</v>
      </c>
      <c r="H2644">
        <v>10.4970414201183</v>
      </c>
      <c r="I2644">
        <v>2.8456479690522198</v>
      </c>
    </row>
    <row r="2645" spans="1:9" x14ac:dyDescent="0.25">
      <c r="A2645">
        <v>2643</v>
      </c>
      <c r="B2645">
        <v>47.777973740936702</v>
      </c>
      <c r="C2645">
        <v>149.352933095205</v>
      </c>
      <c r="D2645">
        <v>22.0813179084764</v>
      </c>
      <c r="E2645">
        <v>3.9201256419386401</v>
      </c>
      <c r="F2645">
        <v>0.299327849628024</v>
      </c>
      <c r="G2645">
        <v>0.82327003161529699</v>
      </c>
      <c r="H2645">
        <v>10.5600890207715</v>
      </c>
      <c r="I2645">
        <v>2.47774349933891</v>
      </c>
    </row>
    <row r="2646" spans="1:9" x14ac:dyDescent="0.25">
      <c r="A2646">
        <v>2644</v>
      </c>
      <c r="B2646">
        <v>49.899032882011603</v>
      </c>
      <c r="C2646">
        <v>180.25214521452099</v>
      </c>
      <c r="D2646">
        <v>21.5209306287007</v>
      </c>
      <c r="E2646">
        <v>6.8282495561393697</v>
      </c>
      <c r="F2646">
        <v>0.31293449750694802</v>
      </c>
      <c r="G2646">
        <v>0.88579646190776895</v>
      </c>
      <c r="H2646">
        <v>11.201486988847501</v>
      </c>
      <c r="I2646">
        <v>2.9134821155609898</v>
      </c>
    </row>
    <row r="2647" spans="1:9" x14ac:dyDescent="0.25">
      <c r="A2647">
        <v>2645</v>
      </c>
      <c r="B2647">
        <v>52.103981264637</v>
      </c>
      <c r="C2647">
        <v>144.36909581646401</v>
      </c>
      <c r="D2647">
        <v>17.4155860899406</v>
      </c>
      <c r="E2647">
        <v>7.7235402545564398</v>
      </c>
      <c r="F2647">
        <v>0.32164870262908202</v>
      </c>
      <c r="G2647">
        <v>0.82259350862883196</v>
      </c>
      <c r="H2647">
        <v>11.4829875518672</v>
      </c>
      <c r="I2647">
        <v>3.2134217713616802</v>
      </c>
    </row>
    <row r="2648" spans="1:9" x14ac:dyDescent="0.25">
      <c r="A2648">
        <v>2646</v>
      </c>
      <c r="B2648">
        <v>39.054610564010702</v>
      </c>
      <c r="C2648">
        <v>154.543228051391</v>
      </c>
      <c r="D2648">
        <v>9.6384084744033007</v>
      </c>
      <c r="E2648">
        <v>4.7298868673189798</v>
      </c>
      <c r="F2648">
        <v>0.24507839041912799</v>
      </c>
      <c r="G2648">
        <v>0.83129884025294398</v>
      </c>
      <c r="H2648">
        <v>12.0611664295874</v>
      </c>
      <c r="I2648">
        <v>2.9689490445859801</v>
      </c>
    </row>
    <row r="2649" spans="1:9" x14ac:dyDescent="0.25">
      <c r="A2649">
        <v>2647</v>
      </c>
      <c r="B2649">
        <v>67.441686439131203</v>
      </c>
      <c r="C2649">
        <v>140.762627827703</v>
      </c>
      <c r="D2649">
        <v>13.1711994893877</v>
      </c>
      <c r="E2649">
        <v>8.42972114869732</v>
      </c>
      <c r="F2649">
        <v>0.35798569135027097</v>
      </c>
      <c r="G2649">
        <v>0.84047969863963701</v>
      </c>
      <c r="H2649">
        <v>9.8886524822694994</v>
      </c>
      <c r="I2649">
        <v>4.1000935453695</v>
      </c>
    </row>
    <row r="2650" spans="1:9" x14ac:dyDescent="0.25">
      <c r="A2650">
        <v>2648</v>
      </c>
      <c r="B2650">
        <v>64.117368221463707</v>
      </c>
      <c r="C2650">
        <v>151.23701938876101</v>
      </c>
      <c r="D2650">
        <v>13.727584365030401</v>
      </c>
      <c r="E2650">
        <v>4.7215147691702004</v>
      </c>
      <c r="F2650">
        <v>0.35027794229933901</v>
      </c>
      <c r="G2650">
        <v>0.90038427017209699</v>
      </c>
      <c r="H2650">
        <v>9.4727941176470498</v>
      </c>
      <c r="I2650">
        <v>3.45744923568332</v>
      </c>
    </row>
    <row r="2651" spans="1:9" x14ac:dyDescent="0.25">
      <c r="A2651">
        <v>2649</v>
      </c>
      <c r="B2651">
        <v>66.489228630993694</v>
      </c>
      <c r="C2651">
        <v>201.76899859868399</v>
      </c>
      <c r="D2651">
        <v>10.7681104152127</v>
      </c>
      <c r="E2651">
        <v>2.9138932524319099</v>
      </c>
      <c r="F2651">
        <v>0.34133850504566698</v>
      </c>
      <c r="G2651">
        <v>0.90269812398175797</v>
      </c>
      <c r="H2651">
        <v>8.6469359331476294</v>
      </c>
      <c r="I2651">
        <v>2.3468328141225299</v>
      </c>
    </row>
    <row r="2652" spans="1:9" x14ac:dyDescent="0.25">
      <c r="A2652">
        <v>2650</v>
      </c>
      <c r="B2652">
        <v>50.501340033500803</v>
      </c>
      <c r="C2652">
        <v>87.102324338765698</v>
      </c>
      <c r="D2652">
        <v>14.3426272978173</v>
      </c>
      <c r="E2652">
        <v>6.8274930834485303</v>
      </c>
      <c r="F2652">
        <v>0.286685088445851</v>
      </c>
      <c r="G2652">
        <v>0.67902625922514004</v>
      </c>
      <c r="H2652">
        <v>8.8250825082508193</v>
      </c>
      <c r="I2652">
        <v>3.8514548238897302</v>
      </c>
    </row>
    <row r="2653" spans="1:9" x14ac:dyDescent="0.25">
      <c r="A2653">
        <v>2651</v>
      </c>
      <c r="B2653">
        <v>47.572993931220502</v>
      </c>
      <c r="C2653">
        <v>165.113119312436</v>
      </c>
      <c r="D2653">
        <v>10.6629389743537</v>
      </c>
      <c r="E2653">
        <v>4.7586019840364298</v>
      </c>
      <c r="F2653">
        <v>0.27366216826871398</v>
      </c>
      <c r="G2653">
        <v>0.85833053969892603</v>
      </c>
      <c r="H2653">
        <v>9.9393333333333302</v>
      </c>
      <c r="I2653">
        <v>2.98941798941798</v>
      </c>
    </row>
    <row r="2654" spans="1:9" x14ac:dyDescent="0.25">
      <c r="A2654">
        <v>2652</v>
      </c>
      <c r="B2654">
        <v>51.148880105401801</v>
      </c>
      <c r="C2654">
        <v>140.056106354213</v>
      </c>
      <c r="D2654">
        <v>13.7278131508732</v>
      </c>
      <c r="E2654">
        <v>11.571005526526999</v>
      </c>
      <c r="F2654">
        <v>0.29400439804004302</v>
      </c>
      <c r="G2654">
        <v>0.70626920227799195</v>
      </c>
      <c r="H2654">
        <v>10.9221341023792</v>
      </c>
      <c r="I2654">
        <v>5.1296865396435098</v>
      </c>
    </row>
    <row r="2655" spans="1:9" x14ac:dyDescent="0.25">
      <c r="A2655">
        <v>2653</v>
      </c>
      <c r="B2655">
        <v>46.985003124348999</v>
      </c>
      <c r="C2655">
        <v>89.466141344496407</v>
      </c>
      <c r="D2655">
        <v>16.232989923077099</v>
      </c>
      <c r="E2655">
        <v>4.4018560113619696</v>
      </c>
      <c r="F2655">
        <v>0.26642367290186902</v>
      </c>
      <c r="G2655">
        <v>0.82118196982828895</v>
      </c>
      <c r="H2655">
        <v>11.548361934477301</v>
      </c>
      <c r="I2655">
        <v>3.1265726267632399</v>
      </c>
    </row>
    <row r="2656" spans="1:9" x14ac:dyDescent="0.25">
      <c r="A2656">
        <v>2654</v>
      </c>
      <c r="B2656">
        <v>35.4642916597303</v>
      </c>
      <c r="C2656">
        <v>148.15445631816601</v>
      </c>
      <c r="D2656">
        <v>10.6780674807633</v>
      </c>
      <c r="E2656">
        <v>8.4771897035293797</v>
      </c>
      <c r="F2656">
        <v>0.219642162515612</v>
      </c>
      <c r="G2656">
        <v>0.82124263238862105</v>
      </c>
      <c r="H2656">
        <v>8.5944669365722</v>
      </c>
      <c r="I2656">
        <v>4.4762721555174299</v>
      </c>
    </row>
    <row r="2657" spans="1:9" x14ac:dyDescent="0.25">
      <c r="A2657">
        <v>2655</v>
      </c>
      <c r="B2657">
        <v>57.786630654962799</v>
      </c>
      <c r="C2657">
        <v>148.25563332195199</v>
      </c>
      <c r="D2657">
        <v>10.812056250911301</v>
      </c>
      <c r="E2657">
        <v>8.8510888651092294</v>
      </c>
      <c r="F2657">
        <v>0.298743289460837</v>
      </c>
      <c r="G2657">
        <v>0.87535127128440404</v>
      </c>
      <c r="H2657">
        <v>10.182046979865699</v>
      </c>
      <c r="I2657">
        <v>4.18547215496368</v>
      </c>
    </row>
    <row r="2658" spans="1:9" x14ac:dyDescent="0.25">
      <c r="A2658">
        <v>2656</v>
      </c>
      <c r="B2658">
        <v>42.769704975781501</v>
      </c>
      <c r="C2658">
        <v>146.910894308943</v>
      </c>
      <c r="D2658">
        <v>13.851295960518</v>
      </c>
      <c r="E2658">
        <v>9.9051132184167496</v>
      </c>
      <c r="F2658">
        <v>0.27140201019549798</v>
      </c>
      <c r="G2658">
        <v>0.78557548720096404</v>
      </c>
      <c r="H2658">
        <v>12.426568265682601</v>
      </c>
      <c r="I2658">
        <v>5.7595505617977496</v>
      </c>
    </row>
    <row r="2659" spans="1:9" x14ac:dyDescent="0.25">
      <c r="A2659">
        <v>2657</v>
      </c>
      <c r="B2659">
        <v>44.502811244979902</v>
      </c>
      <c r="C2659">
        <v>158.05270655270601</v>
      </c>
      <c r="D2659">
        <v>14.388376257405</v>
      </c>
      <c r="E2659">
        <v>5.2665777020023299</v>
      </c>
      <c r="F2659">
        <v>0.28706710864199497</v>
      </c>
      <c r="G2659">
        <v>0.84072845009724295</v>
      </c>
      <c r="H2659">
        <v>13.118773946360101</v>
      </c>
      <c r="I2659">
        <v>3.2019882512426499</v>
      </c>
    </row>
    <row r="2660" spans="1:9" x14ac:dyDescent="0.25">
      <c r="A2660">
        <v>2658</v>
      </c>
      <c r="B2660">
        <v>47.923551401869098</v>
      </c>
      <c r="C2660">
        <v>128.305772230889</v>
      </c>
      <c r="D2660">
        <v>14.9744020426257</v>
      </c>
      <c r="E2660">
        <v>14.1985179987834</v>
      </c>
      <c r="F2660">
        <v>0.32182617276733</v>
      </c>
      <c r="G2660">
        <v>0.61338901940555401</v>
      </c>
      <c r="H2660">
        <v>7.9019746121297603</v>
      </c>
      <c r="I2660">
        <v>7.2258555133079803</v>
      </c>
    </row>
    <row r="2661" spans="1:9" x14ac:dyDescent="0.25">
      <c r="A2661">
        <v>2659</v>
      </c>
      <c r="B2661">
        <v>49.447559893522602</v>
      </c>
      <c r="C2661">
        <v>119.042458243019</v>
      </c>
      <c r="D2661">
        <v>10.6558785557877</v>
      </c>
      <c r="E2661">
        <v>7.0394186784766397</v>
      </c>
      <c r="F2661">
        <v>0.26777835140288397</v>
      </c>
      <c r="G2661">
        <v>0.78912260542016599</v>
      </c>
      <c r="H2661">
        <v>10.0799151343705</v>
      </c>
      <c r="I2661">
        <v>3.5219473264165999</v>
      </c>
    </row>
    <row r="2662" spans="1:9" x14ac:dyDescent="0.25">
      <c r="A2662">
        <v>2660</v>
      </c>
      <c r="B2662">
        <v>52.8951187335092</v>
      </c>
      <c r="C2662">
        <v>143.973244147157</v>
      </c>
      <c r="D2662">
        <v>15.2902560967815</v>
      </c>
      <c r="E2662">
        <v>6.4399418552581098</v>
      </c>
      <c r="F2662">
        <v>0.28529822846519098</v>
      </c>
      <c r="G2662">
        <v>0.86802919784830301</v>
      </c>
      <c r="H2662">
        <v>9.9073010664479</v>
      </c>
      <c r="I2662">
        <v>3.7018572825024401</v>
      </c>
    </row>
    <row r="2663" spans="1:9" x14ac:dyDescent="0.25">
      <c r="A2663">
        <v>2661</v>
      </c>
      <c r="B2663">
        <v>71.694178974804501</v>
      </c>
      <c r="C2663">
        <v>162.38015922899601</v>
      </c>
      <c r="D2663">
        <v>15.687949142343699</v>
      </c>
      <c r="E2663">
        <v>4.8537424333094101</v>
      </c>
      <c r="F2663">
        <v>0.35503857056883997</v>
      </c>
      <c r="G2663">
        <v>0.84175467128238801</v>
      </c>
      <c r="H2663">
        <v>9.0212765957446805</v>
      </c>
      <c r="I2663">
        <v>2.6675062972292101</v>
      </c>
    </row>
    <row r="2664" spans="1:9" x14ac:dyDescent="0.25">
      <c r="A2664">
        <v>2662</v>
      </c>
      <c r="B2664">
        <v>63.767901234567901</v>
      </c>
      <c r="C2664">
        <v>146.26774672273001</v>
      </c>
      <c r="D2664">
        <v>12.9810154202428</v>
      </c>
      <c r="E2664">
        <v>4.7435983187678801</v>
      </c>
      <c r="F2664">
        <v>0.36620600627095201</v>
      </c>
      <c r="G2664">
        <v>0.82937956134897695</v>
      </c>
      <c r="H2664">
        <v>6.6611950098489796</v>
      </c>
      <c r="I2664">
        <v>3.0594679186228402</v>
      </c>
    </row>
    <row r="2665" spans="1:9" x14ac:dyDescent="0.25">
      <c r="A2665">
        <v>2663</v>
      </c>
      <c r="B2665">
        <v>64.417168197655997</v>
      </c>
      <c r="C2665">
        <v>138.33693527991699</v>
      </c>
      <c r="D2665">
        <v>17.5191366543648</v>
      </c>
      <c r="E2665">
        <v>7.49656260053235</v>
      </c>
      <c r="F2665">
        <v>0.39196821557274902</v>
      </c>
      <c r="G2665">
        <v>0.82724178133370496</v>
      </c>
      <c r="H2665">
        <v>7.125</v>
      </c>
      <c r="I2665">
        <v>4.8295552367288304</v>
      </c>
    </row>
    <row r="2666" spans="1:9" x14ac:dyDescent="0.25">
      <c r="A2666">
        <v>2664</v>
      </c>
      <c r="B2666">
        <v>40.269721041936002</v>
      </c>
      <c r="C2666">
        <v>93.594814969684293</v>
      </c>
      <c r="D2666">
        <v>11.6246251654393</v>
      </c>
      <c r="E2666">
        <v>11.2038349608445</v>
      </c>
      <c r="F2666">
        <v>0.245362769048355</v>
      </c>
      <c r="G2666">
        <v>0.71320946597401802</v>
      </c>
      <c r="H2666">
        <v>7.7297297297297298</v>
      </c>
      <c r="I2666">
        <v>5.2932489451476696</v>
      </c>
    </row>
    <row r="2667" spans="1:9" x14ac:dyDescent="0.25">
      <c r="A2667">
        <v>2665</v>
      </c>
      <c r="B2667">
        <v>35.806053268765098</v>
      </c>
      <c r="C2667">
        <v>107.38265052247399</v>
      </c>
      <c r="D2667">
        <v>11.563810534870401</v>
      </c>
      <c r="E2667">
        <v>5.9528729187752703</v>
      </c>
      <c r="F2667">
        <v>0.22008884415892899</v>
      </c>
      <c r="G2667">
        <v>0.70777636519151998</v>
      </c>
      <c r="H2667">
        <v>8.8400357462019592</v>
      </c>
      <c r="I2667">
        <v>3.8588882101405</v>
      </c>
    </row>
    <row r="2668" spans="1:9" x14ac:dyDescent="0.25">
      <c r="A2668">
        <v>2666</v>
      </c>
      <c r="B2668">
        <v>42.093603010347998</v>
      </c>
      <c r="C2668">
        <v>160.22535211267601</v>
      </c>
      <c r="D2668">
        <v>18.4891081369476</v>
      </c>
      <c r="E2668">
        <v>6.2053633447302197</v>
      </c>
      <c r="F2668">
        <v>0.25720623486410099</v>
      </c>
      <c r="G2668">
        <v>0.82494331875412596</v>
      </c>
      <c r="H2668">
        <v>9.8269896193771604</v>
      </c>
      <c r="I2668">
        <v>3.64166961443226</v>
      </c>
    </row>
    <row r="2669" spans="1:9" x14ac:dyDescent="0.25">
      <c r="A2669">
        <v>2667</v>
      </c>
      <c r="B2669">
        <v>69.338713745271093</v>
      </c>
      <c r="C2669">
        <v>151.91173648864699</v>
      </c>
      <c r="D2669">
        <v>11.6960940711001</v>
      </c>
      <c r="E2669">
        <v>5.5601914896915297</v>
      </c>
      <c r="F2669">
        <v>0.35773952012433702</v>
      </c>
      <c r="G2669">
        <v>0.83793761636772601</v>
      </c>
      <c r="H2669">
        <v>6.9646609360076397</v>
      </c>
      <c r="I2669">
        <v>3.3956492182188902</v>
      </c>
    </row>
    <row r="2670" spans="1:9" x14ac:dyDescent="0.25">
      <c r="A2670">
        <v>2668</v>
      </c>
      <c r="B2670">
        <v>30.984193888303398</v>
      </c>
      <c r="C2670">
        <v>154.47569859736799</v>
      </c>
      <c r="D2670">
        <v>25.9024834474762</v>
      </c>
      <c r="E2670">
        <v>5.0682056859049798</v>
      </c>
      <c r="F2670">
        <v>0.14221558339020501</v>
      </c>
      <c r="G2670">
        <v>0.85212627743271296</v>
      </c>
      <c r="H2670">
        <v>16.116740088105701</v>
      </c>
      <c r="I2670">
        <v>3.5131989781436199</v>
      </c>
    </row>
    <row r="2671" spans="1:9" x14ac:dyDescent="0.25">
      <c r="A2671">
        <v>2669</v>
      </c>
      <c r="B2671">
        <v>67.877748638289205</v>
      </c>
      <c r="C2671">
        <v>139.405960713479</v>
      </c>
      <c r="D2671">
        <v>11.244766893208</v>
      </c>
      <c r="E2671">
        <v>8.3837133141830602</v>
      </c>
      <c r="F2671">
        <v>0.36863253713149702</v>
      </c>
      <c r="G2671">
        <v>0.81509800472970895</v>
      </c>
      <c r="H2671">
        <v>8.59375</v>
      </c>
      <c r="I2671">
        <v>3.94008606421714</v>
      </c>
    </row>
    <row r="2672" spans="1:9" x14ac:dyDescent="0.25">
      <c r="A2672">
        <v>2670</v>
      </c>
      <c r="B2672">
        <v>57.124016658954098</v>
      </c>
      <c r="C2672">
        <v>131.70242995618099</v>
      </c>
      <c r="D2672">
        <v>18.3236121911469</v>
      </c>
      <c r="E2672">
        <v>7.4399295926861804</v>
      </c>
      <c r="F2672">
        <v>0.29206777603016199</v>
      </c>
      <c r="G2672">
        <v>0.75977461362320697</v>
      </c>
      <c r="H2672">
        <v>11.968069666182799</v>
      </c>
      <c r="I2672">
        <v>4.8818925649235103</v>
      </c>
    </row>
    <row r="2673" spans="1:9" x14ac:dyDescent="0.25">
      <c r="A2673">
        <v>2671</v>
      </c>
      <c r="B2673">
        <v>47.136335339281999</v>
      </c>
      <c r="C2673">
        <v>115.746297848561</v>
      </c>
      <c r="D2673">
        <v>14.0731989748554</v>
      </c>
      <c r="E2673">
        <v>5.7897868362794096</v>
      </c>
      <c r="F2673">
        <v>0.28532769304914402</v>
      </c>
      <c r="G2673">
        <v>0.79395523661260903</v>
      </c>
      <c r="H2673">
        <v>7.1977491961414701</v>
      </c>
      <c r="I2673">
        <v>3.2861136999067999</v>
      </c>
    </row>
    <row r="2674" spans="1:9" x14ac:dyDescent="0.25">
      <c r="A2674">
        <v>2672</v>
      </c>
      <c r="B2674">
        <v>42.5157573703829</v>
      </c>
      <c r="C2674">
        <v>145.56528524362699</v>
      </c>
      <c r="D2674">
        <v>17.764054422106099</v>
      </c>
      <c r="E2674">
        <v>8.0067313689505308</v>
      </c>
      <c r="F2674">
        <v>0.25600101306200401</v>
      </c>
      <c r="G2674">
        <v>0.80942453756983801</v>
      </c>
      <c r="H2674">
        <v>12.4879171461449</v>
      </c>
      <c r="I2674">
        <v>4.4187710437710397</v>
      </c>
    </row>
    <row r="2675" spans="1:9" x14ac:dyDescent="0.25">
      <c r="A2675">
        <v>2673</v>
      </c>
      <c r="B2675">
        <v>22.797827903091001</v>
      </c>
      <c r="C2675">
        <v>158.152479046753</v>
      </c>
      <c r="D2675">
        <v>20.844321785983901</v>
      </c>
      <c r="E2675">
        <v>5.1558439416058501</v>
      </c>
      <c r="F2675">
        <v>0.12887055070167999</v>
      </c>
      <c r="G2675">
        <v>0.85579466873585397</v>
      </c>
      <c r="H2675">
        <v>17.1819887429643</v>
      </c>
      <c r="I2675">
        <v>2.9520193303417299</v>
      </c>
    </row>
    <row r="2676" spans="1:9" x14ac:dyDescent="0.25">
      <c r="A2676">
        <v>2674</v>
      </c>
      <c r="B2676">
        <v>43.801368561110003</v>
      </c>
      <c r="C2676">
        <v>146.35399949320001</v>
      </c>
      <c r="D2676">
        <v>17.514158415051799</v>
      </c>
      <c r="E2676">
        <v>6.0435589724132903</v>
      </c>
      <c r="F2676">
        <v>0.29948780423078802</v>
      </c>
      <c r="G2676">
        <v>0.86997092972299706</v>
      </c>
      <c r="H2676">
        <v>8.8730606488011201</v>
      </c>
      <c r="I2676">
        <v>3.3214001591089799</v>
      </c>
    </row>
    <row r="2677" spans="1:9" x14ac:dyDescent="0.25">
      <c r="A2677">
        <v>2675</v>
      </c>
      <c r="B2677">
        <v>39.8403087478559</v>
      </c>
      <c r="C2677">
        <v>135.29438118349799</v>
      </c>
      <c r="D2677">
        <v>22.004129442667701</v>
      </c>
      <c r="E2677">
        <v>10.110322106143</v>
      </c>
      <c r="F2677">
        <v>0.26312092233421103</v>
      </c>
      <c r="G2677">
        <v>0.757088481035331</v>
      </c>
      <c r="H2677">
        <v>10.883736559139701</v>
      </c>
      <c r="I2677">
        <v>5.1196278245458497</v>
      </c>
    </row>
    <row r="2678" spans="1:9" x14ac:dyDescent="0.25">
      <c r="A2678">
        <v>2676</v>
      </c>
      <c r="B2678">
        <v>37.861273935130903</v>
      </c>
      <c r="C2678">
        <v>149.39114250262401</v>
      </c>
      <c r="D2678">
        <v>10.275734934556599</v>
      </c>
      <c r="E2678">
        <v>5.4970853321569599</v>
      </c>
      <c r="F2678">
        <v>0.242719224728559</v>
      </c>
      <c r="G2678">
        <v>0.85126608052658703</v>
      </c>
      <c r="H2678">
        <v>8.4644223412394801</v>
      </c>
      <c r="I2678">
        <v>3.2912119471568002</v>
      </c>
    </row>
    <row r="2679" spans="1:9" x14ac:dyDescent="0.25">
      <c r="A2679">
        <v>2677</v>
      </c>
      <c r="B2679">
        <v>37.197762863534599</v>
      </c>
      <c r="C2679">
        <v>84.648129675810395</v>
      </c>
      <c r="D2679">
        <v>11.325905957988899</v>
      </c>
      <c r="E2679">
        <v>5.6641476754668796</v>
      </c>
      <c r="F2679">
        <v>0.24145640520338801</v>
      </c>
      <c r="G2679">
        <v>0.68452013244994703</v>
      </c>
      <c r="H2679">
        <v>8.4510961214165192</v>
      </c>
      <c r="I2679">
        <v>3.3977646285338499</v>
      </c>
    </row>
    <row r="2680" spans="1:9" x14ac:dyDescent="0.25">
      <c r="A2680">
        <v>2678</v>
      </c>
      <c r="B2680">
        <v>41.117233560090703</v>
      </c>
      <c r="C2680">
        <v>162.06333096518799</v>
      </c>
      <c r="D2680">
        <v>19.725024323195999</v>
      </c>
      <c r="E2680">
        <v>3.9904640537460798</v>
      </c>
      <c r="F2680">
        <v>0.24397121165604599</v>
      </c>
      <c r="G2680">
        <v>0.86797746816372401</v>
      </c>
      <c r="H2680">
        <v>14.622203811101899</v>
      </c>
      <c r="I2680">
        <v>2.8493449781659299</v>
      </c>
    </row>
    <row r="2681" spans="1:9" x14ac:dyDescent="0.25">
      <c r="A2681">
        <v>2679</v>
      </c>
      <c r="B2681">
        <v>75.706990580069402</v>
      </c>
      <c r="C2681">
        <v>173.25763404664499</v>
      </c>
      <c r="D2681">
        <v>17.222560392736099</v>
      </c>
      <c r="E2681">
        <v>3.25135230507269</v>
      </c>
      <c r="F2681">
        <v>0.395741678830624</v>
      </c>
      <c r="G2681">
        <v>0.87234399378378003</v>
      </c>
      <c r="H2681">
        <v>10.681987577639701</v>
      </c>
      <c r="I2681">
        <v>2.68772742308964</v>
      </c>
    </row>
    <row r="2682" spans="1:9" x14ac:dyDescent="0.25">
      <c r="A2682">
        <v>2680</v>
      </c>
      <c r="B2682">
        <v>40.992902208201798</v>
      </c>
      <c r="C2682">
        <v>143.109917253303</v>
      </c>
      <c r="D2682">
        <v>13.8076920070078</v>
      </c>
      <c r="E2682">
        <v>10.166295318694599</v>
      </c>
      <c r="F2682">
        <v>0.26183133625184701</v>
      </c>
      <c r="G2682">
        <v>0.80225864539166003</v>
      </c>
      <c r="H2682">
        <v>9.0322333077513406</v>
      </c>
      <c r="I2682">
        <v>3.4865591397849398</v>
      </c>
    </row>
    <row r="2683" spans="1:9" x14ac:dyDescent="0.25">
      <c r="A2683">
        <v>2681</v>
      </c>
      <c r="B2683">
        <v>43.542873260624297</v>
      </c>
      <c r="C2683">
        <v>138.28682849881599</v>
      </c>
      <c r="D2683">
        <v>17.1658204903854</v>
      </c>
      <c r="E2683">
        <v>4.59182661641763</v>
      </c>
      <c r="F2683">
        <v>0.283356673545199</v>
      </c>
      <c r="G2683">
        <v>0.86821429267679595</v>
      </c>
      <c r="H2683">
        <v>8.9460406447091803</v>
      </c>
      <c r="I2683">
        <v>2.8099173553718999</v>
      </c>
    </row>
    <row r="2684" spans="1:9" x14ac:dyDescent="0.25">
      <c r="A2684">
        <v>2682</v>
      </c>
      <c r="B2684">
        <v>51.946888160973302</v>
      </c>
      <c r="C2684">
        <v>152.38897673367899</v>
      </c>
      <c r="D2684">
        <v>26.5313271944474</v>
      </c>
      <c r="E2684">
        <v>5.1470703021472302</v>
      </c>
      <c r="F2684">
        <v>0.33608783177030899</v>
      </c>
      <c r="G2684">
        <v>0.922745928095971</v>
      </c>
      <c r="H2684">
        <v>13.8285004142502</v>
      </c>
      <c r="I2684">
        <v>3.0442126909518201</v>
      </c>
    </row>
    <row r="2685" spans="1:9" x14ac:dyDescent="0.25">
      <c r="A2685">
        <v>2683</v>
      </c>
      <c r="B2685">
        <v>41.627512562813997</v>
      </c>
      <c r="C2685">
        <v>150.87520471667199</v>
      </c>
      <c r="D2685">
        <v>21.044885172577398</v>
      </c>
      <c r="E2685">
        <v>6.8432150626551502</v>
      </c>
      <c r="F2685">
        <v>0.20852112692390101</v>
      </c>
      <c r="G2685">
        <v>0.80288613624972505</v>
      </c>
      <c r="H2685">
        <v>16.848591549295701</v>
      </c>
      <c r="I2685">
        <v>4.2844586496204498</v>
      </c>
    </row>
    <row r="2686" spans="1:9" x14ac:dyDescent="0.25">
      <c r="A2686">
        <v>2684</v>
      </c>
      <c r="B2686">
        <v>57.0673151750972</v>
      </c>
      <c r="C2686">
        <v>135.77948280761501</v>
      </c>
      <c r="D2686">
        <v>18.476987974748301</v>
      </c>
      <c r="E2686">
        <v>5.1384951324584698</v>
      </c>
      <c r="F2686">
        <v>0.32440628920129599</v>
      </c>
      <c r="G2686">
        <v>0.78432135152072702</v>
      </c>
      <c r="H2686">
        <v>9.8414454277286101</v>
      </c>
      <c r="I2686">
        <v>3.5869653767820702</v>
      </c>
    </row>
    <row r="2687" spans="1:9" x14ac:dyDescent="0.25">
      <c r="A2687">
        <v>2685</v>
      </c>
      <c r="B2687">
        <v>41.674753739511097</v>
      </c>
      <c r="C2687">
        <v>140.110285006195</v>
      </c>
      <c r="D2687">
        <v>12.4581253531929</v>
      </c>
      <c r="E2687">
        <v>7.0498438184465497</v>
      </c>
      <c r="F2687">
        <v>0.25536097628661503</v>
      </c>
      <c r="G2687">
        <v>0.81425741940501595</v>
      </c>
      <c r="H2687">
        <v>10.6172752808988</v>
      </c>
      <c r="I2687">
        <v>3.25647765677807</v>
      </c>
    </row>
    <row r="2688" spans="1:9" x14ac:dyDescent="0.25">
      <c r="A2688">
        <v>2686</v>
      </c>
      <c r="B2688">
        <v>38.5103836677226</v>
      </c>
      <c r="C2688">
        <v>157.90515003320601</v>
      </c>
      <c r="D2688">
        <v>11.759463498678199</v>
      </c>
      <c r="E2688">
        <v>9.6478353344480698</v>
      </c>
      <c r="F2688">
        <v>0.237268733414018</v>
      </c>
      <c r="G2688">
        <v>0.87906825810908995</v>
      </c>
      <c r="H2688">
        <v>9.3716690042075701</v>
      </c>
      <c r="I2688">
        <v>5.6255933168786703</v>
      </c>
    </row>
    <row r="2689" spans="1:9" x14ac:dyDescent="0.25">
      <c r="A2689">
        <v>2687</v>
      </c>
      <c r="B2689">
        <v>46.028863927200298</v>
      </c>
      <c r="C2689">
        <v>128.770505523937</v>
      </c>
      <c r="D2689">
        <v>15.9298486592964</v>
      </c>
      <c r="E2689">
        <v>12.2878377238124</v>
      </c>
      <c r="F2689">
        <v>0.31257282221077598</v>
      </c>
      <c r="G2689">
        <v>0.79024443036327396</v>
      </c>
      <c r="H2689">
        <v>8.0517339397384795</v>
      </c>
      <c r="I2689">
        <v>6.5800502933780303</v>
      </c>
    </row>
    <row r="2690" spans="1:9" x14ac:dyDescent="0.25">
      <c r="A2690">
        <v>2688</v>
      </c>
      <c r="B2690">
        <v>38.569798657718103</v>
      </c>
      <c r="C2690">
        <v>180.11692471970099</v>
      </c>
      <c r="D2690">
        <v>15.725603180437799</v>
      </c>
      <c r="E2690">
        <v>6.8220939710863302</v>
      </c>
      <c r="F2690">
        <v>0.25260087191602698</v>
      </c>
      <c r="G2690">
        <v>0.879037217201461</v>
      </c>
      <c r="H2690">
        <v>10.8971193415637</v>
      </c>
      <c r="I2690">
        <v>3.03260225251926</v>
      </c>
    </row>
    <row r="2691" spans="1:9" x14ac:dyDescent="0.25">
      <c r="A2691">
        <v>2689</v>
      </c>
      <c r="B2691">
        <v>66.0720186401186</v>
      </c>
      <c r="C2691">
        <v>176.46241152062399</v>
      </c>
      <c r="D2691">
        <v>19.153609532270998</v>
      </c>
      <c r="E2691">
        <v>4.4243687294468597</v>
      </c>
      <c r="F2691">
        <v>0.36396169145976698</v>
      </c>
      <c r="G2691">
        <v>0.85158882057163698</v>
      </c>
      <c r="H2691">
        <v>7.9837083010085301</v>
      </c>
      <c r="I2691">
        <v>2.5670869705787198</v>
      </c>
    </row>
    <row r="2692" spans="1:9" x14ac:dyDescent="0.25">
      <c r="A2692">
        <v>2690</v>
      </c>
      <c r="B2692">
        <v>46.599099943746403</v>
      </c>
      <c r="C2692">
        <v>184.40455967814</v>
      </c>
      <c r="D2692">
        <v>13.258411658318099</v>
      </c>
      <c r="E2692">
        <v>2.6694463893046501</v>
      </c>
      <c r="F2692">
        <v>0.32943320389464997</v>
      </c>
      <c r="G2692">
        <v>0.86371040348870598</v>
      </c>
      <c r="H2692">
        <v>8.6183150183150108</v>
      </c>
      <c r="I2692">
        <v>2.4278403275332598</v>
      </c>
    </row>
    <row r="2693" spans="1:9" x14ac:dyDescent="0.25">
      <c r="A2693">
        <v>2691</v>
      </c>
      <c r="B2693">
        <v>42.455608214849903</v>
      </c>
      <c r="C2693">
        <v>149.08659217876999</v>
      </c>
      <c r="D2693">
        <v>11.4377700459795</v>
      </c>
      <c r="E2693">
        <v>8.4030037231195696</v>
      </c>
      <c r="F2693">
        <v>0.302875186772948</v>
      </c>
      <c r="G2693">
        <v>0.81049915480774704</v>
      </c>
      <c r="H2693">
        <v>5.7135517019910003</v>
      </c>
      <c r="I2693">
        <v>4.3954318344039898</v>
      </c>
    </row>
    <row r="2694" spans="1:9" x14ac:dyDescent="0.25">
      <c r="A2694">
        <v>2692</v>
      </c>
      <c r="B2694">
        <v>66.261830233842701</v>
      </c>
      <c r="C2694">
        <v>153.189630881938</v>
      </c>
      <c r="D2694">
        <v>10.6755646077722</v>
      </c>
      <c r="E2694">
        <v>4.8864799343796701</v>
      </c>
      <c r="F2694">
        <v>0.33901611129206299</v>
      </c>
      <c r="G2694">
        <v>0.87925321196748696</v>
      </c>
      <c r="H2694">
        <v>8.7123991195891399</v>
      </c>
      <c r="I2694">
        <v>3.1033419023136202</v>
      </c>
    </row>
    <row r="2695" spans="1:9" x14ac:dyDescent="0.25">
      <c r="A2695">
        <v>2693</v>
      </c>
      <c r="B2695">
        <v>44.554029957203902</v>
      </c>
      <c r="C2695">
        <v>157.75866851595001</v>
      </c>
      <c r="D2695">
        <v>11.7481668597124</v>
      </c>
      <c r="E2695">
        <v>3.63113936413479</v>
      </c>
      <c r="F2695">
        <v>0.33352213198298297</v>
      </c>
      <c r="G2695">
        <v>0.85075824123405996</v>
      </c>
      <c r="H2695">
        <v>6.7026841018582202</v>
      </c>
      <c r="I2695">
        <v>2.64834076275383</v>
      </c>
    </row>
    <row r="2696" spans="1:9" x14ac:dyDescent="0.25">
      <c r="A2696">
        <v>2694</v>
      </c>
      <c r="B2696">
        <v>41.2767185586846</v>
      </c>
      <c r="C2696">
        <v>125.69342896806999</v>
      </c>
      <c r="D2696">
        <v>10.6712743200319</v>
      </c>
      <c r="E2696">
        <v>5.3608767466442302</v>
      </c>
      <c r="F2696">
        <v>0.33156463838469002</v>
      </c>
      <c r="G2696">
        <v>0.69950099660260801</v>
      </c>
      <c r="H2696">
        <v>6.2107046070460701</v>
      </c>
      <c r="I2696">
        <v>3.420814479638</v>
      </c>
    </row>
    <row r="2697" spans="1:9" x14ac:dyDescent="0.25">
      <c r="A2697">
        <v>2695</v>
      </c>
      <c r="B2697">
        <v>58.9406126667919</v>
      </c>
      <c r="C2697">
        <v>23.994826311899399</v>
      </c>
      <c r="D2697">
        <v>14.9010276333742</v>
      </c>
      <c r="E2697">
        <v>12.604935484956901</v>
      </c>
      <c r="F2697">
        <v>0.32024288221015401</v>
      </c>
      <c r="G2697">
        <v>0.124423286025553</v>
      </c>
      <c r="H2697">
        <v>10.572953736654799</v>
      </c>
      <c r="I2697">
        <v>9.8368421052631501</v>
      </c>
    </row>
    <row r="2698" spans="1:9" x14ac:dyDescent="0.25">
      <c r="A2698">
        <v>2696</v>
      </c>
      <c r="B2698">
        <v>51.792896174863301</v>
      </c>
      <c r="C2698">
        <v>167.98574898785401</v>
      </c>
      <c r="D2698">
        <v>10.686519928836599</v>
      </c>
      <c r="E2698">
        <v>5.2639323902275903</v>
      </c>
      <c r="F2698">
        <v>0.28605612607077002</v>
      </c>
      <c r="G2698">
        <v>0.79160850347357903</v>
      </c>
      <c r="H2698">
        <v>9.4095169430425294</v>
      </c>
      <c r="I2698">
        <v>2.9252039891205799</v>
      </c>
    </row>
    <row r="2699" spans="1:9" x14ac:dyDescent="0.25">
      <c r="A2699">
        <v>2697</v>
      </c>
      <c r="B2699">
        <v>59.895462288988597</v>
      </c>
      <c r="C2699">
        <v>91.777134094394199</v>
      </c>
      <c r="D2699">
        <v>16.890896703504801</v>
      </c>
      <c r="E2699">
        <v>6.1033469388387296</v>
      </c>
      <c r="F2699">
        <v>0.35958210719764599</v>
      </c>
      <c r="G2699">
        <v>0.73982011646590895</v>
      </c>
      <c r="H2699">
        <v>8.8943236714975793</v>
      </c>
      <c r="I2699">
        <v>4.3570308416100296</v>
      </c>
    </row>
    <row r="2700" spans="1:9" x14ac:dyDescent="0.25">
      <c r="A2700">
        <v>2698</v>
      </c>
      <c r="B2700">
        <v>66.050889611631902</v>
      </c>
      <c r="C2700">
        <v>164.84395758070099</v>
      </c>
      <c r="D2700">
        <v>14.4127231570265</v>
      </c>
      <c r="E2700">
        <v>6.8695848537911104</v>
      </c>
      <c r="F2700">
        <v>0.40418421991825898</v>
      </c>
      <c r="G2700">
        <v>0.85720104259613294</v>
      </c>
      <c r="H2700">
        <v>8.2137006701414705</v>
      </c>
      <c r="I2700">
        <v>2.9086996618505898</v>
      </c>
    </row>
    <row r="2701" spans="1:9" x14ac:dyDescent="0.25">
      <c r="A2701">
        <v>2699</v>
      </c>
      <c r="B2701">
        <v>47.176128093158603</v>
      </c>
      <c r="C2701">
        <v>145.29618240456</v>
      </c>
      <c r="D2701">
        <v>10.644011127989399</v>
      </c>
      <c r="E2701">
        <v>5.4416287613564496</v>
      </c>
      <c r="F2701">
        <v>0.293811741394232</v>
      </c>
      <c r="G2701">
        <v>0.88139566306269301</v>
      </c>
      <c r="H2701">
        <v>8.6526151444184194</v>
      </c>
      <c r="I2701">
        <v>3.3595630851538099</v>
      </c>
    </row>
    <row r="2702" spans="1:9" x14ac:dyDescent="0.25">
      <c r="A2702">
        <v>2700</v>
      </c>
      <c r="B2702">
        <v>71.964718515109595</v>
      </c>
      <c r="C2702">
        <v>164.367213936583</v>
      </c>
      <c r="D2702">
        <v>13.057364524367101</v>
      </c>
      <c r="E2702">
        <v>10.737760011100701</v>
      </c>
      <c r="F2702">
        <v>0.39678571122941497</v>
      </c>
      <c r="G2702">
        <v>0.84805723101277997</v>
      </c>
      <c r="H2702">
        <v>7.6954656862745097</v>
      </c>
      <c r="I2702">
        <v>5.3777285669091999</v>
      </c>
    </row>
    <row r="2703" spans="1:9" x14ac:dyDescent="0.25">
      <c r="A2703">
        <v>2701</v>
      </c>
      <c r="B2703">
        <v>50.066666666666599</v>
      </c>
      <c r="C2703">
        <v>157.575857439277</v>
      </c>
      <c r="D2703">
        <v>12.606308631584801</v>
      </c>
      <c r="E2703">
        <v>6.3063717891098801</v>
      </c>
      <c r="F2703">
        <v>0.31832067109258999</v>
      </c>
      <c r="G2703">
        <v>0.85444576780311698</v>
      </c>
      <c r="H2703">
        <v>8.6193870277975702</v>
      </c>
      <c r="I2703">
        <v>3.7180916976456002</v>
      </c>
    </row>
    <row r="2704" spans="1:9" x14ac:dyDescent="0.25">
      <c r="A2704">
        <v>2702</v>
      </c>
      <c r="B2704">
        <v>50.954554026022997</v>
      </c>
      <c r="C2704">
        <v>137.598522167487</v>
      </c>
      <c r="D2704">
        <v>11.2239839600909</v>
      </c>
      <c r="E2704">
        <v>7.7634440371407401</v>
      </c>
      <c r="F2704">
        <v>0.36779482203428099</v>
      </c>
      <c r="G2704">
        <v>0.74667260981561001</v>
      </c>
      <c r="H2704">
        <v>7.9940608760207796</v>
      </c>
      <c r="I2704">
        <v>4.5929029078363701</v>
      </c>
    </row>
    <row r="2705" spans="1:9" x14ac:dyDescent="0.25">
      <c r="A2705">
        <v>2703</v>
      </c>
      <c r="B2705">
        <v>61.213945362134602</v>
      </c>
      <c r="C2705">
        <v>145.24757690686801</v>
      </c>
      <c r="D2705">
        <v>12.6638399532105</v>
      </c>
      <c r="E2705">
        <v>9.2548108528352397</v>
      </c>
      <c r="F2705">
        <v>0.34595692398599098</v>
      </c>
      <c r="G2705">
        <v>0.75068199522979695</v>
      </c>
      <c r="H2705">
        <v>7.9163473818646199</v>
      </c>
      <c r="I2705">
        <v>5.6020309477756198</v>
      </c>
    </row>
    <row r="2706" spans="1:9" x14ac:dyDescent="0.25">
      <c r="A2706">
        <v>2704</v>
      </c>
      <c r="B2706">
        <v>57.137942019751499</v>
      </c>
      <c r="C2706">
        <v>146.09768009768001</v>
      </c>
      <c r="D2706">
        <v>18.128279841808499</v>
      </c>
      <c r="E2706">
        <v>13.7740403535591</v>
      </c>
      <c r="F2706">
        <v>0.34282851702384798</v>
      </c>
      <c r="G2706">
        <v>0.68927067239622597</v>
      </c>
      <c r="H2706">
        <v>11.249746192893401</v>
      </c>
      <c r="I2706">
        <v>3.56575682382134</v>
      </c>
    </row>
    <row r="2707" spans="1:9" x14ac:dyDescent="0.25">
      <c r="A2707">
        <v>2705</v>
      </c>
      <c r="B2707">
        <v>64.877689104788303</v>
      </c>
      <c r="C2707">
        <v>142.74597875569</v>
      </c>
      <c r="D2707">
        <v>13.6501475372642</v>
      </c>
      <c r="E2707">
        <v>9.1605316024169596</v>
      </c>
      <c r="F2707">
        <v>0.36611030609381001</v>
      </c>
      <c r="G2707">
        <v>0.67218092325180101</v>
      </c>
      <c r="H2707">
        <v>8.1420802175390801</v>
      </c>
      <c r="I2707">
        <v>4.5241090146750498</v>
      </c>
    </row>
    <row r="2708" spans="1:9" x14ac:dyDescent="0.25">
      <c r="A2708">
        <v>2706</v>
      </c>
      <c r="B2708">
        <v>38.439168665067903</v>
      </c>
      <c r="C2708">
        <v>101.585194918966</v>
      </c>
      <c r="D2708">
        <v>13.7922044086701</v>
      </c>
      <c r="E2708">
        <v>22.027953689742599</v>
      </c>
      <c r="F2708">
        <v>0.247400497084036</v>
      </c>
      <c r="G2708">
        <v>0.53584280335332302</v>
      </c>
      <c r="H2708">
        <v>11.2128917800118</v>
      </c>
      <c r="I2708">
        <v>10.6464</v>
      </c>
    </row>
    <row r="2709" spans="1:9" x14ac:dyDescent="0.25">
      <c r="A2709">
        <v>2707</v>
      </c>
      <c r="B2709">
        <v>46.308911441679399</v>
      </c>
      <c r="C2709">
        <v>175.662155535941</v>
      </c>
      <c r="D2709">
        <v>11.2841697038135</v>
      </c>
      <c r="E2709">
        <v>4.1398151352581296</v>
      </c>
      <c r="F2709">
        <v>0.31501446493501301</v>
      </c>
      <c r="G2709">
        <v>0.89552826397123997</v>
      </c>
      <c r="H2709">
        <v>8.8707289293849598</v>
      </c>
      <c r="I2709">
        <v>2.7140775284173699</v>
      </c>
    </row>
    <row r="2710" spans="1:9" x14ac:dyDescent="0.25">
      <c r="A2710">
        <v>2708</v>
      </c>
      <c r="B2710">
        <v>39.934933939479997</v>
      </c>
      <c r="C2710">
        <v>146.23068138561001</v>
      </c>
      <c r="D2710">
        <v>13.0039723179431</v>
      </c>
      <c r="E2710">
        <v>18.207967238251999</v>
      </c>
      <c r="F2710">
        <v>0.27966142453516402</v>
      </c>
      <c r="G2710">
        <v>0.72251752147565196</v>
      </c>
      <c r="H2710">
        <v>9.2980392156862699</v>
      </c>
      <c r="I2710">
        <v>9.5391579900407404</v>
      </c>
    </row>
    <row r="2711" spans="1:9" x14ac:dyDescent="0.25">
      <c r="A2711">
        <v>2709</v>
      </c>
      <c r="B2711">
        <v>39.293440089900201</v>
      </c>
      <c r="C2711">
        <v>164.408605577689</v>
      </c>
      <c r="D2711">
        <v>12.7728283799258</v>
      </c>
      <c r="E2711">
        <v>7.3482578035704602</v>
      </c>
      <c r="F2711">
        <v>0.27700601914085998</v>
      </c>
      <c r="G2711">
        <v>0.81671139818024496</v>
      </c>
      <c r="H2711">
        <v>8.2895797351755895</v>
      </c>
      <c r="I2711">
        <v>4.2777138473341001</v>
      </c>
    </row>
    <row r="2712" spans="1:9" x14ac:dyDescent="0.25">
      <c r="A2712">
        <v>2710</v>
      </c>
      <c r="B2712">
        <v>36.552107457155998</v>
      </c>
      <c r="C2712">
        <v>111.075850318672</v>
      </c>
      <c r="D2712">
        <v>11.877434831677601</v>
      </c>
      <c r="E2712">
        <v>6.4618817410748504</v>
      </c>
      <c r="F2712">
        <v>0.24653824885641601</v>
      </c>
      <c r="G2712">
        <v>0.86509104618908395</v>
      </c>
      <c r="H2712">
        <v>6.7664141414141401</v>
      </c>
      <c r="I2712">
        <v>4.2282329713721598</v>
      </c>
    </row>
    <row r="2713" spans="1:9" x14ac:dyDescent="0.25">
      <c r="A2713">
        <v>2711</v>
      </c>
      <c r="B2713">
        <v>47.728819739880798</v>
      </c>
      <c r="C2713">
        <v>152.45429706905099</v>
      </c>
      <c r="D2713">
        <v>16.675835700090602</v>
      </c>
      <c r="E2713">
        <v>5.0085537327073997</v>
      </c>
      <c r="F2713">
        <v>0.33894591726141898</v>
      </c>
      <c r="G2713">
        <v>0.85876801898856403</v>
      </c>
      <c r="H2713">
        <v>6.3982749873160802</v>
      </c>
      <c r="I2713">
        <v>3.3771343726800298</v>
      </c>
    </row>
    <row r="2714" spans="1:9" x14ac:dyDescent="0.25">
      <c r="A2714">
        <v>2712</v>
      </c>
      <c r="B2714">
        <v>49.170736510437102</v>
      </c>
      <c r="C2714">
        <v>140.531847905061</v>
      </c>
      <c r="D2714">
        <v>14.656396951878801</v>
      </c>
      <c r="E2714">
        <v>8.3779914111897504</v>
      </c>
      <c r="F2714">
        <v>0.298067812380235</v>
      </c>
      <c r="G2714">
        <v>0.82860260660634799</v>
      </c>
      <c r="H2714">
        <v>10.3333333333333</v>
      </c>
      <c r="I2714">
        <v>3.9288814691151899</v>
      </c>
    </row>
    <row r="2715" spans="1:9" x14ac:dyDescent="0.25">
      <c r="A2715">
        <v>2713</v>
      </c>
      <c r="B2715">
        <v>67.608849557522106</v>
      </c>
      <c r="C2715">
        <v>166.70876494023901</v>
      </c>
      <c r="D2715">
        <v>21.0240013653214</v>
      </c>
      <c r="E2715">
        <v>4.2329457106857404</v>
      </c>
      <c r="F2715">
        <v>0.429063305549021</v>
      </c>
      <c r="G2715">
        <v>0.89477716895092296</v>
      </c>
      <c r="H2715">
        <v>10.916578669482501</v>
      </c>
      <c r="I2715">
        <v>2.98997561636412</v>
      </c>
    </row>
    <row r="2716" spans="1:9" x14ac:dyDescent="0.25">
      <c r="A2716">
        <v>2714</v>
      </c>
      <c r="B2716">
        <v>43.995128349259801</v>
      </c>
      <c r="C2716">
        <v>13.0513036164844</v>
      </c>
      <c r="D2716">
        <v>13.2399323253437</v>
      </c>
      <c r="E2716">
        <v>12.9917888183566</v>
      </c>
      <c r="F2716">
        <v>0.30423164088407001</v>
      </c>
      <c r="G2716">
        <v>9.7669924707703804E-2</v>
      </c>
      <c r="H2716">
        <v>10.148736462093799</v>
      </c>
      <c r="I2716">
        <v>6.9570200573065897</v>
      </c>
    </row>
    <row r="2717" spans="1:9" x14ac:dyDescent="0.25">
      <c r="A2717">
        <v>2715</v>
      </c>
      <c r="B2717">
        <v>128.512773998488</v>
      </c>
      <c r="C2717">
        <v>140.467773550098</v>
      </c>
      <c r="D2717">
        <v>27.992959226031001</v>
      </c>
      <c r="E2717">
        <v>7.0977356236667202</v>
      </c>
      <c r="F2717">
        <v>0.74032435556848497</v>
      </c>
      <c r="G2717">
        <v>0.80205074604244297</v>
      </c>
      <c r="H2717">
        <v>9.8393295175797206</v>
      </c>
      <c r="I2717">
        <v>3.8424117848578199</v>
      </c>
    </row>
    <row r="2718" spans="1:9" x14ac:dyDescent="0.25">
      <c r="A2718">
        <v>2716</v>
      </c>
      <c r="B2718">
        <v>18.110638297872299</v>
      </c>
      <c r="C2718">
        <v>62.129470672389097</v>
      </c>
      <c r="D2718">
        <v>25.253592136545699</v>
      </c>
      <c r="E2718">
        <v>16.830456036013</v>
      </c>
      <c r="F2718">
        <v>9.0844116913356698E-2</v>
      </c>
      <c r="G2718">
        <v>0.28234793077762299</v>
      </c>
      <c r="H2718">
        <v>20.017948717948698</v>
      </c>
      <c r="I2718">
        <v>5.5374999999999996</v>
      </c>
    </row>
    <row r="2719" spans="1:9" x14ac:dyDescent="0.25">
      <c r="A2719">
        <v>2717</v>
      </c>
      <c r="B2719">
        <v>45.467960710944801</v>
      </c>
      <c r="C2719">
        <v>156.844656559985</v>
      </c>
      <c r="D2719">
        <v>19.771659784812901</v>
      </c>
      <c r="E2719">
        <v>6.83304656093111</v>
      </c>
      <c r="F2719">
        <v>0.31155918752888401</v>
      </c>
      <c r="G2719">
        <v>0.74587964939984996</v>
      </c>
      <c r="H2719">
        <v>14.995488721804501</v>
      </c>
      <c r="I2719">
        <v>2.7768899815611499</v>
      </c>
    </row>
    <row r="2720" spans="1:9" x14ac:dyDescent="0.25">
      <c r="A2720">
        <v>2718</v>
      </c>
      <c r="B2720">
        <v>48.134256968497397</v>
      </c>
      <c r="C2720">
        <v>139.31413009322301</v>
      </c>
      <c r="D2720">
        <v>17.0510283602203</v>
      </c>
      <c r="E2720">
        <v>5.6879048214774404</v>
      </c>
      <c r="F2720">
        <v>0.33670408827517601</v>
      </c>
      <c r="G2720">
        <v>0.85423279045040901</v>
      </c>
      <c r="H2720">
        <v>11.37476340694</v>
      </c>
      <c r="I2720">
        <v>3.3864848844101898</v>
      </c>
    </row>
    <row r="2721" spans="1:9" x14ac:dyDescent="0.25">
      <c r="A2721">
        <v>2719</v>
      </c>
      <c r="B2721">
        <v>53.754637436762202</v>
      </c>
      <c r="C2721">
        <v>21.324615384615299</v>
      </c>
      <c r="D2721">
        <v>23.811498165107</v>
      </c>
      <c r="E2721">
        <v>17.394200897197599</v>
      </c>
      <c r="F2721">
        <v>0.27891224737638098</v>
      </c>
      <c r="G2721">
        <v>0.126187010187744</v>
      </c>
      <c r="H2721">
        <v>16.204013377926401</v>
      </c>
      <c r="I2721">
        <v>12.6228893058161</v>
      </c>
    </row>
    <row r="2722" spans="1:9" x14ac:dyDescent="0.25">
      <c r="A2722">
        <v>2720</v>
      </c>
      <c r="B2722">
        <v>54.212303626486502</v>
      </c>
      <c r="C2722">
        <v>127.532140750933</v>
      </c>
      <c r="D2722">
        <v>16.282056660531001</v>
      </c>
      <c r="E2722">
        <v>12.446368320178999</v>
      </c>
      <c r="F2722">
        <v>0.38300797172769802</v>
      </c>
      <c r="G2722">
        <v>0.72768497631391604</v>
      </c>
      <c r="H2722">
        <v>9.21352502662406</v>
      </c>
      <c r="I2722">
        <v>6.0659722222222197</v>
      </c>
    </row>
    <row r="2723" spans="1:9" x14ac:dyDescent="0.25">
      <c r="A2723">
        <v>2721</v>
      </c>
      <c r="B2723">
        <v>55.169896519284997</v>
      </c>
      <c r="C2723">
        <v>133.74589401921199</v>
      </c>
      <c r="D2723">
        <v>16.035239534681502</v>
      </c>
      <c r="E2723">
        <v>8.1940637748216201</v>
      </c>
      <c r="F2723">
        <v>0.394791256826374</v>
      </c>
      <c r="G2723">
        <v>0.81427584543226905</v>
      </c>
      <c r="H2723">
        <v>7.0676532769555998</v>
      </c>
      <c r="I2723">
        <v>4.9480337078651599</v>
      </c>
    </row>
    <row r="2724" spans="1:9" x14ac:dyDescent="0.25">
      <c r="A2724">
        <v>2722</v>
      </c>
      <c r="B2724">
        <v>48.691532648711402</v>
      </c>
      <c r="C2724">
        <v>159.021435121503</v>
      </c>
      <c r="D2724">
        <v>12.799658045551899</v>
      </c>
      <c r="E2724">
        <v>6.2869747367392304</v>
      </c>
      <c r="F2724">
        <v>0.31439178798803402</v>
      </c>
      <c r="G2724">
        <v>0.81256480617715199</v>
      </c>
      <c r="H2724">
        <v>9.6973125884016902</v>
      </c>
      <c r="I2724">
        <v>3.2591254065775201</v>
      </c>
    </row>
    <row r="2725" spans="1:9" x14ac:dyDescent="0.25">
      <c r="A2725">
        <v>2723</v>
      </c>
      <c r="B2725">
        <v>39.209016393442603</v>
      </c>
      <c r="C2725">
        <v>156.84681787406899</v>
      </c>
      <c r="D2725">
        <v>11.5988095768418</v>
      </c>
      <c r="E2725">
        <v>6.8949330695765498</v>
      </c>
      <c r="F2725">
        <v>0.26913304369595198</v>
      </c>
      <c r="G2725">
        <v>0.78611795623805103</v>
      </c>
      <c r="H2725">
        <v>9.7697262479871103</v>
      </c>
      <c r="I2725">
        <v>4.3106625713032001</v>
      </c>
    </row>
    <row r="2726" spans="1:9" x14ac:dyDescent="0.25">
      <c r="A2726">
        <v>2724</v>
      </c>
      <c r="B2726">
        <v>35.858115998442898</v>
      </c>
      <c r="C2726">
        <v>160.148330367423</v>
      </c>
      <c r="D2726">
        <v>10.1544525107513</v>
      </c>
      <c r="E2726">
        <v>5.0146024648050496</v>
      </c>
      <c r="F2726">
        <v>0.25270208206890099</v>
      </c>
      <c r="G2726">
        <v>0.847271889013963</v>
      </c>
      <c r="H2726">
        <v>11.609454545454501</v>
      </c>
      <c r="I2726">
        <v>2.5649087221095299</v>
      </c>
    </row>
    <row r="2727" spans="1:9" x14ac:dyDescent="0.25">
      <c r="A2727">
        <v>2725</v>
      </c>
      <c r="B2727">
        <v>41.759533073929902</v>
      </c>
      <c r="C2727">
        <v>198.29000949467201</v>
      </c>
      <c r="D2727">
        <v>10.4563390398826</v>
      </c>
      <c r="E2727">
        <v>3.5005259902782599</v>
      </c>
      <c r="F2727">
        <v>0.292980108668216</v>
      </c>
      <c r="G2727">
        <v>0.89419268836741606</v>
      </c>
      <c r="H2727">
        <v>11.576488319517701</v>
      </c>
      <c r="I2727">
        <v>2.29067930489731</v>
      </c>
    </row>
    <row r="2728" spans="1:9" x14ac:dyDescent="0.25">
      <c r="A2728">
        <v>2726</v>
      </c>
      <c r="B2728">
        <v>42.0627724498692</v>
      </c>
      <c r="C2728">
        <v>170.81312467122501</v>
      </c>
      <c r="D2728">
        <v>10.3002619946423</v>
      </c>
      <c r="E2728">
        <v>2.86835958459144</v>
      </c>
      <c r="F2728">
        <v>0.31067489401981901</v>
      </c>
      <c r="G2728">
        <v>0.86454463449725505</v>
      </c>
      <c r="H2728">
        <v>10.2969951083158</v>
      </c>
      <c r="I2728">
        <v>2.1774691358024598</v>
      </c>
    </row>
    <row r="2729" spans="1:9" x14ac:dyDescent="0.25">
      <c r="A2729">
        <v>2727</v>
      </c>
      <c r="B2729">
        <v>39.428686977622</v>
      </c>
      <c r="C2729">
        <v>100.862195749687</v>
      </c>
      <c r="D2729">
        <v>11.948994112421</v>
      </c>
      <c r="E2729">
        <v>5.7350596171086501</v>
      </c>
      <c r="F2729">
        <v>0.310828208058607</v>
      </c>
      <c r="G2729">
        <v>0.86162129497395701</v>
      </c>
      <c r="H2729">
        <v>12.031774051191499</v>
      </c>
      <c r="I2729">
        <v>3.9273333333333298</v>
      </c>
    </row>
    <row r="2730" spans="1:9" x14ac:dyDescent="0.25">
      <c r="A2730">
        <v>2728</v>
      </c>
      <c r="B2730">
        <v>45.991060291060201</v>
      </c>
      <c r="C2730">
        <v>122.52039490776799</v>
      </c>
      <c r="D2730">
        <v>10.444466352607201</v>
      </c>
      <c r="E2730">
        <v>15.690952000661699</v>
      </c>
      <c r="F2730">
        <v>0.38372425845583102</v>
      </c>
      <c r="G2730">
        <v>0.64755198733917396</v>
      </c>
      <c r="H2730">
        <v>6.3805913570886998</v>
      </c>
      <c r="I2730">
        <v>8.8512349224583495</v>
      </c>
    </row>
    <row r="2731" spans="1:9" x14ac:dyDescent="0.25">
      <c r="A2731">
        <v>2729</v>
      </c>
      <c r="B2731">
        <v>60.033645332658701</v>
      </c>
      <c r="C2731">
        <v>177.86572669890899</v>
      </c>
      <c r="D2731">
        <v>14.420363992522701</v>
      </c>
      <c r="E2731">
        <v>6.3990052169565299</v>
      </c>
      <c r="F2731">
        <v>0.31191955324659398</v>
      </c>
      <c r="G2731">
        <v>0.89154785734757602</v>
      </c>
      <c r="H2731">
        <v>14.1451187335092</v>
      </c>
      <c r="I2731">
        <v>2.8634956374894398</v>
      </c>
    </row>
    <row r="2732" spans="1:9" x14ac:dyDescent="0.25">
      <c r="A2732">
        <v>2730</v>
      </c>
      <c r="B2732">
        <v>48.598736176935198</v>
      </c>
      <c r="C2732">
        <v>147.86674991080901</v>
      </c>
      <c r="D2732">
        <v>13.532879022653599</v>
      </c>
      <c r="E2732">
        <v>14.117214014924199</v>
      </c>
      <c r="F2732">
        <v>0.280234671009428</v>
      </c>
      <c r="G2732">
        <v>0.74556840236272204</v>
      </c>
      <c r="H2732">
        <v>10.9393939393939</v>
      </c>
      <c r="I2732">
        <v>8.8031872509960092</v>
      </c>
    </row>
    <row r="2733" spans="1:9" x14ac:dyDescent="0.25">
      <c r="A2733">
        <v>2731</v>
      </c>
      <c r="B2733">
        <v>54.960952752830899</v>
      </c>
      <c r="C2733">
        <v>145.76976271186399</v>
      </c>
      <c r="D2733">
        <v>15.432906170963101</v>
      </c>
      <c r="E2733">
        <v>6.4202281077892396</v>
      </c>
      <c r="F2733">
        <v>0.31063203919910398</v>
      </c>
      <c r="G2733">
        <v>0.82154308866821402</v>
      </c>
      <c r="H2733">
        <v>12.4862183020948</v>
      </c>
      <c r="I2733">
        <v>3.73002084781097</v>
      </c>
    </row>
    <row r="2734" spans="1:9" x14ac:dyDescent="0.25">
      <c r="A2734">
        <v>2732</v>
      </c>
      <c r="B2734">
        <v>59.8077577407281</v>
      </c>
      <c r="C2734">
        <v>156.77155804344901</v>
      </c>
      <c r="D2734">
        <v>14.981673506750001</v>
      </c>
      <c r="E2734">
        <v>6.3574197685312903</v>
      </c>
      <c r="F2734">
        <v>0.35554136207389597</v>
      </c>
      <c r="G2734">
        <v>0.81396619915328405</v>
      </c>
      <c r="H2734">
        <v>12.241063244729601</v>
      </c>
      <c r="I2734">
        <v>3.7059059863398902</v>
      </c>
    </row>
    <row r="2735" spans="1:9" x14ac:dyDescent="0.25">
      <c r="A2735">
        <v>2733</v>
      </c>
      <c r="B2735">
        <v>57.476285714285702</v>
      </c>
      <c r="C2735">
        <v>150.29273627259099</v>
      </c>
      <c r="D2735">
        <v>13.3240645235818</v>
      </c>
      <c r="E2735">
        <v>7.5654018345031098</v>
      </c>
      <c r="F2735">
        <v>0.29875802203586299</v>
      </c>
      <c r="G2735">
        <v>0.81567293427885501</v>
      </c>
      <c r="H2735">
        <v>10.261710794297301</v>
      </c>
      <c r="I2735">
        <v>4.5484773151025397</v>
      </c>
    </row>
    <row r="2736" spans="1:9" x14ac:dyDescent="0.25">
      <c r="A2736">
        <v>2734</v>
      </c>
      <c r="B2736">
        <v>54.154000000000003</v>
      </c>
      <c r="C2736">
        <v>180.95495271279199</v>
      </c>
      <c r="D2736">
        <v>15.618609114343901</v>
      </c>
      <c r="E2736">
        <v>3.5102209943607301</v>
      </c>
      <c r="F2736">
        <v>0.27650283656783498</v>
      </c>
      <c r="G2736">
        <v>0.91315913774247104</v>
      </c>
      <c r="H2736">
        <v>12.7164835164835</v>
      </c>
      <c r="I2736">
        <v>2.4832063223257101</v>
      </c>
    </row>
    <row r="2737" spans="1:9" x14ac:dyDescent="0.25">
      <c r="A2737">
        <v>2735</v>
      </c>
      <c r="B2737">
        <v>59.347767253044601</v>
      </c>
      <c r="C2737">
        <v>194.64961944184799</v>
      </c>
      <c r="D2737">
        <v>22.214653130228101</v>
      </c>
      <c r="E2737">
        <v>5.4845291038683897</v>
      </c>
      <c r="F2737">
        <v>0.32256405478144701</v>
      </c>
      <c r="G2737">
        <v>0.89739473971061601</v>
      </c>
      <c r="H2737">
        <v>15.539726027397201</v>
      </c>
      <c r="I2737">
        <v>3.13647423136474</v>
      </c>
    </row>
    <row r="2738" spans="1:9" x14ac:dyDescent="0.25">
      <c r="A2738">
        <v>2736</v>
      </c>
      <c r="B2738">
        <v>44.656316916488201</v>
      </c>
      <c r="C2738">
        <v>161.748361127084</v>
      </c>
      <c r="D2738">
        <v>13.9353241996586</v>
      </c>
      <c r="E2738">
        <v>5.9447727155213004</v>
      </c>
      <c r="F2738">
        <v>0.24446513959907901</v>
      </c>
      <c r="G2738">
        <v>0.83856261815009203</v>
      </c>
      <c r="H2738">
        <v>15.7784522003034</v>
      </c>
      <c r="I2738">
        <v>3.1747878025778</v>
      </c>
    </row>
    <row r="2739" spans="1:9" x14ac:dyDescent="0.25">
      <c r="A2739">
        <v>2737</v>
      </c>
      <c r="B2739">
        <v>38.146132785763101</v>
      </c>
      <c r="C2739">
        <v>164.59767306573499</v>
      </c>
      <c r="D2739">
        <v>18.9303453091043</v>
      </c>
      <c r="E2739">
        <v>5.3926142978055296</v>
      </c>
      <c r="F2739">
        <v>0.217150892917676</v>
      </c>
      <c r="G2739">
        <v>0.84103381163701296</v>
      </c>
      <c r="H2739">
        <v>15.404949381327301</v>
      </c>
      <c r="I2739">
        <v>3.4408564408564399</v>
      </c>
    </row>
    <row r="2740" spans="1:9" x14ac:dyDescent="0.25">
      <c r="A2740">
        <v>2738</v>
      </c>
      <c r="B2740">
        <v>37.139623844437303</v>
      </c>
      <c r="C2740">
        <v>95.872337610795</v>
      </c>
      <c r="D2740">
        <v>19.553661235210502</v>
      </c>
      <c r="E2740">
        <v>5.1041948786234999</v>
      </c>
      <c r="F2740">
        <v>0.221079021672418</v>
      </c>
      <c r="G2740">
        <v>0.81578933905925199</v>
      </c>
      <c r="H2740">
        <v>18.214563106796099</v>
      </c>
      <c r="I2740">
        <v>3.7055819044144398</v>
      </c>
    </row>
    <row r="2741" spans="1:9" x14ac:dyDescent="0.25">
      <c r="A2741">
        <v>2739</v>
      </c>
      <c r="B2741">
        <v>24.5288507391511</v>
      </c>
      <c r="C2741">
        <v>159.353984421809</v>
      </c>
      <c r="D2741">
        <v>18.161175416918201</v>
      </c>
      <c r="E2741">
        <v>10.748703026266</v>
      </c>
      <c r="F2741">
        <v>0.14074403366080099</v>
      </c>
      <c r="G2741">
        <v>0.80644977654130201</v>
      </c>
      <c r="H2741">
        <v>22.249340369393099</v>
      </c>
      <c r="I2741">
        <v>6.9359681372548998</v>
      </c>
    </row>
    <row r="2742" spans="1:9" x14ac:dyDescent="0.25">
      <c r="A2742">
        <v>2740</v>
      </c>
      <c r="B2742">
        <v>23.7576079263977</v>
      </c>
      <c r="C2742">
        <v>110.456665877338</v>
      </c>
      <c r="D2742">
        <v>12.9133165249005</v>
      </c>
      <c r="E2742">
        <v>3.1974608008444898</v>
      </c>
      <c r="F2742">
        <v>0.14405073155696799</v>
      </c>
      <c r="G2742">
        <v>0.86543875436307904</v>
      </c>
      <c r="H2742">
        <v>18.174791914387601</v>
      </c>
      <c r="I2742">
        <v>2.5738983050847399</v>
      </c>
    </row>
    <row r="2743" spans="1:9" x14ac:dyDescent="0.25">
      <c r="A2743">
        <v>2741</v>
      </c>
      <c r="B2743">
        <v>19.728318584070699</v>
      </c>
      <c r="C2743">
        <v>92.516419981498601</v>
      </c>
      <c r="D2743">
        <v>14.073374534232901</v>
      </c>
      <c r="E2743">
        <v>4.9226377089980602</v>
      </c>
      <c r="F2743">
        <v>0.115643214660667</v>
      </c>
      <c r="G2743">
        <v>0.71559904316574396</v>
      </c>
      <c r="H2743">
        <v>17.529829545454501</v>
      </c>
      <c r="I2743">
        <v>3.3347880299251802</v>
      </c>
    </row>
    <row r="2744" spans="1:9" x14ac:dyDescent="0.25">
      <c r="A2744">
        <v>2742</v>
      </c>
      <c r="B2744">
        <v>34.616754935002398</v>
      </c>
      <c r="C2744">
        <v>146.74148736160399</v>
      </c>
      <c r="D2744">
        <v>20.916110901834699</v>
      </c>
      <c r="E2744">
        <v>5.9404839612315099</v>
      </c>
      <c r="F2744">
        <v>0.19148747955203799</v>
      </c>
      <c r="G2744">
        <v>0.86944867485602895</v>
      </c>
      <c r="H2744">
        <v>18.009681881051101</v>
      </c>
      <c r="I2744">
        <v>4.1192364170337701</v>
      </c>
    </row>
    <row r="2745" spans="1:9" x14ac:dyDescent="0.25">
      <c r="A2745">
        <v>2743</v>
      </c>
      <c r="B2745">
        <v>48.508292115216697</v>
      </c>
      <c r="C2745">
        <v>107.938857602574</v>
      </c>
      <c r="D2745">
        <v>20.844913841684502</v>
      </c>
      <c r="E2745">
        <v>8.3778128464914499</v>
      </c>
      <c r="F2745">
        <v>0.290661241684251</v>
      </c>
      <c r="G2745">
        <v>0.54567720989492596</v>
      </c>
      <c r="H2745">
        <v>9.9738372093023209</v>
      </c>
      <c r="I2745">
        <v>4.1955719557195499</v>
      </c>
    </row>
    <row r="2746" spans="1:9" x14ac:dyDescent="0.25">
      <c r="A2746">
        <v>2744</v>
      </c>
      <c r="B2746">
        <v>39.935901926444799</v>
      </c>
      <c r="C2746">
        <v>68.532738095238102</v>
      </c>
      <c r="D2746">
        <v>18.771854450189</v>
      </c>
      <c r="E2746">
        <v>11.9303534305998</v>
      </c>
      <c r="F2746">
        <v>0.23659493598418199</v>
      </c>
      <c r="G2746">
        <v>0.342619972835223</v>
      </c>
      <c r="H2746">
        <v>12.6093394077448</v>
      </c>
      <c r="I2746">
        <v>7.0307219662058298</v>
      </c>
    </row>
    <row r="2747" spans="1:9" x14ac:dyDescent="0.25">
      <c r="A2747">
        <v>2745</v>
      </c>
      <c r="B2747">
        <v>29.541750841750801</v>
      </c>
      <c r="C2747">
        <v>166.43630344033301</v>
      </c>
      <c r="D2747">
        <v>14.7563302901903</v>
      </c>
      <c r="E2747">
        <v>3.8933478207623802</v>
      </c>
      <c r="F2747">
        <v>0.18830218304912899</v>
      </c>
      <c r="G2747">
        <v>0.85666895942659504</v>
      </c>
      <c r="H2747">
        <v>13.9651416122004</v>
      </c>
      <c r="I2747">
        <v>2.5002123142250499</v>
      </c>
    </row>
    <row r="2748" spans="1:9" x14ac:dyDescent="0.25">
      <c r="A2748">
        <v>2746</v>
      </c>
      <c r="B2748">
        <v>29.9165775401069</v>
      </c>
      <c r="C2748">
        <v>153.02907335114</v>
      </c>
      <c r="D2748">
        <v>19.169223244352199</v>
      </c>
      <c r="E2748">
        <v>5.0932308997777698</v>
      </c>
      <c r="F2748">
        <v>0.167787921098174</v>
      </c>
      <c r="G2748">
        <v>0.85594953820471198</v>
      </c>
      <c r="H2748">
        <v>19.2908011869436</v>
      </c>
      <c r="I2748">
        <v>3.2428447528187299</v>
      </c>
    </row>
    <row r="2749" spans="1:9" x14ac:dyDescent="0.25">
      <c r="A2749">
        <v>2747</v>
      </c>
      <c r="B2749">
        <v>22.582377476537999</v>
      </c>
      <c r="C2749">
        <v>178.502324230098</v>
      </c>
      <c r="D2749">
        <v>15.4331959692258</v>
      </c>
      <c r="E2749">
        <v>3.2391444847463</v>
      </c>
      <c r="F2749">
        <v>0.133799134801</v>
      </c>
      <c r="G2749">
        <v>0.93342204064970202</v>
      </c>
      <c r="H2749">
        <v>17.712389380530901</v>
      </c>
      <c r="I2749">
        <v>2.4404326123128102</v>
      </c>
    </row>
    <row r="2750" spans="1:9" x14ac:dyDescent="0.25">
      <c r="A2750">
        <v>2748</v>
      </c>
      <c r="B2750">
        <v>19.825184501845001</v>
      </c>
      <c r="C2750">
        <v>126.63879128601501</v>
      </c>
      <c r="D2750">
        <v>11.7482430940704</v>
      </c>
      <c r="E2750">
        <v>13.8652470721072</v>
      </c>
      <c r="F2750">
        <v>0.120716626028331</v>
      </c>
      <c r="G2750">
        <v>0.57939785146772305</v>
      </c>
      <c r="H2750">
        <v>16.848066298342498</v>
      </c>
      <c r="I2750">
        <v>5.2094395280235899</v>
      </c>
    </row>
    <row r="2751" spans="1:9" x14ac:dyDescent="0.25">
      <c r="A2751">
        <v>2749</v>
      </c>
      <c r="B2751">
        <v>38.624309392265197</v>
      </c>
      <c r="C2751">
        <v>167.52720247295201</v>
      </c>
      <c r="D2751">
        <v>20.414471354766999</v>
      </c>
      <c r="E2751">
        <v>7.6080503211899302</v>
      </c>
      <c r="F2751">
        <v>0.21492942354996</v>
      </c>
      <c r="G2751">
        <v>0.79761900160001697</v>
      </c>
      <c r="H2751">
        <v>18.696158323632101</v>
      </c>
      <c r="I2751">
        <v>4.7398911353032602</v>
      </c>
    </row>
    <row r="2752" spans="1:9" x14ac:dyDescent="0.25">
      <c r="A2752">
        <v>2750</v>
      </c>
      <c r="B2752">
        <v>48.452778857364898</v>
      </c>
      <c r="C2752">
        <v>136.875139077759</v>
      </c>
      <c r="D2752">
        <v>24.473293718770499</v>
      </c>
      <c r="E2752">
        <v>10.4173114249647</v>
      </c>
      <c r="F2752">
        <v>0.25972054859030602</v>
      </c>
      <c r="G2752">
        <v>0.81384531434447105</v>
      </c>
      <c r="H2752">
        <v>17.588565022421498</v>
      </c>
      <c r="I2752">
        <v>5.1734123066798201</v>
      </c>
    </row>
    <row r="2753" spans="1:9" x14ac:dyDescent="0.25">
      <c r="A2753">
        <v>2751</v>
      </c>
      <c r="B2753">
        <v>48.267669172932301</v>
      </c>
      <c r="C2753">
        <v>146.160507981303</v>
      </c>
      <c r="D2753">
        <v>22.1415111507654</v>
      </c>
      <c r="E2753">
        <v>4.5383404808372996</v>
      </c>
      <c r="F2753">
        <v>0.27054757664831403</v>
      </c>
      <c r="G2753">
        <v>0.85852145587187501</v>
      </c>
      <c r="H2753">
        <v>16.760217983651199</v>
      </c>
      <c r="I2753">
        <v>3.0611628492323102</v>
      </c>
    </row>
    <row r="2754" spans="1:9" x14ac:dyDescent="0.25">
      <c r="A2754">
        <v>2752</v>
      </c>
      <c r="B2754">
        <v>38.070901033973399</v>
      </c>
      <c r="C2754">
        <v>142.92712369597601</v>
      </c>
      <c r="D2754">
        <v>15.5208262271937</v>
      </c>
      <c r="E2754">
        <v>7.4284701666055701</v>
      </c>
      <c r="F2754">
        <v>0.21400680711346201</v>
      </c>
      <c r="G2754">
        <v>0.80572989665390704</v>
      </c>
      <c r="H2754">
        <v>19.166442953020098</v>
      </c>
      <c r="I2754">
        <v>3.7989153108051701</v>
      </c>
    </row>
    <row r="2755" spans="1:9" x14ac:dyDescent="0.25">
      <c r="A2755">
        <v>2753</v>
      </c>
      <c r="B2755">
        <v>16.633434038267801</v>
      </c>
      <c r="C2755">
        <v>163.708273341455</v>
      </c>
      <c r="D2755">
        <v>18.598021595529801</v>
      </c>
      <c r="E2755">
        <v>4.2550307506429403</v>
      </c>
      <c r="F2755">
        <v>8.7210202267240897E-2</v>
      </c>
      <c r="G2755">
        <v>0.88874720434879295</v>
      </c>
      <c r="H2755">
        <v>16.0347222222222</v>
      </c>
      <c r="I2755">
        <v>2.9496875</v>
      </c>
    </row>
    <row r="2756" spans="1:9" x14ac:dyDescent="0.25">
      <c r="A2756">
        <v>2754</v>
      </c>
      <c r="B2756">
        <v>19.6166007905138</v>
      </c>
      <c r="C2756">
        <v>137.22488539620099</v>
      </c>
      <c r="D2756">
        <v>21.776890191406501</v>
      </c>
      <c r="E2756">
        <v>11.0400026896129</v>
      </c>
      <c r="F2756">
        <v>0.103546742921601</v>
      </c>
      <c r="G2756">
        <v>0.82951050734503695</v>
      </c>
      <c r="H2756">
        <v>17.8909574468085</v>
      </c>
      <c r="I2756">
        <v>4.5476999073788198</v>
      </c>
    </row>
    <row r="2757" spans="1:9" x14ac:dyDescent="0.25">
      <c r="A2757">
        <v>2755</v>
      </c>
      <c r="B2757">
        <v>46.900424728645497</v>
      </c>
      <c r="C2757">
        <v>122.29191797346201</v>
      </c>
      <c r="D2757">
        <v>17.897431680425601</v>
      </c>
      <c r="E2757">
        <v>15.8672916822839</v>
      </c>
      <c r="F2757">
        <v>0.24075272867668801</v>
      </c>
      <c r="G2757">
        <v>0.65965716701131405</v>
      </c>
      <c r="H2757">
        <v>18.704896907216401</v>
      </c>
      <c r="I2757">
        <v>8.7056758338209406</v>
      </c>
    </row>
    <row r="2758" spans="1:9" x14ac:dyDescent="0.25">
      <c r="A2758">
        <v>2756</v>
      </c>
      <c r="B2758">
        <v>12.973204715969899</v>
      </c>
      <c r="C2758">
        <v>174.14633727912101</v>
      </c>
      <c r="D2758">
        <v>23.553206081158699</v>
      </c>
      <c r="E2758">
        <v>5.0806399430232299</v>
      </c>
      <c r="F2758">
        <v>7.0350632860276693E-2</v>
      </c>
      <c r="G2758">
        <v>0.81250575984430895</v>
      </c>
      <c r="H2758">
        <v>16.317535545023599</v>
      </c>
      <c r="I2758">
        <v>2.7317201472908899</v>
      </c>
    </row>
    <row r="2759" spans="1:9" x14ac:dyDescent="0.25">
      <c r="A2759">
        <v>2757</v>
      </c>
      <c r="B2759">
        <v>38.531292827775196</v>
      </c>
      <c r="C2759">
        <v>123.450279046169</v>
      </c>
      <c r="D2759">
        <v>17.321169729079401</v>
      </c>
      <c r="E2759">
        <v>8.5896329653911501</v>
      </c>
      <c r="F2759">
        <v>0.20486814246781701</v>
      </c>
      <c r="G2759">
        <v>0.67317677501662898</v>
      </c>
      <c r="H2759">
        <v>17.009320905459301</v>
      </c>
      <c r="I2759">
        <v>3.9583617747440201</v>
      </c>
    </row>
    <row r="2760" spans="1:9" x14ac:dyDescent="0.25">
      <c r="A2760">
        <v>2758</v>
      </c>
      <c r="B2760">
        <v>49.867272727272699</v>
      </c>
      <c r="C2760">
        <v>169.91828081333699</v>
      </c>
      <c r="D2760">
        <v>17.840841456475999</v>
      </c>
      <c r="E2760">
        <v>5.8104589531127502</v>
      </c>
      <c r="F2760">
        <v>0.29848249144998401</v>
      </c>
      <c r="G2760">
        <v>0.86514620531206998</v>
      </c>
      <c r="H2760">
        <v>13.9543147208121</v>
      </c>
      <c r="I2760">
        <v>2.9011824324324298</v>
      </c>
    </row>
    <row r="2761" spans="1:9" x14ac:dyDescent="0.25">
      <c r="A2761">
        <v>2759</v>
      </c>
      <c r="B2761">
        <v>35.694470924690101</v>
      </c>
      <c r="C2761">
        <v>157.73652253909799</v>
      </c>
      <c r="D2761">
        <v>16.936803632588902</v>
      </c>
      <c r="E2761">
        <v>14.6804734868705</v>
      </c>
      <c r="F2761">
        <v>0.203652884265701</v>
      </c>
      <c r="G2761">
        <v>0.77221704623534504</v>
      </c>
      <c r="H2761">
        <v>16.109570041608801</v>
      </c>
      <c r="I2761">
        <v>4.0617414248021104</v>
      </c>
    </row>
    <row r="2762" spans="1:9" x14ac:dyDescent="0.25">
      <c r="A2762">
        <v>2760</v>
      </c>
      <c r="B2762">
        <v>39.262308998302203</v>
      </c>
      <c r="C2762">
        <v>144.189690026954</v>
      </c>
      <c r="D2762">
        <v>18.472081269691401</v>
      </c>
      <c r="E2762">
        <v>5.5091495180415402</v>
      </c>
      <c r="F2762">
        <v>0.23529058657091201</v>
      </c>
      <c r="G2762">
        <v>0.77635665178018998</v>
      </c>
      <c r="H2762">
        <v>16.043024771838301</v>
      </c>
      <c r="I2762">
        <v>3.2442645074223999</v>
      </c>
    </row>
    <row r="2763" spans="1:9" x14ac:dyDescent="0.25">
      <c r="A2763">
        <v>2761</v>
      </c>
      <c r="B2763">
        <v>44.754751461988299</v>
      </c>
      <c r="C2763">
        <v>119.379115300942</v>
      </c>
      <c r="D2763">
        <v>17.6414358848712</v>
      </c>
      <c r="E2763">
        <v>4.5594990859815896</v>
      </c>
      <c r="F2763">
        <v>0.26914644506663798</v>
      </c>
      <c r="G2763">
        <v>0.84909281963101302</v>
      </c>
      <c r="H2763">
        <v>15.621653084982499</v>
      </c>
      <c r="I2763">
        <v>3.15140358950759</v>
      </c>
    </row>
    <row r="2764" spans="1:9" x14ac:dyDescent="0.25">
      <c r="A2764">
        <v>2762</v>
      </c>
      <c r="B2764">
        <v>63.602198697068403</v>
      </c>
      <c r="C2764">
        <v>167.143337673611</v>
      </c>
      <c r="D2764">
        <v>18.464767276581298</v>
      </c>
      <c r="E2764">
        <v>4.9095358806465601</v>
      </c>
      <c r="F2764">
        <v>0.32540079120864701</v>
      </c>
      <c r="G2764">
        <v>0.87126412606398895</v>
      </c>
      <c r="H2764">
        <v>13.7097170971709</v>
      </c>
      <c r="I2764">
        <v>3.0386473429951599</v>
      </c>
    </row>
    <row r="2765" spans="1:9" x14ac:dyDescent="0.25">
      <c r="A2765">
        <v>2763</v>
      </c>
      <c r="B2765">
        <v>54.461650485436799</v>
      </c>
      <c r="C2765">
        <v>146.207385303991</v>
      </c>
      <c r="D2765">
        <v>17.911069314717199</v>
      </c>
      <c r="E2765">
        <v>5.92226953705614</v>
      </c>
      <c r="F2765">
        <v>0.28515227940744903</v>
      </c>
      <c r="G2765">
        <v>0.86621109322184997</v>
      </c>
      <c r="H2765">
        <v>14.6786206896551</v>
      </c>
      <c r="I2765">
        <v>2.8638069705093798</v>
      </c>
    </row>
    <row r="2766" spans="1:9" x14ac:dyDescent="0.25">
      <c r="A2766">
        <v>2764</v>
      </c>
      <c r="B2766">
        <v>14.336917562724</v>
      </c>
      <c r="C2766">
        <v>140.21285548461901</v>
      </c>
      <c r="D2766">
        <v>17.456623488057001</v>
      </c>
      <c r="E2766">
        <v>9.5286468240796598</v>
      </c>
      <c r="F2766">
        <v>7.01129549516121E-2</v>
      </c>
      <c r="G2766">
        <v>0.79365441777266799</v>
      </c>
      <c r="H2766">
        <v>20.085510688836099</v>
      </c>
      <c r="I2766">
        <v>4.3073229291716597</v>
      </c>
    </row>
    <row r="2767" spans="1:9" x14ac:dyDescent="0.25">
      <c r="A2767">
        <v>2765</v>
      </c>
      <c r="B2767">
        <v>58.099256668124099</v>
      </c>
      <c r="C2767">
        <v>163.434138737334</v>
      </c>
      <c r="D2767">
        <v>20.866052279357699</v>
      </c>
      <c r="E2767">
        <v>6.9250091185062201</v>
      </c>
      <c r="F2767">
        <v>0.31530442497285599</v>
      </c>
      <c r="G2767">
        <v>0.76137175828556602</v>
      </c>
      <c r="H2767">
        <v>12.1694480102695</v>
      </c>
      <c r="I2767">
        <v>3.4815465729349699</v>
      </c>
    </row>
    <row r="2768" spans="1:9" x14ac:dyDescent="0.25">
      <c r="A2768">
        <v>2766</v>
      </c>
      <c r="B2768">
        <v>49.282522343594799</v>
      </c>
      <c r="C2768">
        <v>135.32998996990901</v>
      </c>
      <c r="D2768">
        <v>16.829874679169802</v>
      </c>
      <c r="E2768">
        <v>7.9639613224230796</v>
      </c>
      <c r="F2768">
        <v>0.27179703832900598</v>
      </c>
      <c r="G2768">
        <v>0.69761662674355895</v>
      </c>
      <c r="H2768">
        <v>11.987215909090899</v>
      </c>
      <c r="I2768">
        <v>4.7456193353474303</v>
      </c>
    </row>
    <row r="2769" spans="1:9" x14ac:dyDescent="0.25">
      <c r="A2769">
        <v>2767</v>
      </c>
      <c r="B2769">
        <v>55.067085953878397</v>
      </c>
      <c r="C2769">
        <v>167.42042042041999</v>
      </c>
      <c r="D2769">
        <v>15.161133348141901</v>
      </c>
      <c r="E2769">
        <v>6.0952904114617104</v>
      </c>
      <c r="F2769">
        <v>0.29876678402861401</v>
      </c>
      <c r="G2769">
        <v>0.79109220465712804</v>
      </c>
      <c r="H2769">
        <v>12.5179028132992</v>
      </c>
      <c r="I2769">
        <v>3.9595555555555499</v>
      </c>
    </row>
    <row r="2770" spans="1:9" x14ac:dyDescent="0.25">
      <c r="A2770">
        <v>2768</v>
      </c>
      <c r="B2770">
        <v>65.492451154529306</v>
      </c>
      <c r="C2770">
        <v>139.29869216706501</v>
      </c>
      <c r="D2770">
        <v>21.170405323722299</v>
      </c>
      <c r="E2770">
        <v>8.4259312206978301</v>
      </c>
      <c r="F2770">
        <v>0.345638654007208</v>
      </c>
      <c r="G2770">
        <v>0.83076679501871298</v>
      </c>
      <c r="H2770">
        <v>11.4551122194513</v>
      </c>
      <c r="I2770">
        <v>4.5230591852421203</v>
      </c>
    </row>
    <row r="2771" spans="1:9" x14ac:dyDescent="0.25">
      <c r="A2771">
        <v>2769</v>
      </c>
      <c r="B2771">
        <v>49.969432314410398</v>
      </c>
      <c r="C2771">
        <v>58.917109458023297</v>
      </c>
      <c r="D2771">
        <v>17.551836040143598</v>
      </c>
      <c r="E2771">
        <v>14.0994791927777</v>
      </c>
      <c r="F2771">
        <v>0.26799436775747798</v>
      </c>
      <c r="G2771">
        <v>0.35112109237171801</v>
      </c>
      <c r="H2771">
        <v>12.1679292929292</v>
      </c>
      <c r="I2771">
        <v>5.7232142857142803</v>
      </c>
    </row>
    <row r="2772" spans="1:9" x14ac:dyDescent="0.25">
      <c r="A2772">
        <v>2770</v>
      </c>
      <c r="B2772">
        <v>44.871839581517001</v>
      </c>
      <c r="C2772">
        <v>155.56110556110499</v>
      </c>
      <c r="D2772">
        <v>12.7145828578943</v>
      </c>
      <c r="E2772">
        <v>6.1386481412843601</v>
      </c>
      <c r="F2772">
        <v>0.251980992541813</v>
      </c>
      <c r="G2772">
        <v>0.88295027382767099</v>
      </c>
      <c r="H2772">
        <v>14.2313003452243</v>
      </c>
      <c r="I2772">
        <v>3.8562874251496999</v>
      </c>
    </row>
    <row r="2773" spans="1:9" x14ac:dyDescent="0.25">
      <c r="A2773">
        <v>2771</v>
      </c>
      <c r="B2773">
        <v>44.644692359702503</v>
      </c>
      <c r="C2773">
        <v>145.97217460108101</v>
      </c>
      <c r="D2773">
        <v>13.130372942063699</v>
      </c>
      <c r="E2773">
        <v>8.1666877683123307</v>
      </c>
      <c r="F2773">
        <v>0.27829041621002898</v>
      </c>
      <c r="G2773">
        <v>0.84087830014866305</v>
      </c>
      <c r="H2773">
        <v>9.6154661016949099</v>
      </c>
      <c r="I2773">
        <v>4.2324362111149902</v>
      </c>
    </row>
    <row r="2774" spans="1:9" x14ac:dyDescent="0.25">
      <c r="A2774">
        <v>2772</v>
      </c>
      <c r="B2774">
        <v>36.108169014084503</v>
      </c>
      <c r="C2774">
        <v>143.84509262908901</v>
      </c>
      <c r="D2774">
        <v>21.006390420165602</v>
      </c>
      <c r="E2774">
        <v>9.91260410755776</v>
      </c>
      <c r="F2774">
        <v>0.19304755746515601</v>
      </c>
      <c r="G2774">
        <v>0.75732735192009903</v>
      </c>
      <c r="H2774">
        <v>21.602391629297401</v>
      </c>
      <c r="I2774">
        <v>4.9697533736621597</v>
      </c>
    </row>
    <row r="2775" spans="1:9" x14ac:dyDescent="0.25">
      <c r="A2775">
        <v>2773</v>
      </c>
      <c r="B2775">
        <v>14.1023255813953</v>
      </c>
      <c r="C2775">
        <v>90.305766793409305</v>
      </c>
      <c r="D2775">
        <v>15.9984519532342</v>
      </c>
      <c r="E2775">
        <v>6.42408126880692</v>
      </c>
      <c r="F2775">
        <v>7.9137360633932105E-2</v>
      </c>
      <c r="G2775">
        <v>0.7570242285805</v>
      </c>
      <c r="H2775">
        <v>21.901531728665201</v>
      </c>
      <c r="I2775">
        <v>3.5149729995090802</v>
      </c>
    </row>
    <row r="2776" spans="1:9" x14ac:dyDescent="0.25">
      <c r="A2776">
        <v>2774</v>
      </c>
      <c r="B2776">
        <v>15.0122484689413</v>
      </c>
      <c r="C2776">
        <v>150.69389813414</v>
      </c>
      <c r="D2776">
        <v>16.8440869484084</v>
      </c>
      <c r="E2776">
        <v>6.8576840500369602</v>
      </c>
      <c r="F2776">
        <v>8.5573957050091506E-2</v>
      </c>
      <c r="G2776">
        <v>0.83886202781614605</v>
      </c>
      <c r="H2776">
        <v>22.177914110429398</v>
      </c>
      <c r="I2776">
        <v>4.0974899963623104</v>
      </c>
    </row>
    <row r="2777" spans="1:9" x14ac:dyDescent="0.25">
      <c r="A2777">
        <v>2775</v>
      </c>
      <c r="B2777">
        <v>25.505154639175199</v>
      </c>
      <c r="C2777">
        <v>156.64215100488801</v>
      </c>
      <c r="D2777">
        <v>14.0586647284991</v>
      </c>
      <c r="E2777">
        <v>6.0260518464775297</v>
      </c>
      <c r="F2777">
        <v>0.15000270082587699</v>
      </c>
      <c r="G2777">
        <v>0.83759980042034599</v>
      </c>
      <c r="H2777">
        <v>22.157317073170699</v>
      </c>
      <c r="I2777">
        <v>2.9667694415895798</v>
      </c>
    </row>
    <row r="2778" spans="1:9" x14ac:dyDescent="0.25">
      <c r="A2778">
        <v>2776</v>
      </c>
      <c r="B2778">
        <v>31.799273387829199</v>
      </c>
      <c r="C2778">
        <v>96.757475083056406</v>
      </c>
      <c r="D2778">
        <v>20.528114468258899</v>
      </c>
      <c r="E2778">
        <v>6.9552484721971197</v>
      </c>
      <c r="F2778">
        <v>0.19116562514709401</v>
      </c>
      <c r="G2778">
        <v>0.69287890327573398</v>
      </c>
      <c r="H2778">
        <v>18.1640625</v>
      </c>
      <c r="I2778">
        <v>3.9931161083065598</v>
      </c>
    </row>
    <row r="2779" spans="1:9" x14ac:dyDescent="0.25">
      <c r="A2779">
        <v>2777</v>
      </c>
      <c r="B2779">
        <v>12.7830188679245</v>
      </c>
      <c r="C2779">
        <v>128.50557407194501</v>
      </c>
      <c r="D2779">
        <v>30.1440330239517</v>
      </c>
      <c r="E2779">
        <v>5.8461356132800404</v>
      </c>
      <c r="F2779">
        <v>7.3168326811085704E-2</v>
      </c>
      <c r="G2779">
        <v>0.84447323131616503</v>
      </c>
      <c r="H2779">
        <v>19.910810810810801</v>
      </c>
      <c r="I2779">
        <v>3.0694214876033001</v>
      </c>
    </row>
    <row r="2780" spans="1:9" x14ac:dyDescent="0.25">
      <c r="A2780">
        <v>2778</v>
      </c>
      <c r="B2780">
        <v>32.632951402607603</v>
      </c>
      <c r="C2780">
        <v>132.04346885813101</v>
      </c>
      <c r="D2780">
        <v>19.480554335528101</v>
      </c>
      <c r="E2780">
        <v>7.0625199395811196</v>
      </c>
      <c r="F2780">
        <v>0.184331891985169</v>
      </c>
      <c r="G2780">
        <v>0.75298947969883101</v>
      </c>
      <c r="H2780">
        <v>18.431654676258901</v>
      </c>
      <c r="I2780">
        <v>3.5599455040871901</v>
      </c>
    </row>
    <row r="2781" spans="1:9" x14ac:dyDescent="0.25">
      <c r="A2781">
        <v>2779</v>
      </c>
      <c r="B2781">
        <v>35.805571347356398</v>
      </c>
      <c r="C2781">
        <v>181.375978139361</v>
      </c>
      <c r="D2781">
        <v>27.066800808894602</v>
      </c>
      <c r="E2781">
        <v>7.5373630722012104</v>
      </c>
      <c r="F2781">
        <v>0.19978952391273799</v>
      </c>
      <c r="G2781">
        <v>0.85157875100597802</v>
      </c>
      <c r="H2781">
        <v>21.355359765051301</v>
      </c>
      <c r="I2781">
        <v>3.3290552584670201</v>
      </c>
    </row>
    <row r="2782" spans="1:9" x14ac:dyDescent="0.25">
      <c r="A2782">
        <v>2780</v>
      </c>
      <c r="B2782">
        <v>46.727788279773101</v>
      </c>
      <c r="C2782">
        <v>169.73685522053299</v>
      </c>
      <c r="D2782">
        <v>16.6082397479143</v>
      </c>
      <c r="E2782">
        <v>4.36545104809296</v>
      </c>
      <c r="F2782">
        <v>0.26915648157565902</v>
      </c>
      <c r="G2782">
        <v>0.82723443978037103</v>
      </c>
      <c r="H2782">
        <v>15.950236966824599</v>
      </c>
      <c r="I2782">
        <v>2.9481112494811099</v>
      </c>
    </row>
    <row r="2783" spans="1:9" x14ac:dyDescent="0.25">
      <c r="A2783">
        <v>2781</v>
      </c>
      <c r="B2783">
        <v>76.081688945469907</v>
      </c>
      <c r="C2783">
        <v>108.696149843912</v>
      </c>
      <c r="D2783">
        <v>17.5654109250695</v>
      </c>
      <c r="E2783">
        <v>4.14755227694239</v>
      </c>
      <c r="F2783">
        <v>0.44780547618304301</v>
      </c>
      <c r="G2783">
        <v>0.85651953054427699</v>
      </c>
      <c r="H2783">
        <v>7.7835125448028597</v>
      </c>
      <c r="I2783">
        <v>3.3021319120586199</v>
      </c>
    </row>
    <row r="2784" spans="1:9" x14ac:dyDescent="0.25">
      <c r="A2784">
        <v>2782</v>
      </c>
      <c r="B2784">
        <v>43.235998455001898</v>
      </c>
      <c r="C2784">
        <v>152.17716942148701</v>
      </c>
      <c r="D2784">
        <v>13.8237137445141</v>
      </c>
      <c r="E2784">
        <v>6.8022805308893597</v>
      </c>
      <c r="F2784">
        <v>0.27278958914298901</v>
      </c>
      <c r="G2784">
        <v>0.77218053656614905</v>
      </c>
      <c r="H2784">
        <v>12.771428571428499</v>
      </c>
      <c r="I2784">
        <v>3.8539325842696601</v>
      </c>
    </row>
    <row r="2785" spans="1:9" x14ac:dyDescent="0.25">
      <c r="A2785">
        <v>2783</v>
      </c>
      <c r="B2785">
        <v>26.010526315789399</v>
      </c>
      <c r="C2785">
        <v>134.59662434190099</v>
      </c>
      <c r="D2785">
        <v>9.5770409509683692</v>
      </c>
      <c r="E2785">
        <v>12.734919568911399</v>
      </c>
      <c r="F2785">
        <v>0.16595368718634401</v>
      </c>
      <c r="G2785">
        <v>0.76619738499231704</v>
      </c>
      <c r="H2785">
        <v>15.2782485875706</v>
      </c>
      <c r="I2785">
        <v>7.3825938566552898</v>
      </c>
    </row>
    <row r="2786" spans="1:9" x14ac:dyDescent="0.25">
      <c r="A2786">
        <v>2784</v>
      </c>
      <c r="B2786">
        <v>42.491893883566597</v>
      </c>
      <c r="C2786">
        <v>46.200863930885497</v>
      </c>
      <c r="D2786">
        <v>16.9647295414353</v>
      </c>
      <c r="E2786">
        <v>15.9889497460222</v>
      </c>
      <c r="F2786">
        <v>0.27362267954668901</v>
      </c>
      <c r="G2786">
        <v>0.24734667771177399</v>
      </c>
      <c r="H2786">
        <v>14.9393939393939</v>
      </c>
      <c r="I2786">
        <v>7.51313485113835</v>
      </c>
    </row>
    <row r="2787" spans="1:9" x14ac:dyDescent="0.25">
      <c r="A2787">
        <v>2785</v>
      </c>
      <c r="B2787">
        <v>39.3278201865988</v>
      </c>
      <c r="C2787">
        <v>136.91275335724399</v>
      </c>
      <c r="D2787">
        <v>17.771563556607202</v>
      </c>
      <c r="E2787">
        <v>8.0386923872694993</v>
      </c>
      <c r="F2787">
        <v>0.250407362496889</v>
      </c>
      <c r="G2787">
        <v>0.83551457237390603</v>
      </c>
      <c r="H2787">
        <v>11.970207253886</v>
      </c>
      <c r="I2787">
        <v>4.8828851470218604</v>
      </c>
    </row>
    <row r="2788" spans="1:9" x14ac:dyDescent="0.25">
      <c r="A2788">
        <v>2786</v>
      </c>
      <c r="B2788">
        <v>32.488111260655003</v>
      </c>
      <c r="C2788">
        <v>136.76631189264199</v>
      </c>
      <c r="D2788">
        <v>12.435770506727099</v>
      </c>
      <c r="E2788">
        <v>6.3500155539964496</v>
      </c>
      <c r="F2788">
        <v>0.21022423163825299</v>
      </c>
      <c r="G2788">
        <v>0.80120801239880302</v>
      </c>
      <c r="H2788">
        <v>13.520725388601001</v>
      </c>
      <c r="I2788">
        <v>3.1509606587374202</v>
      </c>
    </row>
    <row r="2789" spans="1:9" x14ac:dyDescent="0.25">
      <c r="A2789">
        <v>2787</v>
      </c>
      <c r="B2789">
        <v>36.313179643323103</v>
      </c>
      <c r="C2789">
        <v>138.22240622075</v>
      </c>
      <c r="D2789">
        <v>15.070108852205101</v>
      </c>
      <c r="E2789">
        <v>8.4644683996972798</v>
      </c>
      <c r="F2789">
        <v>0.24113717978371399</v>
      </c>
      <c r="G2789">
        <v>0.84360927745908298</v>
      </c>
      <c r="H2789">
        <v>15.3711467324291</v>
      </c>
      <c r="I2789">
        <v>3.6274509803921502</v>
      </c>
    </row>
    <row r="2790" spans="1:9" x14ac:dyDescent="0.25">
      <c r="A2790">
        <v>2788</v>
      </c>
      <c r="B2790">
        <v>46.059887340646299</v>
      </c>
      <c r="C2790">
        <v>107.860221316249</v>
      </c>
      <c r="D2790">
        <v>11.430952268831801</v>
      </c>
      <c r="E2790">
        <v>14.2711526186146</v>
      </c>
      <c r="F2790">
        <v>0.28309782021950303</v>
      </c>
      <c r="G2790">
        <v>0.65689265545022202</v>
      </c>
      <c r="H2790">
        <v>9.1256332320162095</v>
      </c>
      <c r="I2790">
        <v>5.3815789473684204</v>
      </c>
    </row>
    <row r="2791" spans="1:9" x14ac:dyDescent="0.25">
      <c r="A2791">
        <v>2789</v>
      </c>
      <c r="B2791">
        <v>45.802529182879297</v>
      </c>
      <c r="C2791">
        <v>146.90342007434899</v>
      </c>
      <c r="D2791">
        <v>11.8655359863874</v>
      </c>
      <c r="E2791">
        <v>9.23550702707354</v>
      </c>
      <c r="F2791">
        <v>0.29593993001799102</v>
      </c>
      <c r="G2791">
        <v>0.82410432007364098</v>
      </c>
      <c r="H2791">
        <v>7.35348837209302</v>
      </c>
      <c r="I2791">
        <v>5.3701607425854601</v>
      </c>
    </row>
    <row r="2792" spans="1:9" x14ac:dyDescent="0.25">
      <c r="A2792">
        <v>2790</v>
      </c>
      <c r="B2792">
        <v>45.0144560896277</v>
      </c>
      <c r="C2792">
        <v>131.17395944503701</v>
      </c>
      <c r="D2792">
        <v>17.6523276926542</v>
      </c>
      <c r="E2792">
        <v>10.573018966945201</v>
      </c>
      <c r="F2792">
        <v>0.24724702125100001</v>
      </c>
      <c r="G2792">
        <v>0.79751202873000204</v>
      </c>
      <c r="H2792">
        <v>19.260674157303299</v>
      </c>
      <c r="I2792">
        <v>4.9977467327624998</v>
      </c>
    </row>
    <row r="2793" spans="1:9" x14ac:dyDescent="0.25">
      <c r="A2793">
        <v>2791</v>
      </c>
      <c r="B2793">
        <v>53.796769851951503</v>
      </c>
      <c r="C2793">
        <v>159.50762594361399</v>
      </c>
      <c r="D2793">
        <v>19.029378614696299</v>
      </c>
      <c r="E2793">
        <v>8.1746536655321105</v>
      </c>
      <c r="F2793">
        <v>0.30238653156829398</v>
      </c>
      <c r="G2793">
        <v>0.79536253250182098</v>
      </c>
      <c r="H2793">
        <v>16.796071094480801</v>
      </c>
      <c r="I2793">
        <v>3.57860262008733</v>
      </c>
    </row>
    <row r="2794" spans="1:9" x14ac:dyDescent="0.25">
      <c r="A2794">
        <v>2792</v>
      </c>
      <c r="B2794">
        <v>13.8321167883211</v>
      </c>
      <c r="C2794">
        <v>169.14062708472301</v>
      </c>
      <c r="D2794">
        <v>28.0869303532427</v>
      </c>
      <c r="E2794">
        <v>7.1445714284899697</v>
      </c>
      <c r="F2794">
        <v>8.2654674566212602E-2</v>
      </c>
      <c r="G2794">
        <v>0.81520908845710305</v>
      </c>
      <c r="H2794">
        <v>29.0708860759493</v>
      </c>
      <c r="I2794">
        <v>4.2660324171952002</v>
      </c>
    </row>
    <row r="2795" spans="1:9" x14ac:dyDescent="0.25">
      <c r="A2795">
        <v>2793</v>
      </c>
      <c r="B2795">
        <v>42.277484397503599</v>
      </c>
      <c r="C2795">
        <v>171.63261261261201</v>
      </c>
      <c r="D2795">
        <v>17.398610468372901</v>
      </c>
      <c r="E2795">
        <v>3.5048535642184402</v>
      </c>
      <c r="F2795">
        <v>0.25723180684924002</v>
      </c>
      <c r="G2795">
        <v>0.88776677453993902</v>
      </c>
      <c r="H2795">
        <v>17.973856209150298</v>
      </c>
      <c r="I2795">
        <v>2.77156549520766</v>
      </c>
    </row>
    <row r="2796" spans="1:9" x14ac:dyDescent="0.25">
      <c r="A2796">
        <v>2794</v>
      </c>
      <c r="B2796">
        <v>42.471573208722702</v>
      </c>
      <c r="C2796">
        <v>158.02953258576599</v>
      </c>
      <c r="D2796">
        <v>14.7450470247492</v>
      </c>
      <c r="E2796">
        <v>5.6700187563580204</v>
      </c>
      <c r="F2796">
        <v>0.26658602307205398</v>
      </c>
      <c r="G2796">
        <v>0.87580078981446496</v>
      </c>
      <c r="H2796">
        <v>15.0319803198031</v>
      </c>
      <c r="I2796">
        <v>4.24986420423682</v>
      </c>
    </row>
    <row r="2797" spans="1:9" x14ac:dyDescent="0.25">
      <c r="A2797">
        <v>2795</v>
      </c>
      <c r="B2797">
        <v>39.692840646651199</v>
      </c>
      <c r="C2797">
        <v>146.19135674215599</v>
      </c>
      <c r="D2797">
        <v>13.800833004741399</v>
      </c>
      <c r="E2797">
        <v>9.5269862011409394</v>
      </c>
      <c r="F2797">
        <v>0.24351125764034301</v>
      </c>
      <c r="G2797">
        <v>0.70806713832012502</v>
      </c>
      <c r="H2797">
        <v>14.361081081081</v>
      </c>
      <c r="I2797">
        <v>5.2735399284862901</v>
      </c>
    </row>
    <row r="2798" spans="1:9" x14ac:dyDescent="0.25">
      <c r="A2798">
        <v>2796</v>
      </c>
      <c r="B2798">
        <v>31.23875</v>
      </c>
      <c r="C2798">
        <v>157.22118419391401</v>
      </c>
      <c r="D2798">
        <v>13.168686758272401</v>
      </c>
      <c r="E2798">
        <v>7.1692833360463704</v>
      </c>
      <c r="F2798">
        <v>0.19681294031305099</v>
      </c>
      <c r="G2798">
        <v>0.82097027194161898</v>
      </c>
      <c r="H2798">
        <v>17.663874345549701</v>
      </c>
      <c r="I2798">
        <v>3.63373582144163</v>
      </c>
    </row>
    <row r="2799" spans="1:9" x14ac:dyDescent="0.25">
      <c r="A2799">
        <v>2797</v>
      </c>
      <c r="B2799">
        <v>37.450273224043698</v>
      </c>
      <c r="C2799">
        <v>191.48611304954599</v>
      </c>
      <c r="D2799">
        <v>12.613833302094299</v>
      </c>
      <c r="E2799">
        <v>4.4889833875021399</v>
      </c>
      <c r="F2799">
        <v>0.234373896032467</v>
      </c>
      <c r="G2799">
        <v>0.84767391050389596</v>
      </c>
      <c r="H2799">
        <v>16.578212290502702</v>
      </c>
      <c r="I2799">
        <v>2.3739242685025799</v>
      </c>
    </row>
    <row r="2800" spans="1:9" x14ac:dyDescent="0.25">
      <c r="A2800">
        <v>2798</v>
      </c>
      <c r="B2800">
        <v>40.314357321876102</v>
      </c>
      <c r="C2800">
        <v>74.117159149818505</v>
      </c>
      <c r="D2800">
        <v>15.780645686341501</v>
      </c>
      <c r="E2800">
        <v>10.7253519939282</v>
      </c>
      <c r="F2800">
        <v>0.228852356264482</v>
      </c>
      <c r="G2800">
        <v>0.375209746716679</v>
      </c>
      <c r="H2800">
        <v>16.472093023255798</v>
      </c>
      <c r="I2800">
        <v>4.6684782608695601</v>
      </c>
    </row>
    <row r="2801" spans="1:9" x14ac:dyDescent="0.25">
      <c r="A2801">
        <v>2799</v>
      </c>
      <c r="B2801">
        <v>36.464622641509401</v>
      </c>
      <c r="C2801">
        <v>150.914269834653</v>
      </c>
      <c r="D2801">
        <v>13.002277064704099</v>
      </c>
      <c r="E2801">
        <v>3.7467107530769401</v>
      </c>
      <c r="F2801">
        <v>0.213205491518388</v>
      </c>
      <c r="G2801">
        <v>0.91534668585647805</v>
      </c>
      <c r="H2801">
        <v>15.591194968553401</v>
      </c>
      <c r="I2801">
        <v>2.8953093133922501</v>
      </c>
    </row>
    <row r="2802" spans="1:9" x14ac:dyDescent="0.25">
      <c r="A2802">
        <v>2800</v>
      </c>
      <c r="B2802">
        <v>32.746924428822403</v>
      </c>
      <c r="C2802">
        <v>148.02137367915401</v>
      </c>
      <c r="D2802">
        <v>16.418613480881302</v>
      </c>
      <c r="E2802">
        <v>13.374880723045001</v>
      </c>
      <c r="F2802">
        <v>0.18594727220194299</v>
      </c>
      <c r="G2802">
        <v>0.72309534490856597</v>
      </c>
      <c r="H2802">
        <v>14.6579378068739</v>
      </c>
      <c r="I2802">
        <v>7.8157649253731298</v>
      </c>
    </row>
    <row r="2803" spans="1:9" x14ac:dyDescent="0.25">
      <c r="A2803">
        <v>2801</v>
      </c>
      <c r="B2803">
        <v>44.717629629629599</v>
      </c>
      <c r="C2803">
        <v>152.32275641025601</v>
      </c>
      <c r="D2803">
        <v>12.8825880690963</v>
      </c>
      <c r="E2803">
        <v>5.1355285223724403</v>
      </c>
      <c r="F2803">
        <v>0.271465618826084</v>
      </c>
      <c r="G2803">
        <v>0.80777328566072204</v>
      </c>
      <c r="H2803">
        <v>9.6352705410821606</v>
      </c>
      <c r="I2803">
        <v>3.6414103525881401</v>
      </c>
    </row>
    <row r="2804" spans="1:9" x14ac:dyDescent="0.25">
      <c r="A2804">
        <v>2802</v>
      </c>
      <c r="B2804">
        <v>33.409416581371502</v>
      </c>
      <c r="C2804">
        <v>62.512728408558402</v>
      </c>
      <c r="D2804">
        <v>11.474507601450201</v>
      </c>
      <c r="E2804">
        <v>4.9741541427154097</v>
      </c>
      <c r="F2804">
        <v>0.20984545143536901</v>
      </c>
      <c r="G2804">
        <v>0.76435286224087295</v>
      </c>
      <c r="H2804">
        <v>11.8857913669064</v>
      </c>
      <c r="I2804">
        <v>3.9239363987967302</v>
      </c>
    </row>
    <row r="2805" spans="1:9" x14ac:dyDescent="0.25">
      <c r="A2805">
        <v>2803</v>
      </c>
      <c r="B2805">
        <v>31.8089622641509</v>
      </c>
      <c r="C2805">
        <v>159.92983341746501</v>
      </c>
      <c r="D2805">
        <v>12.9727138433842</v>
      </c>
      <c r="E2805">
        <v>7.8028400289584896</v>
      </c>
      <c r="F2805">
        <v>0.19937361899299799</v>
      </c>
      <c r="G2805">
        <v>0.80195492952369696</v>
      </c>
      <c r="H2805">
        <v>11.2392502756339</v>
      </c>
      <c r="I2805">
        <v>3.1299709020368498</v>
      </c>
    </row>
    <row r="2806" spans="1:9" x14ac:dyDescent="0.25">
      <c r="A2806">
        <v>2804</v>
      </c>
      <c r="B2806">
        <v>42.393878575012501</v>
      </c>
      <c r="C2806">
        <v>151.039863481228</v>
      </c>
      <c r="D2806">
        <v>12.199032977582601</v>
      </c>
      <c r="E2806">
        <v>10.8637649206646</v>
      </c>
      <c r="F2806">
        <v>0.243703430198839</v>
      </c>
      <c r="G2806">
        <v>0.77531609871336304</v>
      </c>
      <c r="H2806">
        <v>10.1511520737327</v>
      </c>
      <c r="I2806">
        <v>5.1113189897100098</v>
      </c>
    </row>
    <row r="2807" spans="1:9" x14ac:dyDescent="0.25">
      <c r="A2807">
        <v>2805</v>
      </c>
      <c r="B2807">
        <v>50.034075420263498</v>
      </c>
      <c r="C2807">
        <v>107.79994209612001</v>
      </c>
      <c r="D2807">
        <v>18.1068350710628</v>
      </c>
      <c r="E2807">
        <v>7.0750058702508998</v>
      </c>
      <c r="F2807">
        <v>0.27473002815499598</v>
      </c>
      <c r="G2807">
        <v>0.84344395675887196</v>
      </c>
      <c r="H2807">
        <v>10.5144429160935</v>
      </c>
      <c r="I2807">
        <v>3.8153507392261701</v>
      </c>
    </row>
    <row r="2808" spans="1:9" x14ac:dyDescent="0.25">
      <c r="A2808">
        <v>2806</v>
      </c>
      <c r="B2808">
        <v>42.381345177664898</v>
      </c>
      <c r="C2808">
        <v>145.10100678485401</v>
      </c>
      <c r="D2808">
        <v>12.520820927583101</v>
      </c>
      <c r="E2808">
        <v>5.6891266248288703</v>
      </c>
      <c r="F2808">
        <v>0.24612469262535899</v>
      </c>
      <c r="G2808">
        <v>0.85990674420412905</v>
      </c>
      <c r="H2808">
        <v>13.043388429752</v>
      </c>
      <c r="I2808">
        <v>3.7933417085427101</v>
      </c>
    </row>
    <row r="2809" spans="1:9" x14ac:dyDescent="0.25">
      <c r="A2809">
        <v>2807</v>
      </c>
      <c r="B2809">
        <v>43.762787504291097</v>
      </c>
      <c r="C2809">
        <v>164.620788824979</v>
      </c>
      <c r="D2809">
        <v>10.9936183602496</v>
      </c>
      <c r="E2809">
        <v>11.9847679436443</v>
      </c>
      <c r="F2809">
        <v>0.25408119538957802</v>
      </c>
      <c r="G2809">
        <v>0.827495391460354</v>
      </c>
      <c r="H2809">
        <v>14.231735159817299</v>
      </c>
      <c r="I2809">
        <v>5.0508050089445398</v>
      </c>
    </row>
    <row r="2810" spans="1:9" x14ac:dyDescent="0.25">
      <c r="A2810">
        <v>2808</v>
      </c>
      <c r="B2810">
        <v>46.597610643497099</v>
      </c>
      <c r="C2810">
        <v>169.91812274368201</v>
      </c>
      <c r="D2810">
        <v>10.204805819668801</v>
      </c>
      <c r="E2810">
        <v>5.9134879908705598</v>
      </c>
      <c r="F2810">
        <v>0.27806117051925799</v>
      </c>
      <c r="G2810">
        <v>0.83857629513450704</v>
      </c>
      <c r="H2810">
        <v>12.274661508704</v>
      </c>
      <c r="I2810">
        <v>2.88154069767441</v>
      </c>
    </row>
    <row r="2811" spans="1:9" x14ac:dyDescent="0.25">
      <c r="A2811">
        <v>2809</v>
      </c>
      <c r="B2811">
        <v>55.573503977862302</v>
      </c>
      <c r="C2811">
        <v>87.876797385620904</v>
      </c>
      <c r="D2811">
        <v>14.9735131967954</v>
      </c>
      <c r="E2811">
        <v>5.7631907972079102</v>
      </c>
      <c r="F2811">
        <v>0.3065148082318</v>
      </c>
      <c r="G2811">
        <v>0.848900685985849</v>
      </c>
      <c r="H2811">
        <v>20.581220657276901</v>
      </c>
      <c r="I2811">
        <v>4.3883368200836799</v>
      </c>
    </row>
    <row r="2812" spans="1:9" x14ac:dyDescent="0.25">
      <c r="A2812">
        <v>2810</v>
      </c>
      <c r="B2812">
        <v>68.856800000000007</v>
      </c>
      <c r="C2812">
        <v>173.830496308449</v>
      </c>
      <c r="D2812">
        <v>17.377984674869499</v>
      </c>
      <c r="E2812">
        <v>5.6149403437340899</v>
      </c>
      <c r="F2812">
        <v>0.34916955487924001</v>
      </c>
      <c r="G2812">
        <v>0.92302158996536099</v>
      </c>
      <c r="H2812">
        <v>9.3124147339699803</v>
      </c>
      <c r="I2812">
        <v>3.3585901583517699</v>
      </c>
    </row>
    <row r="2813" spans="1:9" x14ac:dyDescent="0.25">
      <c r="A2813">
        <v>2811</v>
      </c>
      <c r="B2813">
        <v>38.775945293644398</v>
      </c>
      <c r="C2813">
        <v>108.82668275445999</v>
      </c>
      <c r="D2813">
        <v>19.031918812040999</v>
      </c>
      <c r="E2813">
        <v>3.1635624226171899</v>
      </c>
      <c r="F2813">
        <v>0.24516000728776199</v>
      </c>
      <c r="G2813">
        <v>0.85469242099995102</v>
      </c>
      <c r="H2813">
        <v>10.860805860805799</v>
      </c>
      <c r="I2813">
        <v>2.65133333333333</v>
      </c>
    </row>
    <row r="2814" spans="1:9" x14ac:dyDescent="0.25">
      <c r="A2814">
        <v>2812</v>
      </c>
      <c r="B2814">
        <v>38.185550082101798</v>
      </c>
      <c r="C2814">
        <v>164.23403761318701</v>
      </c>
      <c r="D2814">
        <v>14.393940477581699</v>
      </c>
      <c r="E2814">
        <v>4.3299595614546798</v>
      </c>
      <c r="F2814">
        <v>0.246995746525007</v>
      </c>
      <c r="G2814">
        <v>0.88511548317187105</v>
      </c>
      <c r="H2814">
        <v>10.238195173137401</v>
      </c>
      <c r="I2814">
        <v>3.1223506743737901</v>
      </c>
    </row>
    <row r="2815" spans="1:9" x14ac:dyDescent="0.25">
      <c r="A2815">
        <v>2813</v>
      </c>
      <c r="B2815">
        <v>35.879299156391902</v>
      </c>
      <c r="C2815">
        <v>150.13483275663199</v>
      </c>
      <c r="D2815">
        <v>16.633529347944901</v>
      </c>
      <c r="E2815">
        <v>6.1024714134774296</v>
      </c>
      <c r="F2815">
        <v>0.20170808161756601</v>
      </c>
      <c r="G2815">
        <v>0.83297311688313003</v>
      </c>
      <c r="H2815">
        <v>13.159066808059301</v>
      </c>
      <c r="I2815">
        <v>3.10493096646942</v>
      </c>
    </row>
    <row r="2816" spans="1:9" x14ac:dyDescent="0.25">
      <c r="A2816">
        <v>2814</v>
      </c>
      <c r="B2816">
        <v>47.502299437915099</v>
      </c>
      <c r="C2816">
        <v>157.52276001152401</v>
      </c>
      <c r="D2816">
        <v>20.2297599440674</v>
      </c>
      <c r="E2816">
        <v>6.5414839624652403</v>
      </c>
      <c r="F2816">
        <v>0.26459901875641001</v>
      </c>
      <c r="G2816">
        <v>0.81398853561751305</v>
      </c>
      <c r="H2816">
        <v>10.2924528301886</v>
      </c>
      <c r="I2816">
        <v>3.0810463121783802</v>
      </c>
    </row>
    <row r="2817" spans="1:9" x14ac:dyDescent="0.25">
      <c r="A2817">
        <v>2815</v>
      </c>
      <c r="B2817">
        <v>35.202564102564097</v>
      </c>
      <c r="C2817">
        <v>148.33799352750799</v>
      </c>
      <c r="D2817">
        <v>15.550705860614601</v>
      </c>
      <c r="E2817">
        <v>3.9986928248171698</v>
      </c>
      <c r="F2817">
        <v>0.20064153040600199</v>
      </c>
      <c r="G2817">
        <v>0.81647702240697095</v>
      </c>
      <c r="H2817">
        <v>11.4186893203883</v>
      </c>
      <c r="I2817">
        <v>2.8009385999217802</v>
      </c>
    </row>
    <row r="2818" spans="1:9" x14ac:dyDescent="0.25">
      <c r="A2818">
        <v>2816</v>
      </c>
      <c r="B2818">
        <v>55.137591753865301</v>
      </c>
      <c r="C2818">
        <v>144.123803705966</v>
      </c>
      <c r="D2818">
        <v>17.3132695571786</v>
      </c>
      <c r="E2818">
        <v>8.6643594251525702</v>
      </c>
      <c r="F2818">
        <v>0.31058730580646998</v>
      </c>
      <c r="G2818">
        <v>0.72219799009077001</v>
      </c>
      <c r="H2818">
        <v>9.1134969325153303</v>
      </c>
      <c r="I2818">
        <v>5.3041453190498302</v>
      </c>
    </row>
    <row r="2819" spans="1:9" x14ac:dyDescent="0.25">
      <c r="A2819">
        <v>2817</v>
      </c>
      <c r="B2819">
        <v>14.0789229340761</v>
      </c>
      <c r="C2819">
        <v>73.135740971357393</v>
      </c>
      <c r="D2819">
        <v>21.227874286677</v>
      </c>
      <c r="E2819">
        <v>25.817467577121199</v>
      </c>
      <c r="F2819">
        <v>8.5844592140672693E-2</v>
      </c>
      <c r="G2819">
        <v>0.35520455128235301</v>
      </c>
      <c r="H2819">
        <v>13.5807127882599</v>
      </c>
      <c r="I2819">
        <v>13.533149171270701</v>
      </c>
    </row>
    <row r="2820" spans="1:9" x14ac:dyDescent="0.25">
      <c r="A2820">
        <v>2818</v>
      </c>
      <c r="B2820">
        <v>52.145873320537397</v>
      </c>
      <c r="C2820">
        <v>135.35124710722499</v>
      </c>
      <c r="D2820">
        <v>12.6787745627501</v>
      </c>
      <c r="E2820">
        <v>16.383039264952799</v>
      </c>
      <c r="F2820">
        <v>0.312547837738329</v>
      </c>
      <c r="G2820">
        <v>0.69157451018868898</v>
      </c>
      <c r="H2820">
        <v>10.5292096219931</v>
      </c>
      <c r="I2820">
        <v>10.8787245164662</v>
      </c>
    </row>
    <row r="2821" spans="1:9" x14ac:dyDescent="0.25">
      <c r="A2821">
        <v>2819</v>
      </c>
      <c r="B2821">
        <v>62.702663578459699</v>
      </c>
      <c r="C2821">
        <v>144.18565260710699</v>
      </c>
      <c r="D2821">
        <v>12.8355172998152</v>
      </c>
      <c r="E2821">
        <v>11.043151468796401</v>
      </c>
      <c r="F2821">
        <v>0.321192926126594</v>
      </c>
      <c r="G2821">
        <v>0.79145692170021398</v>
      </c>
      <c r="H2821">
        <v>15.6354869816779</v>
      </c>
      <c r="I2821">
        <v>7.4737657737436303</v>
      </c>
    </row>
    <row r="2822" spans="1:9" x14ac:dyDescent="0.25">
      <c r="A2822">
        <v>2820</v>
      </c>
      <c r="B2822">
        <v>38.764078245405997</v>
      </c>
      <c r="C2822">
        <v>166.197794899043</v>
      </c>
      <c r="D2822">
        <v>12.9715183710563</v>
      </c>
      <c r="E2822">
        <v>4.2115721930750798</v>
      </c>
      <c r="F2822">
        <v>0.232816350563542</v>
      </c>
      <c r="G2822">
        <v>0.82841253418532301</v>
      </c>
      <c r="H2822">
        <v>10.7266775777414</v>
      </c>
      <c r="I2822">
        <v>2.6657974793568</v>
      </c>
    </row>
    <row r="2823" spans="1:9" x14ac:dyDescent="0.25">
      <c r="A2823">
        <v>2821</v>
      </c>
      <c r="B2823">
        <v>66.586019885507596</v>
      </c>
      <c r="C2823">
        <v>169.256119191202</v>
      </c>
      <c r="D2823">
        <v>15.130106272698001</v>
      </c>
      <c r="E2823">
        <v>7.7428568391469099</v>
      </c>
      <c r="F2823">
        <v>0.34148512046692903</v>
      </c>
      <c r="G2823">
        <v>0.84671455996712697</v>
      </c>
      <c r="H2823">
        <v>15.7987421383647</v>
      </c>
      <c r="I2823">
        <v>3.6905718701700101</v>
      </c>
    </row>
    <row r="2824" spans="1:9" x14ac:dyDescent="0.25">
      <c r="A2824">
        <v>2822</v>
      </c>
      <c r="B2824">
        <v>43.130716723549398</v>
      </c>
      <c r="C2824">
        <v>148.59139903211599</v>
      </c>
      <c r="D2824">
        <v>11.066784733152</v>
      </c>
      <c r="E2824">
        <v>6.4193949301076003</v>
      </c>
      <c r="F2824">
        <v>0.245817117061818</v>
      </c>
      <c r="G2824">
        <v>0.83190625788467998</v>
      </c>
      <c r="H2824">
        <v>10.0571748878923</v>
      </c>
      <c r="I2824">
        <v>4.3746355685131197</v>
      </c>
    </row>
    <row r="2825" spans="1:9" x14ac:dyDescent="0.25">
      <c r="A2825">
        <v>2823</v>
      </c>
      <c r="B2825">
        <v>57.284644194756503</v>
      </c>
      <c r="C2825">
        <v>152.83210624096799</v>
      </c>
      <c r="D2825">
        <v>15.0373635350653</v>
      </c>
      <c r="E2825">
        <v>7.8945388492440598</v>
      </c>
      <c r="F2825">
        <v>0.286792223368732</v>
      </c>
      <c r="G2825">
        <v>0.88604707079421097</v>
      </c>
      <c r="H2825">
        <v>9.4636363636363594</v>
      </c>
      <c r="I2825">
        <v>3.9120087336244498</v>
      </c>
    </row>
    <row r="2826" spans="1:9" x14ac:dyDescent="0.25">
      <c r="A2826">
        <v>2824</v>
      </c>
      <c r="B2826">
        <v>64.403406067056906</v>
      </c>
      <c r="C2826">
        <v>151.82353836784401</v>
      </c>
      <c r="D2826">
        <v>13.3295786542814</v>
      </c>
      <c r="E2826">
        <v>8.8670664015608498</v>
      </c>
      <c r="F2826">
        <v>0.34629747023617602</v>
      </c>
      <c r="G2826">
        <v>0.79452444184510695</v>
      </c>
      <c r="H2826">
        <v>7.4911917098445597</v>
      </c>
      <c r="I2826">
        <v>3.40292096219931</v>
      </c>
    </row>
    <row r="2827" spans="1:9" x14ac:dyDescent="0.25">
      <c r="A2827">
        <v>2825</v>
      </c>
      <c r="B2827">
        <v>65.497816593886398</v>
      </c>
      <c r="C2827">
        <v>160.12932564330001</v>
      </c>
      <c r="D2827">
        <v>12.7182507100961</v>
      </c>
      <c r="E2827">
        <v>10.996524759234299</v>
      </c>
      <c r="F2827">
        <v>0.33442306077538603</v>
      </c>
      <c r="G2827">
        <v>0.740826162767243</v>
      </c>
      <c r="H2827">
        <v>12.0840932117527</v>
      </c>
      <c r="I2827">
        <v>6.1705231388329898</v>
      </c>
    </row>
    <row r="2828" spans="1:9" x14ac:dyDescent="0.25">
      <c r="A2828">
        <v>2826</v>
      </c>
      <c r="B2828">
        <v>36.143701399688901</v>
      </c>
      <c r="C2828">
        <v>170.78630960513701</v>
      </c>
      <c r="D2828">
        <v>13.907596476960601</v>
      </c>
      <c r="E2828">
        <v>4.0877377031144304</v>
      </c>
      <c r="F2828">
        <v>0.21113793603161601</v>
      </c>
      <c r="G2828">
        <v>0.85786694123931095</v>
      </c>
      <c r="H2828">
        <v>14.4952178533475</v>
      </c>
      <c r="I2828">
        <v>2.6408</v>
      </c>
    </row>
    <row r="2829" spans="1:9" x14ac:dyDescent="0.25">
      <c r="A2829">
        <v>2827</v>
      </c>
      <c r="B2829">
        <v>23.8755346449957</v>
      </c>
      <c r="C2829">
        <v>166.21502999684199</v>
      </c>
      <c r="D2829">
        <v>10.3466431790872</v>
      </c>
      <c r="E2829">
        <v>3.6557277883896102</v>
      </c>
      <c r="F2829">
        <v>0.13613429992929099</v>
      </c>
      <c r="G2829">
        <v>0.87188588656439203</v>
      </c>
      <c r="H2829">
        <v>17.854199683042701</v>
      </c>
      <c r="I2829">
        <v>2.7846660676849302</v>
      </c>
    </row>
    <row r="2830" spans="1:9" x14ac:dyDescent="0.25">
      <c r="A2830">
        <v>2828</v>
      </c>
      <c r="B2830">
        <v>36.8064711218627</v>
      </c>
      <c r="C2830">
        <v>133.44089621426701</v>
      </c>
      <c r="D2830">
        <v>17.680162253320798</v>
      </c>
      <c r="E2830">
        <v>8.42857490314959</v>
      </c>
      <c r="F2830">
        <v>0.233531532217817</v>
      </c>
      <c r="G2830">
        <v>0.71082270834571404</v>
      </c>
      <c r="H2830">
        <v>12.487907465825399</v>
      </c>
      <c r="I2830">
        <v>3.8830166270783799</v>
      </c>
    </row>
    <row r="2831" spans="1:9" x14ac:dyDescent="0.25">
      <c r="A2831">
        <v>2829</v>
      </c>
      <c r="B2831">
        <v>40.694568354762502</v>
      </c>
      <c r="C2831">
        <v>138.41203448908399</v>
      </c>
      <c r="D2831">
        <v>17.184937756962601</v>
      </c>
      <c r="E2831">
        <v>4.8590059991503596</v>
      </c>
      <c r="F2831">
        <v>0.259531531754014</v>
      </c>
      <c r="G2831">
        <v>0.83086873556780205</v>
      </c>
      <c r="H2831">
        <v>13.367717287488</v>
      </c>
      <c r="I2831">
        <v>3.5299356754082098</v>
      </c>
    </row>
    <row r="2832" spans="1:9" x14ac:dyDescent="0.25">
      <c r="A2832">
        <v>2830</v>
      </c>
      <c r="B2832">
        <v>28.720668780628401</v>
      </c>
      <c r="C2832">
        <v>163.79289278077499</v>
      </c>
      <c r="D2832">
        <v>11.3515849815001</v>
      </c>
      <c r="E2832">
        <v>4.8081352714164698</v>
      </c>
      <c r="F2832">
        <v>0.18392433451471599</v>
      </c>
      <c r="G2832">
        <v>0.85510197720108005</v>
      </c>
      <c r="H2832">
        <v>14.5906313645621</v>
      </c>
      <c r="I2832">
        <v>3.1098297638660002</v>
      </c>
    </row>
    <row r="2833" spans="1:9" x14ac:dyDescent="0.25">
      <c r="A2833">
        <v>2831</v>
      </c>
      <c r="B2833">
        <v>38.400246002460001</v>
      </c>
      <c r="C2833">
        <v>85.040907733651807</v>
      </c>
      <c r="D2833">
        <v>16.402903628082999</v>
      </c>
      <c r="E2833">
        <v>8.3117944022782808</v>
      </c>
      <c r="F2833">
        <v>0.25472605710627699</v>
      </c>
      <c r="G2833">
        <v>0.63450921697006502</v>
      </c>
      <c r="H2833">
        <v>14.581530782029899</v>
      </c>
      <c r="I2833">
        <v>3.8485663082437198</v>
      </c>
    </row>
    <row r="2834" spans="1:9" x14ac:dyDescent="0.25">
      <c r="A2834">
        <v>2832</v>
      </c>
      <c r="B2834">
        <v>39.363026819923299</v>
      </c>
      <c r="C2834">
        <v>163.79957438576099</v>
      </c>
      <c r="D2834">
        <v>21.724353061830499</v>
      </c>
      <c r="E2834">
        <v>6.8899024886482101</v>
      </c>
      <c r="F2834">
        <v>0.239633092622138</v>
      </c>
      <c r="G2834">
        <v>0.78031172505169</v>
      </c>
      <c r="H2834">
        <v>15.976022566995701</v>
      </c>
      <c r="I2834">
        <v>3.6406101048617701</v>
      </c>
    </row>
    <row r="2835" spans="1:9" x14ac:dyDescent="0.25">
      <c r="A2835">
        <v>2833</v>
      </c>
      <c r="B2835">
        <v>51.097819314641697</v>
      </c>
      <c r="C2835">
        <v>168.02990079642299</v>
      </c>
      <c r="D2835">
        <v>14.0624156513916</v>
      </c>
      <c r="E2835">
        <v>4.44096023876756</v>
      </c>
      <c r="F2835">
        <v>0.27159833158208901</v>
      </c>
      <c r="G2835">
        <v>0.81082926687586798</v>
      </c>
      <c r="H2835">
        <v>14.8065217391304</v>
      </c>
      <c r="I2835">
        <v>2.8697459584295602</v>
      </c>
    </row>
    <row r="2836" spans="1:9" x14ac:dyDescent="0.25">
      <c r="A2836">
        <v>2834</v>
      </c>
      <c r="B2836">
        <v>63.504364326375701</v>
      </c>
      <c r="C2836">
        <v>97.286377056094395</v>
      </c>
      <c r="D2836">
        <v>14.999078541093899</v>
      </c>
      <c r="E2836">
        <v>10.2921578592765</v>
      </c>
      <c r="F2836">
        <v>0.310145799866477</v>
      </c>
      <c r="G2836">
        <v>0.53417087383763695</v>
      </c>
      <c r="H2836">
        <v>13.076560659599499</v>
      </c>
      <c r="I2836">
        <v>3.6787634408602101</v>
      </c>
    </row>
    <row r="2837" spans="1:9" x14ac:dyDescent="0.25">
      <c r="A2837">
        <v>2835</v>
      </c>
      <c r="B2837">
        <v>49.0061302681992</v>
      </c>
      <c r="C2837">
        <v>192.61497739053701</v>
      </c>
      <c r="D2837">
        <v>13.310899919384701</v>
      </c>
      <c r="E2837">
        <v>3.0911003494403899</v>
      </c>
      <c r="F2837">
        <v>0.26408465462693398</v>
      </c>
      <c r="G2837">
        <v>0.87779998069836196</v>
      </c>
      <c r="H2837">
        <v>10.9935304990757</v>
      </c>
      <c r="I2837">
        <v>2.2057971014492699</v>
      </c>
    </row>
    <row r="2838" spans="1:9" x14ac:dyDescent="0.25">
      <c r="A2838">
        <v>2836</v>
      </c>
      <c r="B2838">
        <v>52.382142857142803</v>
      </c>
      <c r="C2838">
        <v>169.24482438974101</v>
      </c>
      <c r="D2838">
        <v>12.3037507969508</v>
      </c>
      <c r="E2838">
        <v>4.8197615280325996</v>
      </c>
      <c r="F2838">
        <v>0.312050074068637</v>
      </c>
      <c r="G2838">
        <v>0.87804735325043404</v>
      </c>
      <c r="H2838">
        <v>11.795951417004</v>
      </c>
      <c r="I2838">
        <v>3.76927180581488</v>
      </c>
    </row>
    <row r="2839" spans="1:9" x14ac:dyDescent="0.25">
      <c r="A2839">
        <v>2837</v>
      </c>
      <c r="B2839">
        <v>45.318570072761702</v>
      </c>
      <c r="C2839">
        <v>174.264416527924</v>
      </c>
      <c r="D2839">
        <v>11.8321252505177</v>
      </c>
      <c r="E2839">
        <v>9.1942219453551104</v>
      </c>
      <c r="F2839">
        <v>0.26111718495071001</v>
      </c>
      <c r="G2839">
        <v>0.80977412599964704</v>
      </c>
      <c r="H2839">
        <v>9.4924506387920999</v>
      </c>
      <c r="I2839">
        <v>4.8664179104477601</v>
      </c>
    </row>
    <row r="2840" spans="1:9" x14ac:dyDescent="0.25">
      <c r="A2840">
        <v>2838</v>
      </c>
      <c r="B2840">
        <v>80.201390613359806</v>
      </c>
      <c r="C2840">
        <v>114.026526101003</v>
      </c>
      <c r="D2840">
        <v>14.1382678402338</v>
      </c>
      <c r="E2840">
        <v>8.6640077847882502</v>
      </c>
      <c r="F2840">
        <v>0.40618470647500798</v>
      </c>
      <c r="G2840">
        <v>0.74963959076006204</v>
      </c>
      <c r="H2840">
        <v>9.3573180703188807</v>
      </c>
      <c r="I2840">
        <v>3.8978779840848801</v>
      </c>
    </row>
    <row r="2841" spans="1:9" x14ac:dyDescent="0.25">
      <c r="A2841">
        <v>2839</v>
      </c>
      <c r="B2841">
        <v>46.198468786808</v>
      </c>
      <c r="C2841">
        <v>178.12172098569101</v>
      </c>
      <c r="D2841">
        <v>12.5626863831652</v>
      </c>
      <c r="E2841">
        <v>3.0891345742637499</v>
      </c>
      <c r="F2841">
        <v>0.28826073192685098</v>
      </c>
      <c r="G2841">
        <v>0.88617840083084198</v>
      </c>
      <c r="H2841">
        <v>7.63448275862069</v>
      </c>
      <c r="I2841">
        <v>2.4441957147425599</v>
      </c>
    </row>
    <row r="2842" spans="1:9" x14ac:dyDescent="0.25">
      <c r="A2842">
        <v>2840</v>
      </c>
      <c r="B2842">
        <v>40.356251659145201</v>
      </c>
      <c r="C2842">
        <v>156.25194762141501</v>
      </c>
      <c r="D2842">
        <v>11.310115093027401</v>
      </c>
      <c r="E2842">
        <v>4.8992548207015396</v>
      </c>
      <c r="F2842">
        <v>0.25155985674503101</v>
      </c>
      <c r="G2842">
        <v>0.80387274439662404</v>
      </c>
      <c r="H2842">
        <v>10.7299903567984</v>
      </c>
      <c r="I2842">
        <v>3.0918065153010801</v>
      </c>
    </row>
    <row r="2843" spans="1:9" x14ac:dyDescent="0.25">
      <c r="A2843">
        <v>2841</v>
      </c>
      <c r="B2843">
        <v>42.412255466052898</v>
      </c>
      <c r="C2843">
        <v>131.42601839684599</v>
      </c>
      <c r="D2843">
        <v>14.768075916290201</v>
      </c>
      <c r="E2843">
        <v>5.7592573141869003</v>
      </c>
      <c r="F2843">
        <v>0.26165140013349603</v>
      </c>
      <c r="G2843">
        <v>0.69057167076362302</v>
      </c>
      <c r="H2843">
        <v>11.314</v>
      </c>
      <c r="I2843">
        <v>3.6933229813664501</v>
      </c>
    </row>
    <row r="2844" spans="1:9" x14ac:dyDescent="0.25">
      <c r="A2844">
        <v>2842</v>
      </c>
      <c r="B2844">
        <v>26.596748820136298</v>
      </c>
      <c r="C2844">
        <v>153.312698871854</v>
      </c>
      <c r="D2844">
        <v>10.3331931628716</v>
      </c>
      <c r="E2844">
        <v>3.0052391844086999</v>
      </c>
      <c r="F2844">
        <v>0.15370598264532601</v>
      </c>
      <c r="G2844">
        <v>0.886731047441356</v>
      </c>
      <c r="H2844">
        <v>15.220248667850701</v>
      </c>
      <c r="I2844">
        <v>2.5648535564853501</v>
      </c>
    </row>
    <row r="2845" spans="1:9" x14ac:dyDescent="0.25">
      <c r="A2845">
        <v>2843</v>
      </c>
      <c r="B2845">
        <v>71.853699284009494</v>
      </c>
      <c r="C2845">
        <v>191.91408336235901</v>
      </c>
      <c r="D2845">
        <v>14.6725550521943</v>
      </c>
      <c r="E2845">
        <v>3.6884115359927199</v>
      </c>
      <c r="F2845">
        <v>0.37749778835688202</v>
      </c>
      <c r="G2845">
        <v>0.87987370727439396</v>
      </c>
      <c r="H2845">
        <v>7.1131907308377897</v>
      </c>
      <c r="I2845">
        <v>2.731641285956</v>
      </c>
    </row>
    <row r="2846" spans="1:9" x14ac:dyDescent="0.25">
      <c r="A2846">
        <v>2844</v>
      </c>
      <c r="B2846">
        <v>48.552227630101001</v>
      </c>
      <c r="C2846">
        <v>155.059972795845</v>
      </c>
      <c r="D2846">
        <v>13.899011724396599</v>
      </c>
      <c r="E2846">
        <v>6.3693513957936396</v>
      </c>
      <c r="F2846">
        <v>0.25355600366872599</v>
      </c>
      <c r="G2846">
        <v>0.82409352878929198</v>
      </c>
      <c r="H2846">
        <v>8.1678035470668409</v>
      </c>
      <c r="I2846">
        <v>2.8970427163198198</v>
      </c>
    </row>
    <row r="2847" spans="1:9" x14ac:dyDescent="0.25">
      <c r="A2847">
        <v>2845</v>
      </c>
      <c r="B2847">
        <v>61.154603756298599</v>
      </c>
      <c r="C2847">
        <v>135.94083925705101</v>
      </c>
      <c r="D2847">
        <v>14.0471801636481</v>
      </c>
      <c r="E2847">
        <v>5.5959955176929599</v>
      </c>
      <c r="F2847">
        <v>0.34124685777570601</v>
      </c>
      <c r="G2847">
        <v>0.74088771264895403</v>
      </c>
      <c r="H2847">
        <v>8.3462157809983903</v>
      </c>
      <c r="I2847">
        <v>3.9143222506393802</v>
      </c>
    </row>
    <row r="2848" spans="1:9" x14ac:dyDescent="0.25">
      <c r="A2848">
        <v>2846</v>
      </c>
      <c r="B2848">
        <v>65.9344666849465</v>
      </c>
      <c r="C2848">
        <v>149.28126747437</v>
      </c>
      <c r="D2848">
        <v>15.308248706283401</v>
      </c>
      <c r="E2848">
        <v>10.8499286431384</v>
      </c>
      <c r="F2848">
        <v>0.35256504573007702</v>
      </c>
      <c r="G2848">
        <v>0.74704865510875196</v>
      </c>
      <c r="H2848">
        <v>7.8478873239436604</v>
      </c>
      <c r="I2848">
        <v>6.0418918918918898</v>
      </c>
    </row>
    <row r="2849" spans="1:9" x14ac:dyDescent="0.25">
      <c r="A2849">
        <v>2847</v>
      </c>
      <c r="B2849">
        <v>62.976488627651399</v>
      </c>
      <c r="C2849">
        <v>134.41861252115001</v>
      </c>
      <c r="D2849">
        <v>15.425604461330799</v>
      </c>
      <c r="E2849">
        <v>15.5085300896436</v>
      </c>
      <c r="F2849">
        <v>0.39309708322583597</v>
      </c>
      <c r="G2849">
        <v>0.73045558341449601</v>
      </c>
      <c r="H2849">
        <v>8.3759859772129701</v>
      </c>
      <c r="I2849">
        <v>6.3957314361938602</v>
      </c>
    </row>
    <row r="2850" spans="1:9" x14ac:dyDescent="0.25">
      <c r="A2850">
        <v>2848</v>
      </c>
      <c r="B2850">
        <v>48.5696091348265</v>
      </c>
      <c r="C2850">
        <v>130.52884472786499</v>
      </c>
      <c r="D2850">
        <v>18.802542423073</v>
      </c>
      <c r="E2850">
        <v>8.3480251082411296</v>
      </c>
      <c r="F2850">
        <v>0.299281362785632</v>
      </c>
      <c r="G2850">
        <v>0.80401917972871395</v>
      </c>
      <c r="H2850">
        <v>16.367936925098501</v>
      </c>
      <c r="I2850">
        <v>2.9613656783468101</v>
      </c>
    </row>
    <row r="2851" spans="1:9" x14ac:dyDescent="0.25">
      <c r="A2851">
        <v>2849</v>
      </c>
      <c r="B2851">
        <v>44.631710988459602</v>
      </c>
      <c r="C2851">
        <v>178.31656780693899</v>
      </c>
      <c r="D2851">
        <v>17.614952350602699</v>
      </c>
      <c r="E2851">
        <v>3.8403479645310798</v>
      </c>
      <c r="F2851">
        <v>0.27723805282845998</v>
      </c>
      <c r="G2851">
        <v>0.89814800481500601</v>
      </c>
      <c r="H2851">
        <v>15.5524372230428</v>
      </c>
      <c r="I2851">
        <v>2.5724217844727599</v>
      </c>
    </row>
    <row r="2852" spans="1:9" x14ac:dyDescent="0.25">
      <c r="A2852">
        <v>2850</v>
      </c>
      <c r="B2852">
        <v>47.502834974634403</v>
      </c>
      <c r="C2852">
        <v>160.78917145200899</v>
      </c>
      <c r="D2852">
        <v>17.150434578003701</v>
      </c>
      <c r="E2852">
        <v>3.8474032528658699</v>
      </c>
      <c r="F2852">
        <v>0.30123303864913198</v>
      </c>
      <c r="G2852">
        <v>0.82419828811325102</v>
      </c>
      <c r="H2852">
        <v>12.788461538461499</v>
      </c>
      <c r="I2852">
        <v>2.6433537832310798</v>
      </c>
    </row>
    <row r="2853" spans="1:9" x14ac:dyDescent="0.25">
      <c r="A2853">
        <v>2851</v>
      </c>
      <c r="B2853">
        <v>47.795550847457598</v>
      </c>
      <c r="C2853">
        <v>167.393389077606</v>
      </c>
      <c r="D2853">
        <v>27.134844646612098</v>
      </c>
      <c r="E2853">
        <v>3.96130101528126</v>
      </c>
      <c r="F2853">
        <v>0.309281552301649</v>
      </c>
      <c r="G2853">
        <v>0.84512105394819603</v>
      </c>
      <c r="H2853">
        <v>15.706666666666599</v>
      </c>
      <c r="I2853">
        <v>2.6825019794140901</v>
      </c>
    </row>
    <row r="2854" spans="1:9" x14ac:dyDescent="0.25">
      <c r="A2854">
        <v>2852</v>
      </c>
      <c r="B2854">
        <v>33.978260869565197</v>
      </c>
      <c r="C2854">
        <v>153.44994295493399</v>
      </c>
      <c r="D2854">
        <v>19.102015094270602</v>
      </c>
      <c r="E2854">
        <v>4.0237747439543599</v>
      </c>
      <c r="F2854">
        <v>0.21540837956657699</v>
      </c>
      <c r="G2854">
        <v>0.81678218309426498</v>
      </c>
      <c r="H2854">
        <v>14.9142335766423</v>
      </c>
      <c r="I2854">
        <v>2.7107398568018999</v>
      </c>
    </row>
    <row r="2855" spans="1:9" x14ac:dyDescent="0.25">
      <c r="A2855">
        <v>2853</v>
      </c>
      <c r="B2855">
        <v>66.339992316557797</v>
      </c>
      <c r="C2855">
        <v>89.968053804119293</v>
      </c>
      <c r="D2855">
        <v>12.9048310207369</v>
      </c>
      <c r="E2855">
        <v>18.7579279149504</v>
      </c>
      <c r="F2855">
        <v>0.385726745345084</v>
      </c>
      <c r="G2855">
        <v>0.49428542993544899</v>
      </c>
      <c r="H2855">
        <v>7.2567237163814102</v>
      </c>
      <c r="I2855">
        <v>9.4775672981056793</v>
      </c>
    </row>
    <row r="2856" spans="1:9" x14ac:dyDescent="0.25">
      <c r="A2856">
        <v>2854</v>
      </c>
      <c r="B2856">
        <v>47.188357680389501</v>
      </c>
      <c r="C2856">
        <v>130.49064020965901</v>
      </c>
      <c r="D2856">
        <v>13.3426326195312</v>
      </c>
      <c r="E2856">
        <v>10.411720994605499</v>
      </c>
      <c r="F2856">
        <v>0.30028325521696198</v>
      </c>
      <c r="G2856">
        <v>0.74863464300664795</v>
      </c>
      <c r="H2856">
        <v>9.7686504610226308</v>
      </c>
      <c r="I2856">
        <v>4.7819472616632801</v>
      </c>
    </row>
    <row r="2857" spans="1:9" x14ac:dyDescent="0.25">
      <c r="A2857">
        <v>2855</v>
      </c>
      <c r="B2857">
        <v>61.475190839694598</v>
      </c>
      <c r="C2857">
        <v>140.544446066267</v>
      </c>
      <c r="D2857">
        <v>13.685574754462699</v>
      </c>
      <c r="E2857">
        <v>5.69832962985633</v>
      </c>
      <c r="F2857">
        <v>0.35752382392922399</v>
      </c>
      <c r="G2857">
        <v>0.80782580969798401</v>
      </c>
      <c r="H2857">
        <v>9.2660944206008509</v>
      </c>
      <c r="I2857">
        <v>3.5289183222957998</v>
      </c>
    </row>
    <row r="2858" spans="1:9" x14ac:dyDescent="0.25">
      <c r="A2858">
        <v>2856</v>
      </c>
      <c r="B2858">
        <v>75.523965141612194</v>
      </c>
      <c r="C2858">
        <v>113.199261992619</v>
      </c>
      <c r="D2858">
        <v>12.544904266347899</v>
      </c>
      <c r="E2858">
        <v>7.4989566285303404</v>
      </c>
      <c r="F2858">
        <v>0.428650431195644</v>
      </c>
      <c r="G2858">
        <v>0.73585196018806598</v>
      </c>
      <c r="H2858">
        <v>7.2198921509886098</v>
      </c>
      <c r="I2858">
        <v>4.5041643531371403</v>
      </c>
    </row>
    <row r="2859" spans="1:9" x14ac:dyDescent="0.25">
      <c r="A2859">
        <v>2857</v>
      </c>
      <c r="B2859">
        <v>72.210247994164803</v>
      </c>
      <c r="C2859">
        <v>173.25486503452601</v>
      </c>
      <c r="D2859">
        <v>13.0189353108007</v>
      </c>
      <c r="E2859">
        <v>3.4737520507275299</v>
      </c>
      <c r="F2859">
        <v>0.39499209032073002</v>
      </c>
      <c r="G2859">
        <v>0.80523433123867005</v>
      </c>
      <c r="H2859">
        <v>9.2761341222879601</v>
      </c>
      <c r="I2859">
        <v>2.40538885486834</v>
      </c>
    </row>
    <row r="2860" spans="1:9" x14ac:dyDescent="0.25">
      <c r="A2860">
        <v>2858</v>
      </c>
      <c r="B2860">
        <v>68.875107480653398</v>
      </c>
      <c r="C2860">
        <v>152.67215815485901</v>
      </c>
      <c r="D2860">
        <v>9.5792446681241596</v>
      </c>
      <c r="E2860">
        <v>9.92566025155433</v>
      </c>
      <c r="F2860">
        <v>0.349747727383381</v>
      </c>
      <c r="G2860">
        <v>0.78880321134091302</v>
      </c>
      <c r="H2860">
        <v>7.5480928689883902</v>
      </c>
      <c r="I2860">
        <v>5.2963094393186596</v>
      </c>
    </row>
    <row r="2861" spans="1:9" x14ac:dyDescent="0.25">
      <c r="A2861">
        <v>2859</v>
      </c>
      <c r="B2861">
        <v>57.518743455497301</v>
      </c>
      <c r="C2861">
        <v>168.83647423664101</v>
      </c>
      <c r="D2861">
        <v>10.9920997299529</v>
      </c>
      <c r="E2861">
        <v>3.94128531827005</v>
      </c>
      <c r="F2861">
        <v>0.31719485665185299</v>
      </c>
      <c r="G2861">
        <v>0.86168027160834304</v>
      </c>
      <c r="H2861">
        <v>8.7483870967741897</v>
      </c>
      <c r="I2861">
        <v>2.6291891891891801</v>
      </c>
    </row>
    <row r="2862" spans="1:9" x14ac:dyDescent="0.25">
      <c r="A2862">
        <v>2860</v>
      </c>
      <c r="B2862">
        <v>31.439309576837399</v>
      </c>
      <c r="C2862">
        <v>170.33439374659099</v>
      </c>
      <c r="D2862">
        <v>16.107737426512202</v>
      </c>
      <c r="E2862">
        <v>4.5962037367836297</v>
      </c>
      <c r="F2862">
        <v>0.170533014631601</v>
      </c>
      <c r="G2862">
        <v>0.85946947464318901</v>
      </c>
      <c r="H2862">
        <v>21.301737756714001</v>
      </c>
      <c r="I2862">
        <v>2.8790137614678901</v>
      </c>
    </row>
    <row r="2863" spans="1:9" x14ac:dyDescent="0.25">
      <c r="A2863">
        <v>2861</v>
      </c>
      <c r="B2863">
        <v>48.625760088446597</v>
      </c>
      <c r="C2863">
        <v>146.522620904836</v>
      </c>
      <c r="D2863">
        <v>26.022925349515202</v>
      </c>
      <c r="E2863">
        <v>16.862229041799999</v>
      </c>
      <c r="F2863">
        <v>0.27299591749812802</v>
      </c>
      <c r="G2863">
        <v>0.69168725720864899</v>
      </c>
      <c r="H2863">
        <v>18.716257668711599</v>
      </c>
      <c r="I2863">
        <v>8.1500938086303893</v>
      </c>
    </row>
    <row r="2864" spans="1:9" x14ac:dyDescent="0.25">
      <c r="A2864">
        <v>2862</v>
      </c>
      <c r="B2864">
        <v>32.6024609559867</v>
      </c>
      <c r="C2864">
        <v>177.31822330392399</v>
      </c>
      <c r="D2864">
        <v>16.226511743608899</v>
      </c>
      <c r="E2864">
        <v>6.8386357306808696</v>
      </c>
      <c r="F2864">
        <v>0.18743455977822501</v>
      </c>
      <c r="G2864">
        <v>0.81672564185667995</v>
      </c>
      <c r="H2864">
        <v>20.831955922864999</v>
      </c>
      <c r="I2864">
        <v>3.3728813559322002</v>
      </c>
    </row>
    <row r="2865" spans="1:9" x14ac:dyDescent="0.25">
      <c r="A2865">
        <v>2863</v>
      </c>
      <c r="B2865">
        <v>37.184560780833998</v>
      </c>
      <c r="C2865">
        <v>128.567110655737</v>
      </c>
      <c r="D2865">
        <v>15.391545808274699</v>
      </c>
      <c r="E2865">
        <v>15.3530601885392</v>
      </c>
      <c r="F2865">
        <v>0.22175467365583201</v>
      </c>
      <c r="G2865">
        <v>0.76246962549763897</v>
      </c>
      <c r="H2865">
        <v>16.033195020746799</v>
      </c>
      <c r="I2865">
        <v>6.4590301003344397</v>
      </c>
    </row>
    <row r="2866" spans="1:9" x14ac:dyDescent="0.25">
      <c r="A2866">
        <v>2864</v>
      </c>
      <c r="B2866">
        <v>30.058823529411701</v>
      </c>
      <c r="C2866">
        <v>153.65162430338401</v>
      </c>
      <c r="D2866">
        <v>18.4885798534226</v>
      </c>
      <c r="E2866">
        <v>5.1681748645794503</v>
      </c>
      <c r="F2866">
        <v>0.17965345404330799</v>
      </c>
      <c r="G2866">
        <v>0.85816120359004999</v>
      </c>
      <c r="H2866">
        <v>22.1546546546546</v>
      </c>
      <c r="I2866">
        <v>3.1579754601226901</v>
      </c>
    </row>
    <row r="2867" spans="1:9" x14ac:dyDescent="0.25">
      <c r="A2867">
        <v>2865</v>
      </c>
      <c r="B2867">
        <v>24.959110473457599</v>
      </c>
      <c r="C2867">
        <v>142.321563402176</v>
      </c>
      <c r="D2867">
        <v>24.4813088245165</v>
      </c>
      <c r="E2867">
        <v>7.1525187738337799</v>
      </c>
      <c r="F2867">
        <v>0.15114400029083699</v>
      </c>
      <c r="G2867">
        <v>0.70628630626979005</v>
      </c>
      <c r="H2867">
        <v>23.867889908256799</v>
      </c>
      <c r="I2867">
        <v>3.2839425587467299</v>
      </c>
    </row>
    <row r="2868" spans="1:9" x14ac:dyDescent="0.25">
      <c r="A2868">
        <v>2866</v>
      </c>
      <c r="B2868">
        <v>40.239007092198499</v>
      </c>
      <c r="C2868">
        <v>128.22577751196101</v>
      </c>
      <c r="D2868">
        <v>18.496983958814901</v>
      </c>
      <c r="E2868">
        <v>15.5548648691605</v>
      </c>
      <c r="F2868">
        <v>0.248749525253428</v>
      </c>
      <c r="G2868">
        <v>0.61319694501681998</v>
      </c>
      <c r="H2868">
        <v>16.975609756097501</v>
      </c>
      <c r="I2868">
        <v>8.1014925373134297</v>
      </c>
    </row>
    <row r="2869" spans="1:9" x14ac:dyDescent="0.25">
      <c r="A2869">
        <v>2867</v>
      </c>
      <c r="B2869">
        <v>45.671817058096401</v>
      </c>
      <c r="C2869">
        <v>128.10992434356899</v>
      </c>
      <c r="D2869">
        <v>27.552980374709701</v>
      </c>
      <c r="E2869">
        <v>11.7693903131323</v>
      </c>
      <c r="F2869">
        <v>0.278880552293578</v>
      </c>
      <c r="G2869">
        <v>0.73957890563571305</v>
      </c>
      <c r="H2869">
        <v>23.650075414781298</v>
      </c>
      <c r="I2869">
        <v>6.4043772798332403</v>
      </c>
    </row>
    <row r="2870" spans="1:9" x14ac:dyDescent="0.25">
      <c r="A2870">
        <v>2868</v>
      </c>
      <c r="B2870">
        <v>70.179349447925901</v>
      </c>
      <c r="C2870">
        <v>148.34218356603299</v>
      </c>
      <c r="D2870">
        <v>14.8193304257685</v>
      </c>
      <c r="E2870">
        <v>6.4106868910378001</v>
      </c>
      <c r="F2870">
        <v>0.34306017015892698</v>
      </c>
      <c r="G2870">
        <v>0.84536654887460605</v>
      </c>
      <c r="H2870">
        <v>10.221761658030999</v>
      </c>
      <c r="I2870">
        <v>4.41001799640072</v>
      </c>
    </row>
    <row r="2871" spans="1:9" x14ac:dyDescent="0.25">
      <c r="A2871">
        <v>2869</v>
      </c>
      <c r="B2871">
        <v>36.262854609929001</v>
      </c>
      <c r="C2871">
        <v>171.70095357198599</v>
      </c>
      <c r="D2871">
        <v>10.293914498826</v>
      </c>
      <c r="E2871">
        <v>12.113121698395</v>
      </c>
      <c r="F2871">
        <v>0.229281177809461</v>
      </c>
      <c r="G2871">
        <v>0.82658486717171298</v>
      </c>
      <c r="H2871">
        <v>11.592372881355899</v>
      </c>
      <c r="I2871">
        <v>3.65477338476374</v>
      </c>
    </row>
    <row r="2872" spans="1:9" x14ac:dyDescent="0.25">
      <c r="A2872">
        <v>2870</v>
      </c>
      <c r="B2872">
        <v>34.190633749045503</v>
      </c>
      <c r="C2872">
        <v>137.22118197776399</v>
      </c>
      <c r="D2872">
        <v>10.4587242815939</v>
      </c>
      <c r="E2872">
        <v>2.4528568756330298</v>
      </c>
      <c r="F2872">
        <v>0.211989046421794</v>
      </c>
      <c r="G2872">
        <v>0.84109709409150701</v>
      </c>
      <c r="H2872">
        <v>11.979027645376499</v>
      </c>
      <c r="I2872">
        <v>2.41004497751124</v>
      </c>
    </row>
    <row r="2873" spans="1:9" x14ac:dyDescent="0.25">
      <c r="A2873">
        <v>2871</v>
      </c>
      <c r="B2873">
        <v>45.516400108430403</v>
      </c>
      <c r="C2873">
        <v>131.727653100038</v>
      </c>
      <c r="D2873">
        <v>15.944140518784</v>
      </c>
      <c r="E2873">
        <v>8.2577380635456503</v>
      </c>
      <c r="F2873">
        <v>0.288149655698969</v>
      </c>
      <c r="G2873">
        <v>0.72632471193491599</v>
      </c>
      <c r="H2873">
        <v>13.3300270513976</v>
      </c>
      <c r="I2873">
        <v>4.2741530740276001</v>
      </c>
    </row>
    <row r="2874" spans="1:9" x14ac:dyDescent="0.25">
      <c r="A2874">
        <v>2872</v>
      </c>
      <c r="B2874">
        <v>44.374727668845303</v>
      </c>
      <c r="C2874">
        <v>126.699151620622</v>
      </c>
      <c r="D2874">
        <v>16.665907610835198</v>
      </c>
      <c r="E2874">
        <v>14.377628370883199</v>
      </c>
      <c r="F2874">
        <v>0.22709505289413201</v>
      </c>
      <c r="G2874">
        <v>0.73752168208120195</v>
      </c>
      <c r="H2874">
        <v>19.702954898911301</v>
      </c>
      <c r="I2874">
        <v>8.2062737642585493</v>
      </c>
    </row>
    <row r="2875" spans="1:9" x14ac:dyDescent="0.25">
      <c r="A2875">
        <v>2873</v>
      </c>
      <c r="B2875">
        <v>53.936823104693097</v>
      </c>
      <c r="C2875">
        <v>174.38386099562899</v>
      </c>
      <c r="D2875">
        <v>13.414242627782301</v>
      </c>
      <c r="E2875">
        <v>5.4480655772943898</v>
      </c>
      <c r="F2875">
        <v>0.27641241830874302</v>
      </c>
      <c r="G2875">
        <v>0.84734068613894897</v>
      </c>
      <c r="H2875">
        <v>16.0229357798165</v>
      </c>
      <c r="I2875">
        <v>3.3265895953757201</v>
      </c>
    </row>
    <row r="2876" spans="1:9" x14ac:dyDescent="0.25">
      <c r="A2876">
        <v>2874</v>
      </c>
      <c r="B2876">
        <v>29.705338078291799</v>
      </c>
      <c r="C2876">
        <v>141.957485760781</v>
      </c>
      <c r="D2876">
        <v>18.338589323076501</v>
      </c>
      <c r="E2876">
        <v>6.2725153274881604</v>
      </c>
      <c r="F2876">
        <v>0.17653491025221699</v>
      </c>
      <c r="G2876">
        <v>0.75943279241254102</v>
      </c>
      <c r="H2876">
        <v>20.166944908180302</v>
      </c>
      <c r="I2876">
        <v>3.45369458128078</v>
      </c>
    </row>
    <row r="2877" spans="1:9" x14ac:dyDescent="0.25">
      <c r="A2877">
        <v>2875</v>
      </c>
      <c r="B2877">
        <v>28.363507779349298</v>
      </c>
      <c r="C2877">
        <v>202.023471320346</v>
      </c>
      <c r="D2877">
        <v>15.0045738841764</v>
      </c>
      <c r="E2877">
        <v>4.8184317248405604</v>
      </c>
      <c r="F2877">
        <v>0.162345291105117</v>
      </c>
      <c r="G2877">
        <v>0.91467985346467895</v>
      </c>
      <c r="H2877">
        <v>19.4262589928057</v>
      </c>
      <c r="I2877">
        <v>2.4685548617305901</v>
      </c>
    </row>
    <row r="2878" spans="1:9" x14ac:dyDescent="0.25">
      <c r="A2878">
        <v>2876</v>
      </c>
      <c r="B2878">
        <v>50.305211848518901</v>
      </c>
      <c r="C2878">
        <v>152.240695881964</v>
      </c>
      <c r="D2878">
        <v>13.996794495744799</v>
      </c>
      <c r="E2878">
        <v>6.0879619128195603</v>
      </c>
      <c r="F2878">
        <v>0.26975637954066201</v>
      </c>
      <c r="G2878">
        <v>0.88384297411282997</v>
      </c>
      <c r="H2878">
        <v>17.857142857142801</v>
      </c>
      <c r="I2878">
        <v>3.4792284866468801</v>
      </c>
    </row>
    <row r="2879" spans="1:9" x14ac:dyDescent="0.25">
      <c r="A2879">
        <v>2877</v>
      </c>
      <c r="B2879">
        <v>46.392792792792697</v>
      </c>
      <c r="C2879">
        <v>166.53000694375501</v>
      </c>
      <c r="D2879">
        <v>15.4910816571408</v>
      </c>
      <c r="E2879">
        <v>6.1870052610410999</v>
      </c>
      <c r="F2879">
        <v>0.24714808645497999</v>
      </c>
      <c r="G2879">
        <v>0.874258363666507</v>
      </c>
      <c r="H2879">
        <v>21.724390243902398</v>
      </c>
      <c r="I2879">
        <v>2.7167494884536598</v>
      </c>
    </row>
    <row r="2880" spans="1:9" x14ac:dyDescent="0.25">
      <c r="A2880">
        <v>2878</v>
      </c>
      <c r="B2880">
        <v>52.974865350089701</v>
      </c>
      <c r="C2880">
        <v>116.97518987341699</v>
      </c>
      <c r="D2880">
        <v>18.1953155421307</v>
      </c>
      <c r="E2880">
        <v>5.2299123073673801</v>
      </c>
      <c r="F2880">
        <v>0.279208633233958</v>
      </c>
      <c r="G2880">
        <v>0.919119278446348</v>
      </c>
      <c r="H2880">
        <v>24.264277715565498</v>
      </c>
      <c r="I2880">
        <v>3.2289137380191599</v>
      </c>
    </row>
    <row r="2881" spans="1:9" x14ac:dyDescent="0.25">
      <c r="A2881">
        <v>2879</v>
      </c>
      <c r="B2881">
        <v>22.176567656765599</v>
      </c>
      <c r="C2881">
        <v>164.28035406548599</v>
      </c>
      <c r="D2881">
        <v>15.6125282219115</v>
      </c>
      <c r="E2881">
        <v>4.3613712113685796</v>
      </c>
      <c r="F2881">
        <v>0.119257962387554</v>
      </c>
      <c r="G2881">
        <v>0.89258418556201802</v>
      </c>
      <c r="H2881">
        <v>18.209302325581302</v>
      </c>
      <c r="I2881">
        <v>2.9576313181367602</v>
      </c>
    </row>
    <row r="2882" spans="1:9" x14ac:dyDescent="0.25">
      <c r="A2882">
        <v>2880</v>
      </c>
      <c r="B2882">
        <v>60.449418310571502</v>
      </c>
      <c r="C2882">
        <v>141.63300186451201</v>
      </c>
      <c r="D2882">
        <v>14.4343068612192</v>
      </c>
      <c r="E2882">
        <v>5.7511689169832696</v>
      </c>
      <c r="F2882">
        <v>0.32819721179448103</v>
      </c>
      <c r="G2882">
        <v>0.78688445429487197</v>
      </c>
      <c r="H2882">
        <v>13.9557761732851</v>
      </c>
      <c r="I2882">
        <v>3.1450800915331798</v>
      </c>
    </row>
    <row r="2883" spans="1:9" x14ac:dyDescent="0.25">
      <c r="A2883">
        <v>2881</v>
      </c>
      <c r="B2883">
        <v>57.009664948453597</v>
      </c>
      <c r="C2883">
        <v>133.91081508241101</v>
      </c>
      <c r="D2883">
        <v>16.842802753081902</v>
      </c>
      <c r="E2883">
        <v>5.03508296371011</v>
      </c>
      <c r="F2883">
        <v>0.30866796212587799</v>
      </c>
      <c r="G2883">
        <v>0.80314231809028402</v>
      </c>
      <c r="H2883">
        <v>15.8775731310942</v>
      </c>
      <c r="I2883">
        <v>2.9539242483404902</v>
      </c>
    </row>
    <row r="2884" spans="1:9" x14ac:dyDescent="0.25">
      <c r="A2884">
        <v>2882</v>
      </c>
      <c r="B2884">
        <v>48.931402439024303</v>
      </c>
      <c r="C2884">
        <v>171.45181690423601</v>
      </c>
      <c r="D2884">
        <v>19.2204387739982</v>
      </c>
      <c r="E2884">
        <v>7.1144907295365698</v>
      </c>
      <c r="F2884">
        <v>0.263287231844551</v>
      </c>
      <c r="G2884">
        <v>0.88261184381561397</v>
      </c>
      <c r="H2884">
        <v>16.655474452554699</v>
      </c>
      <c r="I2884">
        <v>3.6006272869837899</v>
      </c>
    </row>
    <row r="2885" spans="1:9" x14ac:dyDescent="0.25">
      <c r="A2885">
        <v>2883</v>
      </c>
      <c r="B2885">
        <v>27.960880195599</v>
      </c>
      <c r="C2885">
        <v>165.386933461909</v>
      </c>
      <c r="D2885">
        <v>14.7410055014885</v>
      </c>
      <c r="E2885">
        <v>4.29255537752623</v>
      </c>
      <c r="F2885">
        <v>0.16871471851266201</v>
      </c>
      <c r="G2885">
        <v>0.87945491470622505</v>
      </c>
      <c r="H2885">
        <v>15.270916334661299</v>
      </c>
      <c r="I2885">
        <v>2.7456866804692801</v>
      </c>
    </row>
    <row r="2886" spans="1:9" x14ac:dyDescent="0.25">
      <c r="A2886">
        <v>2884</v>
      </c>
      <c r="B2886">
        <v>32.522676246070901</v>
      </c>
      <c r="C2886">
        <v>129.35088485907801</v>
      </c>
      <c r="D2886">
        <v>16.396973335273</v>
      </c>
      <c r="E2886">
        <v>14.055329531317399</v>
      </c>
      <c r="F2886">
        <v>0.19465440973341</v>
      </c>
      <c r="G2886">
        <v>0.73145406222770604</v>
      </c>
      <c r="H2886">
        <v>15.359516616314099</v>
      </c>
      <c r="I2886">
        <v>8.0080454330335993</v>
      </c>
    </row>
    <row r="2887" spans="1:9" x14ac:dyDescent="0.25">
      <c r="A2887">
        <v>2885</v>
      </c>
      <c r="B2887">
        <v>62.900267737617099</v>
      </c>
      <c r="C2887">
        <v>113.710375034218</v>
      </c>
      <c r="D2887">
        <v>15.4758929320462</v>
      </c>
      <c r="E2887">
        <v>8.8445029936344</v>
      </c>
      <c r="F2887">
        <v>0.32676226366196598</v>
      </c>
      <c r="G2887">
        <v>0.66306295599731102</v>
      </c>
      <c r="H2887">
        <v>10.766968325791799</v>
      </c>
      <c r="I2887">
        <v>4.5758017492711298</v>
      </c>
    </row>
    <row r="2888" spans="1:9" x14ac:dyDescent="0.25">
      <c r="A2888">
        <v>2886</v>
      </c>
      <c r="B2888">
        <v>38.649621212121197</v>
      </c>
      <c r="C2888">
        <v>116.334895345204</v>
      </c>
      <c r="D2888">
        <v>15.9298251248534</v>
      </c>
      <c r="E2888">
        <v>4.5661898240740602</v>
      </c>
      <c r="F2888">
        <v>0.22628838903151699</v>
      </c>
      <c r="G2888">
        <v>0.87226203306555805</v>
      </c>
      <c r="H2888">
        <v>10.7318132464712</v>
      </c>
      <c r="I2888">
        <v>3.2605612998522799</v>
      </c>
    </row>
    <row r="2889" spans="1:9" x14ac:dyDescent="0.25">
      <c r="A2889">
        <v>2887</v>
      </c>
      <c r="B2889">
        <v>39.345660377358399</v>
      </c>
      <c r="C2889">
        <v>140.96451169188401</v>
      </c>
      <c r="D2889">
        <v>16.199498060602</v>
      </c>
      <c r="E2889">
        <v>4.65092934407543</v>
      </c>
      <c r="F2889">
        <v>0.22707301515310399</v>
      </c>
      <c r="G2889">
        <v>0.86509094270525999</v>
      </c>
      <c r="H2889">
        <v>11.781908302354299</v>
      </c>
      <c r="I2889">
        <v>2.9152637485970798</v>
      </c>
    </row>
    <row r="2890" spans="1:9" x14ac:dyDescent="0.25">
      <c r="A2890">
        <v>2888</v>
      </c>
      <c r="B2890">
        <v>43.419659239842701</v>
      </c>
      <c r="C2890">
        <v>141.014814001975</v>
      </c>
      <c r="D2890">
        <v>14.388620895546699</v>
      </c>
      <c r="E2890">
        <v>4.4026051702167104</v>
      </c>
      <c r="F2890">
        <v>0.25469840168519903</v>
      </c>
      <c r="G2890">
        <v>0.85648282811717902</v>
      </c>
      <c r="H2890">
        <v>12.8086876155268</v>
      </c>
      <c r="I2890">
        <v>2.7935483870967701</v>
      </c>
    </row>
    <row r="2891" spans="1:9" x14ac:dyDescent="0.25">
      <c r="A2891">
        <v>2889</v>
      </c>
      <c r="B2891">
        <v>48.949979991996798</v>
      </c>
      <c r="C2891">
        <v>133.150239744272</v>
      </c>
      <c r="D2891">
        <v>13.6336475873851</v>
      </c>
      <c r="E2891">
        <v>8.9266932947370297</v>
      </c>
      <c r="F2891">
        <v>0.269585062170076</v>
      </c>
      <c r="G2891">
        <v>0.77074888885947701</v>
      </c>
      <c r="H2891">
        <v>15.6856106408706</v>
      </c>
      <c r="I2891">
        <v>4.0836800739713297</v>
      </c>
    </row>
    <row r="2892" spans="1:9" x14ac:dyDescent="0.25">
      <c r="A2892">
        <v>2890</v>
      </c>
      <c r="B2892">
        <v>38.248750000000001</v>
      </c>
      <c r="C2892">
        <v>135.56773862470001</v>
      </c>
      <c r="D2892">
        <v>20.6645505637069</v>
      </c>
      <c r="E2892">
        <v>13.320013964171</v>
      </c>
      <c r="F2892">
        <v>0.22130791659372701</v>
      </c>
      <c r="G2892">
        <v>0.76597493979062603</v>
      </c>
      <c r="H2892">
        <v>15.087237479806101</v>
      </c>
      <c r="I2892">
        <v>6.8889407372841802</v>
      </c>
    </row>
    <row r="2893" spans="1:9" x14ac:dyDescent="0.25">
      <c r="A2893">
        <v>2891</v>
      </c>
      <c r="B2893">
        <v>45.913018433179701</v>
      </c>
      <c r="C2893">
        <v>150.606662441016</v>
      </c>
      <c r="D2893">
        <v>22.3322026844478</v>
      </c>
      <c r="E2893">
        <v>6.0978271135942199</v>
      </c>
      <c r="F2893">
        <v>0.26762134738964799</v>
      </c>
      <c r="G2893">
        <v>0.87004907979069301</v>
      </c>
      <c r="H2893">
        <v>18.5818181818181</v>
      </c>
      <c r="I2893">
        <v>3.4842357034137801</v>
      </c>
    </row>
    <row r="2894" spans="1:9" x14ac:dyDescent="0.25">
      <c r="A2894">
        <v>2892</v>
      </c>
      <c r="B2894">
        <v>33.730526315789398</v>
      </c>
      <c r="C2894">
        <v>150.874304095014</v>
      </c>
      <c r="D2894">
        <v>22.519497202709701</v>
      </c>
      <c r="E2894">
        <v>4.1851278161296097</v>
      </c>
      <c r="F2894">
        <v>0.1944106353848</v>
      </c>
      <c r="G2894">
        <v>0.83890066487176496</v>
      </c>
      <c r="H2894">
        <v>18.360281195079001</v>
      </c>
      <c r="I2894">
        <v>3.1011084984884101</v>
      </c>
    </row>
    <row r="2895" spans="1:9" x14ac:dyDescent="0.25">
      <c r="A2895">
        <v>2893</v>
      </c>
      <c r="B2895">
        <v>12.494999999999999</v>
      </c>
      <c r="C2895">
        <v>142.82806816006101</v>
      </c>
      <c r="D2895">
        <v>14.8448264051823</v>
      </c>
      <c r="E2895">
        <v>8.3848743141354305</v>
      </c>
      <c r="F2895">
        <v>7.3782413710120995E-2</v>
      </c>
      <c r="G2895">
        <v>0.76708280973241405</v>
      </c>
      <c r="H2895">
        <v>22.215859030836999</v>
      </c>
      <c r="I2895">
        <v>3.8346286701208898</v>
      </c>
    </row>
    <row r="2896" spans="1:9" x14ac:dyDescent="0.25">
      <c r="A2896">
        <v>2894</v>
      </c>
      <c r="B2896">
        <v>18.619385342789599</v>
      </c>
      <c r="C2896">
        <v>77.240394600207594</v>
      </c>
      <c r="D2896">
        <v>18.6701972957067</v>
      </c>
      <c r="E2896">
        <v>4.9293347960203198</v>
      </c>
      <c r="F2896">
        <v>0.10866243148459399</v>
      </c>
      <c r="G2896">
        <v>0.84308131683501997</v>
      </c>
      <c r="H2896">
        <v>20.745794392523301</v>
      </c>
      <c r="I2896">
        <v>3.8141149247975301</v>
      </c>
    </row>
    <row r="2897" spans="1:9" x14ac:dyDescent="0.25">
      <c r="A2897">
        <v>2895</v>
      </c>
      <c r="B2897">
        <v>48.917643429981403</v>
      </c>
      <c r="C2897">
        <v>155.96345514950099</v>
      </c>
      <c r="D2897">
        <v>14.091699128013101</v>
      </c>
      <c r="E2897">
        <v>4.8673177468219704</v>
      </c>
      <c r="F2897">
        <v>0.29477895510500801</v>
      </c>
      <c r="G2897">
        <v>0.81998523821841396</v>
      </c>
      <c r="H2897">
        <v>11.609657947686101</v>
      </c>
      <c r="I2897">
        <v>2.6951690821256</v>
      </c>
    </row>
    <row r="2898" spans="1:9" x14ac:dyDescent="0.25">
      <c r="A2898">
        <v>2896</v>
      </c>
      <c r="B2898">
        <v>59.767864693446001</v>
      </c>
      <c r="C2898">
        <v>155.51901158892801</v>
      </c>
      <c r="D2898">
        <v>16.4853072910511</v>
      </c>
      <c r="E2898">
        <v>4.4162701443271102</v>
      </c>
      <c r="F2898">
        <v>0.30697255625164499</v>
      </c>
      <c r="G2898">
        <v>0.87425867489597897</v>
      </c>
      <c r="H2898">
        <v>12.5912596401028</v>
      </c>
      <c r="I2898">
        <v>3.45009074410163</v>
      </c>
    </row>
    <row r="2899" spans="1:9" x14ac:dyDescent="0.25">
      <c r="A2899">
        <v>2897</v>
      </c>
      <c r="B2899">
        <v>27.526123301985301</v>
      </c>
      <c r="C2899">
        <v>147.28499781945001</v>
      </c>
      <c r="D2899">
        <v>14.839333550668799</v>
      </c>
      <c r="E2899">
        <v>6.3514022471658604</v>
      </c>
      <c r="F2899">
        <v>0.15898755136972101</v>
      </c>
      <c r="G2899">
        <v>0.77957507223030598</v>
      </c>
      <c r="H2899">
        <v>22.319819819819799</v>
      </c>
      <c r="I2899">
        <v>3.9633967789165401</v>
      </c>
    </row>
    <row r="2900" spans="1:9" x14ac:dyDescent="0.25">
      <c r="A2900">
        <v>2898</v>
      </c>
      <c r="B2900">
        <v>50.325932504440402</v>
      </c>
      <c r="C2900">
        <v>134.15584332328899</v>
      </c>
      <c r="D2900">
        <v>16.962281294530701</v>
      </c>
      <c r="E2900">
        <v>9.4555714517866107</v>
      </c>
      <c r="F2900">
        <v>0.29118303757088798</v>
      </c>
      <c r="G2900">
        <v>0.87600345623285403</v>
      </c>
      <c r="H2900">
        <v>16.862924281984299</v>
      </c>
      <c r="I2900">
        <v>4.6858718387526102</v>
      </c>
    </row>
    <row r="2901" spans="1:9" x14ac:dyDescent="0.25">
      <c r="A2901">
        <v>2899</v>
      </c>
      <c r="B2901">
        <v>27.052723311546799</v>
      </c>
      <c r="C2901">
        <v>172.228847703464</v>
      </c>
      <c r="D2901">
        <v>15.575006458360299</v>
      </c>
      <c r="E2901">
        <v>6.5973676133582897</v>
      </c>
      <c r="F2901">
        <v>0.15483293529422801</v>
      </c>
      <c r="G2901">
        <v>0.88455237235960504</v>
      </c>
      <c r="H2901">
        <v>19.649098474341098</v>
      </c>
      <c r="I2901">
        <v>3.3587490307572998</v>
      </c>
    </row>
    <row r="2902" spans="1:9" x14ac:dyDescent="0.25">
      <c r="A2902">
        <v>2900</v>
      </c>
      <c r="B2902">
        <v>49.472077922077901</v>
      </c>
      <c r="C2902">
        <v>123.990013934045</v>
      </c>
      <c r="D2902">
        <v>23.046436726846</v>
      </c>
      <c r="E2902">
        <v>14.9034014760052</v>
      </c>
      <c r="F2902">
        <v>0.283593443478727</v>
      </c>
      <c r="G2902">
        <v>0.68053634698490495</v>
      </c>
      <c r="H2902">
        <v>17.9070021881838</v>
      </c>
      <c r="I2902">
        <v>10.110824742268001</v>
      </c>
    </row>
    <row r="2903" spans="1:9" x14ac:dyDescent="0.25">
      <c r="A2903">
        <v>2901</v>
      </c>
      <c r="B2903">
        <v>56.423119266054997</v>
      </c>
      <c r="C2903">
        <v>143.79832364009499</v>
      </c>
      <c r="D2903">
        <v>17.893711923093701</v>
      </c>
      <c r="E2903">
        <v>8.7390733918202095</v>
      </c>
      <c r="F2903">
        <v>0.28972728405363202</v>
      </c>
      <c r="G2903">
        <v>0.77614456055010195</v>
      </c>
      <c r="H2903">
        <v>14.7230215827338</v>
      </c>
      <c r="I2903">
        <v>4.9883814102564097</v>
      </c>
    </row>
    <row r="2904" spans="1:9" x14ac:dyDescent="0.25">
      <c r="A2904">
        <v>2902</v>
      </c>
      <c r="B2904">
        <v>34.084722694794102</v>
      </c>
      <c r="C2904">
        <v>171.702538840469</v>
      </c>
      <c r="D2904">
        <v>15.0851267412572</v>
      </c>
      <c r="E2904">
        <v>6.3806286205840301</v>
      </c>
      <c r="F2904">
        <v>0.19912543793609999</v>
      </c>
      <c r="G2904">
        <v>0.84471462852281298</v>
      </c>
      <c r="H2904">
        <v>17.827944572748201</v>
      </c>
      <c r="I2904">
        <v>2.7946151190887099</v>
      </c>
    </row>
    <row r="2905" spans="1:9" x14ac:dyDescent="0.25">
      <c r="A2905">
        <v>2903</v>
      </c>
      <c r="B2905">
        <v>28.666563082660002</v>
      </c>
      <c r="C2905">
        <v>141.85045965270601</v>
      </c>
      <c r="D2905">
        <v>11.839436162554099</v>
      </c>
      <c r="E2905">
        <v>5.5577711885861802</v>
      </c>
      <c r="F2905">
        <v>0.171154259292678</v>
      </c>
      <c r="G2905">
        <v>0.85951647493294703</v>
      </c>
      <c r="H2905">
        <v>20.674193548386999</v>
      </c>
      <c r="I2905">
        <v>3.2632215170746401</v>
      </c>
    </row>
    <row r="2906" spans="1:9" x14ac:dyDescent="0.25">
      <c r="A2906">
        <v>2904</v>
      </c>
      <c r="B2906">
        <v>28.1275704493526</v>
      </c>
      <c r="C2906">
        <v>156.379513633014</v>
      </c>
      <c r="D2906">
        <v>14.6793539262338</v>
      </c>
      <c r="E2906">
        <v>8.2824661557562091</v>
      </c>
      <c r="F2906">
        <v>0.16622461737045999</v>
      </c>
      <c r="G2906">
        <v>0.82880663396614696</v>
      </c>
      <c r="H2906">
        <v>20.094710947109402</v>
      </c>
      <c r="I2906">
        <v>5.8564283612827301</v>
      </c>
    </row>
    <row r="2907" spans="1:9" x14ac:dyDescent="0.25">
      <c r="A2907">
        <v>2905</v>
      </c>
      <c r="B2907">
        <v>29.5603727714748</v>
      </c>
      <c r="C2907">
        <v>150.242872228088</v>
      </c>
      <c r="D2907">
        <v>22.9525707723107</v>
      </c>
      <c r="E2907">
        <v>8.4551835387236203</v>
      </c>
      <c r="F2907">
        <v>0.176774201427957</v>
      </c>
      <c r="G2907">
        <v>0.78301039707078801</v>
      </c>
      <c r="H2907">
        <v>23.1930051813471</v>
      </c>
      <c r="I2907">
        <v>3.2309184993531601</v>
      </c>
    </row>
    <row r="2908" spans="1:9" x14ac:dyDescent="0.25">
      <c r="A2908">
        <v>2906</v>
      </c>
      <c r="B2908">
        <v>45.2163187855787</v>
      </c>
      <c r="C2908">
        <v>137.80143513846801</v>
      </c>
      <c r="D2908">
        <v>13.2328296341406</v>
      </c>
      <c r="E2908">
        <v>6.3173023466101403</v>
      </c>
      <c r="F2908">
        <v>0.27708607514921402</v>
      </c>
      <c r="G2908">
        <v>0.816726463489861</v>
      </c>
      <c r="H2908">
        <v>6.0536779324055603</v>
      </c>
      <c r="I2908">
        <v>3.2042402826855101</v>
      </c>
    </row>
    <row r="2909" spans="1:9" x14ac:dyDescent="0.25">
      <c r="A2909">
        <v>2907</v>
      </c>
      <c r="B2909">
        <v>60.259702922855702</v>
      </c>
      <c r="C2909">
        <v>96.270975392825306</v>
      </c>
      <c r="D2909">
        <v>11.518303329974801</v>
      </c>
      <c r="E2909">
        <v>4.8247607942864201</v>
      </c>
      <c r="F2909">
        <v>0.37116198436206499</v>
      </c>
      <c r="G2909">
        <v>0.80517544192230295</v>
      </c>
      <c r="H2909">
        <v>6.4256259204712798</v>
      </c>
      <c r="I2909">
        <v>3.35492117596932</v>
      </c>
    </row>
    <row r="2910" spans="1:9" x14ac:dyDescent="0.25">
      <c r="A2910">
        <v>2908</v>
      </c>
      <c r="B2910">
        <v>69.098606645230404</v>
      </c>
      <c r="C2910">
        <v>154.26810523204199</v>
      </c>
      <c r="D2910">
        <v>10.9395720197552</v>
      </c>
      <c r="E2910">
        <v>4.56858794307011</v>
      </c>
      <c r="F2910">
        <v>0.439707995402848</v>
      </c>
      <c r="G2910">
        <v>0.87899308424234401</v>
      </c>
      <c r="H2910">
        <v>8.0924731182795693</v>
      </c>
      <c r="I2910">
        <v>3.2420834566439698</v>
      </c>
    </row>
    <row r="2911" spans="1:9" x14ac:dyDescent="0.25">
      <c r="A2911">
        <v>2909</v>
      </c>
      <c r="B2911">
        <v>27.710097719869701</v>
      </c>
      <c r="C2911">
        <v>161.484206811364</v>
      </c>
      <c r="D2911">
        <v>14.2535326732651</v>
      </c>
      <c r="E2911">
        <v>11.633502657185799</v>
      </c>
      <c r="F2911">
        <v>0.16219105723478899</v>
      </c>
      <c r="G2911">
        <v>0.76963151290793197</v>
      </c>
      <c r="H2911">
        <v>17.204188481675299</v>
      </c>
      <c r="I2911">
        <v>6.2936103488827904</v>
      </c>
    </row>
    <row r="2912" spans="1:9" x14ac:dyDescent="0.25">
      <c r="A2912">
        <v>2910</v>
      </c>
      <c r="B2912">
        <v>44.701677316293903</v>
      </c>
      <c r="C2912">
        <v>146.92241658568099</v>
      </c>
      <c r="D2912">
        <v>15.882847632758599</v>
      </c>
      <c r="E2912">
        <v>6.0682123269258703</v>
      </c>
      <c r="F2912">
        <v>0.28534811758039902</v>
      </c>
      <c r="G2912">
        <v>0.81951397928361103</v>
      </c>
      <c r="H2912">
        <v>11.8426829268292</v>
      </c>
      <c r="I2912">
        <v>3.42698933552091</v>
      </c>
    </row>
    <row r="2913" spans="1:9" x14ac:dyDescent="0.25">
      <c r="A2913">
        <v>2911</v>
      </c>
      <c r="B2913">
        <v>34.647778493238803</v>
      </c>
      <c r="C2913">
        <v>150.92236652236599</v>
      </c>
      <c r="D2913">
        <v>16.595912302687399</v>
      </c>
      <c r="E2913">
        <v>8.8205289817811607</v>
      </c>
      <c r="F2913">
        <v>0.194582957604757</v>
      </c>
      <c r="G2913">
        <v>0.67667579714958304</v>
      </c>
      <c r="H2913">
        <v>15.7334465195246</v>
      </c>
      <c r="I2913">
        <v>5.3703703703703702</v>
      </c>
    </row>
    <row r="2914" spans="1:9" x14ac:dyDescent="0.25">
      <c r="A2914">
        <v>2912</v>
      </c>
      <c r="B2914">
        <v>15.9229422066549</v>
      </c>
      <c r="C2914">
        <v>154.84761619639201</v>
      </c>
      <c r="D2914">
        <v>7.4551495230649101</v>
      </c>
      <c r="E2914">
        <v>5.0751949761193096</v>
      </c>
      <c r="F2914">
        <v>0.159008324307295</v>
      </c>
      <c r="G2914">
        <v>0.89564902579666705</v>
      </c>
      <c r="H2914">
        <v>12.3905635648754</v>
      </c>
      <c r="I2914">
        <v>3.4872420678943801</v>
      </c>
    </row>
    <row r="2915" spans="1:9" x14ac:dyDescent="0.25">
      <c r="A2915">
        <v>2913</v>
      </c>
      <c r="B2915">
        <v>17.726790450928299</v>
      </c>
      <c r="C2915">
        <v>119.74138340860399</v>
      </c>
      <c r="D2915">
        <v>12.038018725770799</v>
      </c>
      <c r="E2915">
        <v>15.146192427917301</v>
      </c>
      <c r="F2915">
        <v>0.169789224448753</v>
      </c>
      <c r="G2915">
        <v>0.68695907447675397</v>
      </c>
      <c r="H2915">
        <v>14.968162083936299</v>
      </c>
      <c r="I2915">
        <v>8.4533106960950697</v>
      </c>
    </row>
    <row r="2916" spans="1:9" x14ac:dyDescent="0.25">
      <c r="A2916">
        <v>2914</v>
      </c>
      <c r="B2916">
        <v>25.960845245493999</v>
      </c>
      <c r="C2916">
        <v>143.67976260135401</v>
      </c>
      <c r="D2916">
        <v>11.3065418689319</v>
      </c>
      <c r="E2916">
        <v>5.2313418885904603</v>
      </c>
      <c r="F2916">
        <v>0.25889375516463498</v>
      </c>
      <c r="G2916">
        <v>0.87650715331666995</v>
      </c>
      <c r="H2916">
        <v>12.017890772128</v>
      </c>
      <c r="I2916">
        <v>3.5657574281539199</v>
      </c>
    </row>
    <row r="2917" spans="1:9" x14ac:dyDescent="0.25">
      <c r="A2917">
        <v>2915</v>
      </c>
      <c r="B2917">
        <v>8.29458041958042</v>
      </c>
      <c r="C2917">
        <v>147.47497219132299</v>
      </c>
      <c r="D2917">
        <v>11.3494812322323</v>
      </c>
      <c r="E2917">
        <v>5.7014506983335602</v>
      </c>
      <c r="F2917">
        <v>7.90137912610126E-2</v>
      </c>
      <c r="G2917">
        <v>0.69705576693976101</v>
      </c>
      <c r="H2917">
        <v>15.6259842519685</v>
      </c>
      <c r="I2917">
        <v>3.1925976696367302</v>
      </c>
    </row>
    <row r="2918" spans="1:9" x14ac:dyDescent="0.25">
      <c r="A2918">
        <v>2916</v>
      </c>
      <c r="B2918">
        <v>98.046554445028903</v>
      </c>
      <c r="C2918">
        <v>164.406016970943</v>
      </c>
      <c r="D2918">
        <v>29.251630763136301</v>
      </c>
      <c r="E2918">
        <v>8.2665592836314392</v>
      </c>
      <c r="F2918">
        <v>0.59708234285238304</v>
      </c>
      <c r="G2918">
        <v>0.72260552949849499</v>
      </c>
      <c r="H2918">
        <v>10.7298245614035</v>
      </c>
      <c r="I2918">
        <v>3.7850649350649301</v>
      </c>
    </row>
    <row r="2919" spans="1:9" x14ac:dyDescent="0.25">
      <c r="A2919">
        <v>2917</v>
      </c>
      <c r="B2919">
        <v>95.387986594483095</v>
      </c>
      <c r="C2919">
        <v>169.203448275862</v>
      </c>
      <c r="D2919">
        <v>29.963289239487398</v>
      </c>
      <c r="E2919">
        <v>6.8501086207128896</v>
      </c>
      <c r="F2919">
        <v>0.56014970471706804</v>
      </c>
      <c r="G2919">
        <v>0.86187560873619595</v>
      </c>
      <c r="H2919">
        <v>9.9268292682926802</v>
      </c>
      <c r="I2919">
        <v>3.57553497285212</v>
      </c>
    </row>
    <row r="2920" spans="1:9" x14ac:dyDescent="0.25">
      <c r="A2920">
        <v>2918</v>
      </c>
      <c r="B2920">
        <v>48.588103254769898</v>
      </c>
      <c r="C2920">
        <v>147.67294019238801</v>
      </c>
      <c r="D2920">
        <v>15.321061946827999</v>
      </c>
      <c r="E2920">
        <v>10.972270167122099</v>
      </c>
      <c r="F2920">
        <v>0.26561402287645203</v>
      </c>
      <c r="G2920">
        <v>0.79256906354795298</v>
      </c>
      <c r="H2920">
        <v>10.116099071207399</v>
      </c>
      <c r="I2920">
        <v>5.9561260968475702</v>
      </c>
    </row>
    <row r="2921" spans="1:9" x14ac:dyDescent="0.25">
      <c r="A2921">
        <v>2919</v>
      </c>
      <c r="B2921">
        <v>59.740220661985902</v>
      </c>
      <c r="C2921">
        <v>111.396464646464</v>
      </c>
      <c r="D2921">
        <v>13.4209695510543</v>
      </c>
      <c r="E2921">
        <v>5.7048595304702001</v>
      </c>
      <c r="F2921">
        <v>0.32528661986073099</v>
      </c>
      <c r="G2921">
        <v>0.74669704718452701</v>
      </c>
      <c r="H2921">
        <v>7.5204402515723201</v>
      </c>
      <c r="I2921">
        <v>3.1834112149532698</v>
      </c>
    </row>
    <row r="2922" spans="1:9" x14ac:dyDescent="0.25">
      <c r="A2922">
        <v>2920</v>
      </c>
      <c r="B2922">
        <v>59.896999999999998</v>
      </c>
      <c r="C2922">
        <v>124.311868686868</v>
      </c>
      <c r="D2922">
        <v>19.067119105937302</v>
      </c>
      <c r="E2922">
        <v>9.8506367403644397</v>
      </c>
      <c r="F2922">
        <v>0.34574013003204801</v>
      </c>
      <c r="G2922">
        <v>0.76494527676204904</v>
      </c>
      <c r="H2922">
        <v>10.741362290227</v>
      </c>
      <c r="I2922">
        <v>4.6700982686008397</v>
      </c>
    </row>
    <row r="2923" spans="1:9" x14ac:dyDescent="0.25">
      <c r="A2923">
        <v>2921</v>
      </c>
      <c r="B2923">
        <v>26.226514067715701</v>
      </c>
      <c r="C2923">
        <v>126.31021194605</v>
      </c>
      <c r="D2923">
        <v>14.7730296645962</v>
      </c>
      <c r="E2923">
        <v>7.5650779768792997</v>
      </c>
      <c r="F2923">
        <v>0.16676518588953901</v>
      </c>
      <c r="G2923">
        <v>0.76688626799973503</v>
      </c>
      <c r="H2923">
        <v>17.519718309859101</v>
      </c>
      <c r="I2923">
        <v>4.3277146217169697</v>
      </c>
    </row>
    <row r="2924" spans="1:9" x14ac:dyDescent="0.25">
      <c r="A2924">
        <v>2922</v>
      </c>
      <c r="B2924">
        <v>39.395847066578703</v>
      </c>
      <c r="C2924">
        <v>119.564684868588</v>
      </c>
      <c r="D2924">
        <v>17.174021196231202</v>
      </c>
      <c r="E2924">
        <v>17.524075112168301</v>
      </c>
      <c r="F2924">
        <v>0.25237375348625002</v>
      </c>
      <c r="G2924">
        <v>0.660583752276242</v>
      </c>
      <c r="H2924">
        <v>13.8915401301518</v>
      </c>
      <c r="I2924">
        <v>9.9223245109320999</v>
      </c>
    </row>
    <row r="2925" spans="1:9" x14ac:dyDescent="0.25">
      <c r="A2925">
        <v>2923</v>
      </c>
      <c r="B2925">
        <v>67.375559284116306</v>
      </c>
      <c r="C2925">
        <v>188.92104836092099</v>
      </c>
      <c r="D2925">
        <v>13.8202647732577</v>
      </c>
      <c r="E2925">
        <v>2.69604709442017</v>
      </c>
      <c r="F2925">
        <v>0.36026039421901801</v>
      </c>
      <c r="G2925">
        <v>0.91610964326172295</v>
      </c>
      <c r="H2925">
        <v>9.0599803343166094</v>
      </c>
      <c r="I2925">
        <v>2.3268115942028902</v>
      </c>
    </row>
    <row r="2926" spans="1:9" x14ac:dyDescent="0.25">
      <c r="A2926">
        <v>2924</v>
      </c>
      <c r="B2926">
        <v>28.106177606177599</v>
      </c>
      <c r="C2926">
        <v>169.26637554585099</v>
      </c>
      <c r="D2926">
        <v>14.437626104908301</v>
      </c>
      <c r="E2926">
        <v>10.6573801179608</v>
      </c>
      <c r="F2926">
        <v>0.16741950937513</v>
      </c>
      <c r="G2926">
        <v>0.76992005072307901</v>
      </c>
      <c r="H2926">
        <v>14.9743202416918</v>
      </c>
      <c r="I2926">
        <v>5.0853307766059404</v>
      </c>
    </row>
    <row r="2927" spans="1:9" x14ac:dyDescent="0.25">
      <c r="A2927">
        <v>2925</v>
      </c>
      <c r="B2927">
        <v>27.882453882453799</v>
      </c>
      <c r="C2927">
        <v>148.66254693366699</v>
      </c>
      <c r="D2927">
        <v>11.725704245514301</v>
      </c>
      <c r="E2927">
        <v>7.9307271445499596</v>
      </c>
      <c r="F2927">
        <v>0.24131766904632099</v>
      </c>
      <c r="G2927">
        <v>0.78735602074894195</v>
      </c>
      <c r="H2927">
        <v>9.2090680100755602</v>
      </c>
      <c r="I2927">
        <v>4.4979442667884797</v>
      </c>
    </row>
    <row r="2928" spans="1:9" x14ac:dyDescent="0.25">
      <c r="A2928">
        <v>2926</v>
      </c>
      <c r="B2928">
        <v>23.459423503325901</v>
      </c>
      <c r="C2928">
        <v>156.22980307024301</v>
      </c>
      <c r="D2928">
        <v>9.5014947542159103</v>
      </c>
      <c r="E2928">
        <v>6.5300235228876202</v>
      </c>
      <c r="F2928">
        <v>0.21132343560758499</v>
      </c>
      <c r="G2928">
        <v>0.819935100999865</v>
      </c>
      <c r="H2928">
        <v>8.2265415549597805</v>
      </c>
      <c r="I2928">
        <v>3.20389136603161</v>
      </c>
    </row>
    <row r="2929" spans="1:9" x14ac:dyDescent="0.25">
      <c r="A2929">
        <v>2927</v>
      </c>
      <c r="B2929">
        <v>22.046046046046001</v>
      </c>
      <c r="C2929">
        <v>144.25957668803099</v>
      </c>
      <c r="D2929">
        <v>9.0266350347158593</v>
      </c>
      <c r="E2929">
        <v>5.1847109189982001</v>
      </c>
      <c r="F2929">
        <v>0.20073367940248099</v>
      </c>
      <c r="G2929">
        <v>0.92082162547050905</v>
      </c>
      <c r="H2929">
        <v>7.8988269794721404</v>
      </c>
      <c r="I2929">
        <v>3.6451524306509202</v>
      </c>
    </row>
    <row r="2930" spans="1:9" x14ac:dyDescent="0.25">
      <c r="A2930">
        <v>2928</v>
      </c>
      <c r="B2930">
        <v>28.069666576307899</v>
      </c>
      <c r="C2930">
        <v>130.435886931585</v>
      </c>
      <c r="D2930">
        <v>6.6623856663563901</v>
      </c>
      <c r="E2930">
        <v>14.9770128423252</v>
      </c>
      <c r="F2930">
        <v>0.27656607423727803</v>
      </c>
      <c r="G2930">
        <v>0.75487734059788403</v>
      </c>
      <c r="H2930">
        <v>5.8987341772151902</v>
      </c>
      <c r="I2930">
        <v>7.7613019891500903</v>
      </c>
    </row>
    <row r="2931" spans="1:9" x14ac:dyDescent="0.25">
      <c r="A2931">
        <v>2929</v>
      </c>
      <c r="B2931">
        <v>38.701852649719903</v>
      </c>
      <c r="C2931">
        <v>137.952719033232</v>
      </c>
      <c r="D2931">
        <v>10.2942121967455</v>
      </c>
      <c r="E2931">
        <v>7.9336988150971397</v>
      </c>
      <c r="F2931">
        <v>0.27616384387114401</v>
      </c>
      <c r="G2931">
        <v>0.83559561648877501</v>
      </c>
      <c r="H2931">
        <v>9.2845528455284505</v>
      </c>
      <c r="I2931">
        <v>3.5587314017227798</v>
      </c>
    </row>
    <row r="2932" spans="1:9" x14ac:dyDescent="0.25">
      <c r="A2932">
        <v>2930</v>
      </c>
      <c r="B2932">
        <v>28.016718913270601</v>
      </c>
      <c r="C2932">
        <v>162.22474470419399</v>
      </c>
      <c r="D2932">
        <v>8.6560213873549294</v>
      </c>
      <c r="E2932">
        <v>7.6322135597559697</v>
      </c>
      <c r="F2932">
        <v>0.20794502396761499</v>
      </c>
      <c r="G2932">
        <v>0.83384153208880396</v>
      </c>
      <c r="H2932">
        <v>11.9411764705882</v>
      </c>
      <c r="I2932">
        <v>5.0202544793560104</v>
      </c>
    </row>
    <row r="2933" spans="1:9" x14ac:dyDescent="0.25">
      <c r="A2933">
        <v>2931</v>
      </c>
      <c r="B2933">
        <v>29.073622402890599</v>
      </c>
      <c r="C2933">
        <v>146.550251256281</v>
      </c>
      <c r="D2933">
        <v>10.0692768416375</v>
      </c>
      <c r="E2933">
        <v>5.3830253405861201</v>
      </c>
      <c r="F2933">
        <v>0.25256319982604603</v>
      </c>
      <c r="G2933">
        <v>0.85432334701527302</v>
      </c>
      <c r="H2933">
        <v>9.0403645833333304</v>
      </c>
      <c r="I2933">
        <v>3.16921542553191</v>
      </c>
    </row>
    <row r="2934" spans="1:9" x14ac:dyDescent="0.25">
      <c r="A2934">
        <v>2932</v>
      </c>
      <c r="B2934">
        <v>33.853169734151301</v>
      </c>
      <c r="C2934">
        <v>117.72667313287999</v>
      </c>
      <c r="D2934">
        <v>12.7277527559036</v>
      </c>
      <c r="E2934">
        <v>4.9838333092657896</v>
      </c>
      <c r="F2934">
        <v>0.21594059884715999</v>
      </c>
      <c r="G2934">
        <v>0.74517151685358696</v>
      </c>
      <c r="H2934">
        <v>15.031133250311299</v>
      </c>
      <c r="I2934">
        <v>3.4445173998686802</v>
      </c>
    </row>
    <row r="2935" spans="1:9" x14ac:dyDescent="0.25">
      <c r="A2935">
        <v>2933</v>
      </c>
      <c r="B2935">
        <v>42.141666666666602</v>
      </c>
      <c r="C2935">
        <v>164.26297855281601</v>
      </c>
      <c r="D2935">
        <v>12.1155788577057</v>
      </c>
      <c r="E2935">
        <v>5.3421661227999602</v>
      </c>
      <c r="F2935">
        <v>0.24979917205938101</v>
      </c>
      <c r="G2935">
        <v>0.83280058807993695</v>
      </c>
      <c r="H2935">
        <v>10.6637037037037</v>
      </c>
      <c r="I2935">
        <v>3.0074021854071198</v>
      </c>
    </row>
    <row r="2936" spans="1:9" x14ac:dyDescent="0.25">
      <c r="A2936">
        <v>2934</v>
      </c>
      <c r="B2936">
        <v>33.489321309919298</v>
      </c>
      <c r="C2936">
        <v>144.81791325365899</v>
      </c>
      <c r="D2936">
        <v>12.753503998082101</v>
      </c>
      <c r="E2936">
        <v>5.5221038045416302</v>
      </c>
      <c r="F2936">
        <v>0.215874642479117</v>
      </c>
      <c r="G2936">
        <v>0.81914416545775903</v>
      </c>
      <c r="H2936">
        <v>15.168055555555499</v>
      </c>
      <c r="I2936">
        <v>3.3720831565549401</v>
      </c>
    </row>
    <row r="2937" spans="1:9" x14ac:dyDescent="0.25">
      <c r="A2937">
        <v>2935</v>
      </c>
      <c r="B2937">
        <v>35.165014866204103</v>
      </c>
      <c r="C2937">
        <v>146.339872862779</v>
      </c>
      <c r="D2937">
        <v>17.788906202469501</v>
      </c>
      <c r="E2937">
        <v>5.4600976302042898</v>
      </c>
      <c r="F2937">
        <v>0.22010699268098499</v>
      </c>
      <c r="G2937">
        <v>0.82579430568819101</v>
      </c>
      <c r="H2937">
        <v>15.076461769115401</v>
      </c>
      <c r="I2937">
        <v>3.0076979472140701</v>
      </c>
    </row>
    <row r="2938" spans="1:9" x14ac:dyDescent="0.25">
      <c r="A2938">
        <v>2936</v>
      </c>
      <c r="B2938">
        <v>43.799309451877399</v>
      </c>
      <c r="C2938">
        <v>132.51818181818101</v>
      </c>
      <c r="D2938">
        <v>16.1304740475539</v>
      </c>
      <c r="E2938">
        <v>13.9163429769128</v>
      </c>
      <c r="F2938">
        <v>0.26852618006764001</v>
      </c>
      <c r="G2938">
        <v>0.61888066787790597</v>
      </c>
      <c r="H2938">
        <v>15.0758988015978</v>
      </c>
      <c r="I2938">
        <v>6.0711835334476802</v>
      </c>
    </row>
    <row r="2939" spans="1:9" x14ac:dyDescent="0.25">
      <c r="A2939">
        <v>2937</v>
      </c>
      <c r="B2939">
        <v>37.030418250950497</v>
      </c>
      <c r="C2939">
        <v>158.31257668711601</v>
      </c>
      <c r="D2939">
        <v>15.181447932908601</v>
      </c>
      <c r="E2939">
        <v>4.5894136420821603</v>
      </c>
      <c r="F2939">
        <v>0.22712453198330701</v>
      </c>
      <c r="G2939">
        <v>0.86255862795188099</v>
      </c>
      <c r="H2939">
        <v>16.476727785613502</v>
      </c>
      <c r="I2939">
        <v>2.76754515842463</v>
      </c>
    </row>
    <row r="2940" spans="1:9" x14ac:dyDescent="0.25">
      <c r="A2940">
        <v>2938</v>
      </c>
      <c r="B2940">
        <v>32.035971223021498</v>
      </c>
      <c r="C2940">
        <v>143.55025704662199</v>
      </c>
      <c r="D2940">
        <v>14.6887520468979</v>
      </c>
      <c r="E2940">
        <v>6.3840284341867202</v>
      </c>
      <c r="F2940">
        <v>0.18555890478007001</v>
      </c>
      <c r="G2940">
        <v>0.76516045096104601</v>
      </c>
      <c r="H2940">
        <v>16.7641996557659</v>
      </c>
      <c r="I2940">
        <v>3.7937267410951598</v>
      </c>
    </row>
    <row r="2941" spans="1:9" x14ac:dyDescent="0.25">
      <c r="A2941">
        <v>2939</v>
      </c>
      <c r="B2941">
        <v>49.495917490330797</v>
      </c>
      <c r="C2941">
        <v>169.551857585139</v>
      </c>
      <c r="D2941">
        <v>20.0748931507215</v>
      </c>
      <c r="E2941">
        <v>5.64709212553322</v>
      </c>
      <c r="F2941">
        <v>0.29942513246322</v>
      </c>
      <c r="G2941">
        <v>0.82854866147166095</v>
      </c>
      <c r="H2941">
        <v>16.283800243605299</v>
      </c>
      <c r="I2941">
        <v>3.2266894781864801</v>
      </c>
    </row>
    <row r="2942" spans="1:9" x14ac:dyDescent="0.25">
      <c r="A2942">
        <v>2940</v>
      </c>
      <c r="B2942">
        <v>35.456450556646999</v>
      </c>
      <c r="C2942">
        <v>168.22653181461101</v>
      </c>
      <c r="D2942">
        <v>17.032254006809001</v>
      </c>
      <c r="E2942">
        <v>5.4171758412706197</v>
      </c>
      <c r="F2942">
        <v>0.22657869590596999</v>
      </c>
      <c r="G2942">
        <v>0.86060213521495899</v>
      </c>
      <c r="H2942">
        <v>15.4994375703037</v>
      </c>
      <c r="I2942">
        <v>2.8154425612052698</v>
      </c>
    </row>
    <row r="2943" spans="1:9" x14ac:dyDescent="0.25">
      <c r="A2943">
        <v>2941</v>
      </c>
      <c r="B2943">
        <v>24.812405446293401</v>
      </c>
      <c r="C2943">
        <v>177.74139799512301</v>
      </c>
      <c r="D2943">
        <v>16.331919583935299</v>
      </c>
      <c r="E2943">
        <v>4.8749451818889904</v>
      </c>
      <c r="F2943">
        <v>0.157571224267158</v>
      </c>
      <c r="G2943">
        <v>0.84936172440949098</v>
      </c>
      <c r="H2943">
        <v>19.6916299559471</v>
      </c>
      <c r="I2943">
        <v>3.3926380368098101</v>
      </c>
    </row>
    <row r="2944" spans="1:9" x14ac:dyDescent="0.25">
      <c r="A2944">
        <v>2942</v>
      </c>
      <c r="B2944">
        <v>35.458930899608802</v>
      </c>
      <c r="C2944">
        <v>168.953931478665</v>
      </c>
      <c r="D2944">
        <v>18.2597449574329</v>
      </c>
      <c r="E2944">
        <v>5.9731202949057796</v>
      </c>
      <c r="F2944">
        <v>0.20011684490763401</v>
      </c>
      <c r="G2944">
        <v>0.92241318633156</v>
      </c>
      <c r="H2944">
        <v>21.311671087533099</v>
      </c>
      <c r="I2944">
        <v>3.7997516299285898</v>
      </c>
    </row>
    <row r="2945" spans="1:9" x14ac:dyDescent="0.25">
      <c r="A2945">
        <v>2943</v>
      </c>
      <c r="B2945">
        <v>33.069364161849698</v>
      </c>
      <c r="C2945">
        <v>174.70136448211699</v>
      </c>
      <c r="D2945">
        <v>14.1856277436568</v>
      </c>
      <c r="E2945">
        <v>7.8568893786315304</v>
      </c>
      <c r="F2945">
        <v>0.18750214054369399</v>
      </c>
      <c r="G2945">
        <v>0.88631974925990598</v>
      </c>
      <c r="H2945">
        <v>16.3878887070376</v>
      </c>
      <c r="I2945">
        <v>3.2759313367421399</v>
      </c>
    </row>
    <row r="2946" spans="1:9" x14ac:dyDescent="0.25">
      <c r="A2946">
        <v>2944</v>
      </c>
      <c r="B2946">
        <v>47.920609026644897</v>
      </c>
      <c r="C2946">
        <v>134.88384804591399</v>
      </c>
      <c r="D2946">
        <v>14.476649608403299</v>
      </c>
      <c r="E2946">
        <v>12.816395186632001</v>
      </c>
      <c r="F2946">
        <v>0.25880178405084298</v>
      </c>
      <c r="G2946">
        <v>0.797093507272989</v>
      </c>
      <c r="H2946">
        <v>15.2775193798449</v>
      </c>
      <c r="I2946">
        <v>5.6673625608907399</v>
      </c>
    </row>
    <row r="2947" spans="1:9" x14ac:dyDescent="0.25">
      <c r="A2947">
        <v>2945</v>
      </c>
      <c r="B2947">
        <v>30.063471502590598</v>
      </c>
      <c r="C2947">
        <v>180.29512284561699</v>
      </c>
      <c r="D2947">
        <v>17.590640651160399</v>
      </c>
      <c r="E2947">
        <v>4.8231161540804202</v>
      </c>
      <c r="F2947">
        <v>0.17129727641674999</v>
      </c>
      <c r="G2947">
        <v>0.89885165954457102</v>
      </c>
      <c r="H2947">
        <v>20.301546391752499</v>
      </c>
      <c r="I2947">
        <v>2.91601472618499</v>
      </c>
    </row>
    <row r="2948" spans="1:9" x14ac:dyDescent="0.25">
      <c r="A2948">
        <v>2946</v>
      </c>
      <c r="B2948">
        <v>43.839826839826799</v>
      </c>
      <c r="C2948">
        <v>146.61480740370101</v>
      </c>
      <c r="D2948">
        <v>22.310485810161701</v>
      </c>
      <c r="E2948">
        <v>2.41272684872412</v>
      </c>
      <c r="F2948">
        <v>0.26082556037733501</v>
      </c>
      <c r="G2948">
        <v>0.94555889680942495</v>
      </c>
      <c r="H2948">
        <v>15.893258426966201</v>
      </c>
      <c r="I2948">
        <v>2.3832826036057102</v>
      </c>
    </row>
    <row r="2949" spans="1:9" x14ac:dyDescent="0.25">
      <c r="A2949">
        <v>2947</v>
      </c>
      <c r="B2949">
        <v>41.6796875</v>
      </c>
      <c r="C2949">
        <v>139.96124469589799</v>
      </c>
      <c r="D2949">
        <v>27.633410132185102</v>
      </c>
      <c r="E2949">
        <v>9.2737273568811105</v>
      </c>
      <c r="F2949">
        <v>0.24598346389543499</v>
      </c>
      <c r="G2949">
        <v>0.78638820763116302</v>
      </c>
      <c r="H2949">
        <v>18.730201342281799</v>
      </c>
      <c r="I2949">
        <v>5.6593749999999998</v>
      </c>
    </row>
    <row r="2950" spans="1:9" x14ac:dyDescent="0.25">
      <c r="A2950">
        <v>2948</v>
      </c>
      <c r="B2950">
        <v>31.058201058201</v>
      </c>
      <c r="C2950">
        <v>114.839177634739</v>
      </c>
      <c r="D2950">
        <v>20.649959002582001</v>
      </c>
      <c r="E2950">
        <v>5.0875191614400697</v>
      </c>
      <c r="F2950">
        <v>0.176260046920653</v>
      </c>
      <c r="G2950">
        <v>0.87848149515676999</v>
      </c>
      <c r="H2950">
        <v>21.8272727272727</v>
      </c>
      <c r="I2950">
        <v>3.1687552213868</v>
      </c>
    </row>
    <row r="2951" spans="1:9" x14ac:dyDescent="0.25">
      <c r="A2951">
        <v>2949</v>
      </c>
      <c r="B2951">
        <v>14.9479166666666</v>
      </c>
      <c r="C2951">
        <v>150.57674644528799</v>
      </c>
      <c r="D2951">
        <v>23.397915205674501</v>
      </c>
      <c r="E2951">
        <v>5.4455067313539498</v>
      </c>
      <c r="F2951">
        <v>8.5594099124387493E-2</v>
      </c>
      <c r="G2951">
        <v>0.92539990391613502</v>
      </c>
      <c r="H2951">
        <v>15.692913385826699</v>
      </c>
      <c r="I2951">
        <v>3.3769408655434399</v>
      </c>
    </row>
    <row r="2952" spans="1:9" x14ac:dyDescent="0.25">
      <c r="A2952">
        <v>2950</v>
      </c>
      <c r="B2952">
        <v>26.062870699881302</v>
      </c>
      <c r="C2952">
        <v>86.296624472573797</v>
      </c>
      <c r="D2952">
        <v>17.958899366306301</v>
      </c>
      <c r="E2952">
        <v>23.373855067444801</v>
      </c>
      <c r="F2952">
        <v>0.149190950686791</v>
      </c>
      <c r="G2952">
        <v>0.52065765629021998</v>
      </c>
      <c r="H2952">
        <v>20.866242038216502</v>
      </c>
      <c r="I2952">
        <v>10.424929178470199</v>
      </c>
    </row>
    <row r="2953" spans="1:9" x14ac:dyDescent="0.25">
      <c r="A2953">
        <v>2951</v>
      </c>
      <c r="B2953">
        <v>44.1377917414721</v>
      </c>
      <c r="C2953">
        <v>147.26076590672</v>
      </c>
      <c r="D2953">
        <v>17.8925739095701</v>
      </c>
      <c r="E2953">
        <v>5.0333255788879301</v>
      </c>
      <c r="F2953">
        <v>0.23670823403826999</v>
      </c>
      <c r="G2953">
        <v>0.82209652341937101</v>
      </c>
      <c r="H2953">
        <v>19.607923497267699</v>
      </c>
      <c r="I2953">
        <v>2.8933729821580201</v>
      </c>
    </row>
    <row r="2954" spans="1:9" x14ac:dyDescent="0.25">
      <c r="A2954">
        <v>2952</v>
      </c>
      <c r="B2954">
        <v>37.582271147161002</v>
      </c>
      <c r="C2954">
        <v>139.47008006742499</v>
      </c>
      <c r="D2954">
        <v>18.852924753793101</v>
      </c>
      <c r="E2954">
        <v>5.8655881810309403</v>
      </c>
      <c r="F2954">
        <v>0.203264536111538</v>
      </c>
      <c r="G2954">
        <v>0.84425561178962205</v>
      </c>
      <c r="H2954">
        <v>16.1963087248322</v>
      </c>
      <c r="I2954">
        <v>3.8979811574697099</v>
      </c>
    </row>
    <row r="2955" spans="1:9" x14ac:dyDescent="0.25">
      <c r="A2955">
        <v>2953</v>
      </c>
      <c r="B2955">
        <v>56.261896838602297</v>
      </c>
      <c r="C2955">
        <v>140.891087089537</v>
      </c>
      <c r="D2955">
        <v>20.373935503567299</v>
      </c>
      <c r="E2955">
        <v>8.4917914003038106</v>
      </c>
      <c r="F2955">
        <v>0.31724815479982399</v>
      </c>
      <c r="G2955">
        <v>0.76151512903964902</v>
      </c>
      <c r="H2955">
        <v>12.9708423326133</v>
      </c>
      <c r="I2955">
        <v>4.2087628865979303</v>
      </c>
    </row>
    <row r="2956" spans="1:9" x14ac:dyDescent="0.25">
      <c r="A2956">
        <v>2954</v>
      </c>
      <c r="B2956">
        <v>38.696119682094398</v>
      </c>
      <c r="C2956">
        <v>145.455135587896</v>
      </c>
      <c r="D2956">
        <v>17.887029616466201</v>
      </c>
      <c r="E2956">
        <v>5.2921254535300903</v>
      </c>
      <c r="F2956">
        <v>0.216675738533157</v>
      </c>
      <c r="G2956">
        <v>0.83954176228695498</v>
      </c>
      <c r="H2956">
        <v>16.774628879891999</v>
      </c>
      <c r="I2956">
        <v>3.3231727302523701</v>
      </c>
    </row>
    <row r="2957" spans="1:9" x14ac:dyDescent="0.25">
      <c r="A2957">
        <v>2955</v>
      </c>
      <c r="B2957">
        <v>34.450499168053199</v>
      </c>
      <c r="C2957">
        <v>145.939556823168</v>
      </c>
      <c r="D2957">
        <v>14.7316723586039</v>
      </c>
      <c r="E2957">
        <v>4.5374020512634603</v>
      </c>
      <c r="F2957">
        <v>0.19695472055998201</v>
      </c>
      <c r="G2957">
        <v>0.82570558809793104</v>
      </c>
      <c r="H2957">
        <v>16.449350649350599</v>
      </c>
      <c r="I2957">
        <v>2.67335562987736</v>
      </c>
    </row>
    <row r="2958" spans="1:9" x14ac:dyDescent="0.25">
      <c r="A2958">
        <v>2956</v>
      </c>
      <c r="B2958">
        <v>60.446428571428498</v>
      </c>
      <c r="C2958">
        <v>178.91253598941699</v>
      </c>
      <c r="D2958">
        <v>15.967603918953801</v>
      </c>
      <c r="E2958">
        <v>3.44013356546317</v>
      </c>
      <c r="F2958">
        <v>0.36834028521189599</v>
      </c>
      <c r="G2958">
        <v>0.90237159417547597</v>
      </c>
      <c r="H2958">
        <v>10.1424887169568</v>
      </c>
      <c r="I2958">
        <v>2.5217626385509502</v>
      </c>
    </row>
    <row r="2959" spans="1:9" x14ac:dyDescent="0.25">
      <c r="A2959">
        <v>2957</v>
      </c>
      <c r="B2959">
        <v>40.984274481772601</v>
      </c>
      <c r="C2959">
        <v>142.66755496335699</v>
      </c>
      <c r="D2959">
        <v>20.372602430747001</v>
      </c>
      <c r="E2959">
        <v>11.870986486040399</v>
      </c>
      <c r="F2959">
        <v>0.25167203245555197</v>
      </c>
      <c r="G2959">
        <v>0.752782333160948</v>
      </c>
      <c r="H2959">
        <v>14.4532130777903</v>
      </c>
      <c r="I2959">
        <v>6.5926501035196603</v>
      </c>
    </row>
    <row r="2960" spans="1:9" x14ac:dyDescent="0.25">
      <c r="A2960">
        <v>2958</v>
      </c>
      <c r="B2960">
        <v>39.069626168224197</v>
      </c>
      <c r="C2960">
        <v>164.20229508196701</v>
      </c>
      <c r="D2960">
        <v>13.312259531022301</v>
      </c>
      <c r="E2960">
        <v>4.9798832510715103</v>
      </c>
      <c r="F2960">
        <v>0.243760507996235</v>
      </c>
      <c r="G2960">
        <v>0.84978124331153604</v>
      </c>
      <c r="H2960">
        <v>15.177966101694899</v>
      </c>
      <c r="I2960">
        <v>2.9783661608007699</v>
      </c>
    </row>
    <row r="2961" spans="1:9" x14ac:dyDescent="0.25">
      <c r="A2961">
        <v>2959</v>
      </c>
      <c r="B2961">
        <v>22.241545893719799</v>
      </c>
      <c r="C2961">
        <v>158.731357684355</v>
      </c>
      <c r="D2961">
        <v>13.756251859247699</v>
      </c>
      <c r="E2961">
        <v>6.8439489325073097</v>
      </c>
      <c r="F2961">
        <v>0.114952883665788</v>
      </c>
      <c r="G2961">
        <v>0.82917263267692298</v>
      </c>
      <c r="H2961">
        <v>14.3369330453563</v>
      </c>
      <c r="I2961">
        <v>4.8584998362266596</v>
      </c>
    </row>
    <row r="2962" spans="1:9" x14ac:dyDescent="0.25">
      <c r="A2962">
        <v>2960</v>
      </c>
      <c r="B2962">
        <v>21.8549307253463</v>
      </c>
      <c r="C2962">
        <v>136.006928922664</v>
      </c>
      <c r="D2962">
        <v>21.8069809146909</v>
      </c>
      <c r="E2962">
        <v>12.670571499659401</v>
      </c>
      <c r="F2962">
        <v>0.11049352615687399</v>
      </c>
      <c r="G2962">
        <v>0.72344925130202997</v>
      </c>
      <c r="H2962">
        <v>9.87596899224806</v>
      </c>
      <c r="I2962">
        <v>4.5914376321352997</v>
      </c>
    </row>
    <row r="2963" spans="1:9" x14ac:dyDescent="0.25">
      <c r="A2963">
        <v>2961</v>
      </c>
      <c r="B2963">
        <v>22.688832054560901</v>
      </c>
      <c r="C2963">
        <v>147.45452815829501</v>
      </c>
      <c r="D2963">
        <v>33.842941316349901</v>
      </c>
      <c r="E2963">
        <v>10.0573560056171</v>
      </c>
      <c r="F2963">
        <v>0.11638625083429401</v>
      </c>
      <c r="G2963">
        <v>0.76952070915200999</v>
      </c>
      <c r="H2963">
        <v>12.040760869565201</v>
      </c>
      <c r="I2963">
        <v>5.8409893992932798</v>
      </c>
    </row>
    <row r="2964" spans="1:9" x14ac:dyDescent="0.25">
      <c r="A2964">
        <v>2962</v>
      </c>
      <c r="B2964">
        <v>32.351769911504398</v>
      </c>
      <c r="C2964">
        <v>133.63624749041699</v>
      </c>
      <c r="D2964">
        <v>19.175526874035999</v>
      </c>
      <c r="E2964">
        <v>11.741030144146899</v>
      </c>
      <c r="F2964">
        <v>0.170550408869755</v>
      </c>
      <c r="G2964">
        <v>0.72190244065643605</v>
      </c>
      <c r="H2964">
        <v>15.5754884547069</v>
      </c>
      <c r="I2964">
        <v>6.0271170313986602</v>
      </c>
    </row>
    <row r="2965" spans="1:9" x14ac:dyDescent="0.25">
      <c r="A2965">
        <v>2963</v>
      </c>
      <c r="B2965">
        <v>36.034323770491802</v>
      </c>
      <c r="C2965">
        <v>148.57233407904499</v>
      </c>
      <c r="D2965">
        <v>14.869046721793399</v>
      </c>
      <c r="E2965">
        <v>9.9911073629134393</v>
      </c>
      <c r="F2965">
        <v>0.20418206053456101</v>
      </c>
      <c r="G2965">
        <v>0.75084985959997197</v>
      </c>
      <c r="H2965">
        <v>13.729970326409401</v>
      </c>
      <c r="I2965">
        <v>4.8239665582907501</v>
      </c>
    </row>
    <row r="2966" spans="1:9" x14ac:dyDescent="0.25">
      <c r="A2966">
        <v>2964</v>
      </c>
      <c r="B2966">
        <v>44.1095238095238</v>
      </c>
      <c r="C2966">
        <v>129.39599966383699</v>
      </c>
      <c r="D2966">
        <v>18.026072841614901</v>
      </c>
      <c r="E2966">
        <v>8.0290610550446395</v>
      </c>
      <c r="F2966">
        <v>0.26227205466678399</v>
      </c>
      <c r="G2966">
        <v>0.82456524281603605</v>
      </c>
      <c r="H2966">
        <v>13.617050067658999</v>
      </c>
      <c r="I2966">
        <v>3.5739750445632801</v>
      </c>
    </row>
    <row r="2967" spans="1:9" x14ac:dyDescent="0.25">
      <c r="A2967">
        <v>2965</v>
      </c>
      <c r="B2967">
        <v>62.704704704704703</v>
      </c>
      <c r="C2967">
        <v>112.429253581301</v>
      </c>
      <c r="D2967">
        <v>15.0523235603905</v>
      </c>
      <c r="E2967">
        <v>5.5036603419369499</v>
      </c>
      <c r="F2967">
        <v>0.36816916112138398</v>
      </c>
      <c r="G2967">
        <v>0.71269120243071005</v>
      </c>
      <c r="H2967">
        <v>9.6886792452830193</v>
      </c>
      <c r="I2967">
        <v>3.4688328912466799</v>
      </c>
    </row>
    <row r="2968" spans="1:9" x14ac:dyDescent="0.25">
      <c r="A2968">
        <v>2966</v>
      </c>
      <c r="B2968">
        <v>45.519148936170197</v>
      </c>
      <c r="C2968">
        <v>173.01804423748499</v>
      </c>
      <c r="D2968">
        <v>18.855267456455799</v>
      </c>
      <c r="E2968">
        <v>8.2477103452762002</v>
      </c>
      <c r="F2968">
        <v>0.22061830388536699</v>
      </c>
      <c r="G2968">
        <v>0.84740085778649499</v>
      </c>
      <c r="H2968">
        <v>11.6752136752136</v>
      </c>
      <c r="I2968">
        <v>5.09197211603328</v>
      </c>
    </row>
    <row r="2969" spans="1:9" x14ac:dyDescent="0.25">
      <c r="A2969">
        <v>2967</v>
      </c>
      <c r="B2969">
        <v>75.024801123069693</v>
      </c>
      <c r="C2969">
        <v>15.813439434129</v>
      </c>
      <c r="D2969">
        <v>14.758954365254599</v>
      </c>
      <c r="E2969">
        <v>20.888561810237899</v>
      </c>
      <c r="F2969">
        <v>0.35087639634763301</v>
      </c>
      <c r="G2969">
        <v>0.108832750662196</v>
      </c>
      <c r="H2969">
        <v>8.2161785216178504</v>
      </c>
      <c r="I2969">
        <v>10.4220374220374</v>
      </c>
    </row>
    <row r="2970" spans="1:9" x14ac:dyDescent="0.25">
      <c r="A2970">
        <v>2968</v>
      </c>
      <c r="B2970">
        <v>39.389189189189104</v>
      </c>
      <c r="C2970">
        <v>177.170637875403</v>
      </c>
      <c r="D2970">
        <v>16.489835060909801</v>
      </c>
      <c r="E2970">
        <v>3.93404103324115</v>
      </c>
      <c r="F2970">
        <v>0.23249603804656599</v>
      </c>
      <c r="G2970">
        <v>0.83618972818567605</v>
      </c>
      <c r="H2970">
        <v>16.758725341426398</v>
      </c>
      <c r="I2970">
        <v>2.4346635367762102</v>
      </c>
    </row>
    <row r="2971" spans="1:9" x14ac:dyDescent="0.25">
      <c r="A2971">
        <v>2969</v>
      </c>
      <c r="B2971">
        <v>35.869163952225797</v>
      </c>
      <c r="C2971">
        <v>152.36788564412799</v>
      </c>
      <c r="D2971">
        <v>16.6855188130111</v>
      </c>
      <c r="E2971">
        <v>5.3983866040652604</v>
      </c>
      <c r="F2971">
        <v>0.206836432365443</v>
      </c>
      <c r="G2971">
        <v>0.86580500182408404</v>
      </c>
      <c r="H2971">
        <v>17.4018404907975</v>
      </c>
      <c r="I2971">
        <v>3.8226264923251798</v>
      </c>
    </row>
    <row r="2972" spans="1:9" x14ac:dyDescent="0.25">
      <c r="A2972">
        <v>2970</v>
      </c>
      <c r="B2972">
        <v>124.13492063491999</v>
      </c>
      <c r="C2972">
        <v>146.642704354469</v>
      </c>
      <c r="D2972">
        <v>23.520722594701901</v>
      </c>
      <c r="E2972">
        <v>5.3220815654566502</v>
      </c>
      <c r="F2972">
        <v>0.66596892988163003</v>
      </c>
      <c r="G2972">
        <v>0.876882324029302</v>
      </c>
      <c r="H2972">
        <v>11.908561928512</v>
      </c>
      <c r="I2972">
        <v>3.79192089206816</v>
      </c>
    </row>
    <row r="2973" spans="1:9" x14ac:dyDescent="0.25">
      <c r="A2973">
        <v>2971</v>
      </c>
      <c r="B2973">
        <v>58.304369414101203</v>
      </c>
      <c r="C2973">
        <v>61.800426894343602</v>
      </c>
      <c r="D2973">
        <v>16.3271105920048</v>
      </c>
      <c r="E2973">
        <v>16.583581448422802</v>
      </c>
      <c r="F2973">
        <v>0.29720369254749801</v>
      </c>
      <c r="G2973">
        <v>0.33982121262849102</v>
      </c>
      <c r="H2973">
        <v>14.915472779369599</v>
      </c>
      <c r="I2973">
        <v>9.6666666666666607</v>
      </c>
    </row>
    <row r="2974" spans="1:9" x14ac:dyDescent="0.25">
      <c r="A2974">
        <v>2972</v>
      </c>
      <c r="B2974">
        <v>13.9096509240246</v>
      </c>
      <c r="C2974">
        <v>180.20275162925401</v>
      </c>
      <c r="D2974">
        <v>18.426602809697201</v>
      </c>
      <c r="E2974">
        <v>5.3377633604526098</v>
      </c>
      <c r="F2974">
        <v>7.7529728722800298E-2</v>
      </c>
      <c r="G2974">
        <v>0.85689811422178197</v>
      </c>
      <c r="H2974">
        <v>18.794416243654801</v>
      </c>
      <c r="I2974">
        <v>2.7338924895158199</v>
      </c>
    </row>
    <row r="2975" spans="1:9" x14ac:dyDescent="0.25">
      <c r="A2975">
        <v>2973</v>
      </c>
      <c r="B2975">
        <v>44.091589861751103</v>
      </c>
      <c r="C2975">
        <v>182.50692419825</v>
      </c>
      <c r="D2975">
        <v>15.3298904552013</v>
      </c>
      <c r="E2975">
        <v>3.77423140918948</v>
      </c>
      <c r="F2975">
        <v>0.22495738068954599</v>
      </c>
      <c r="G2975">
        <v>0.89108513026560598</v>
      </c>
      <c r="H2975">
        <v>16.662251655629099</v>
      </c>
      <c r="I2975">
        <v>2.5916795069337399</v>
      </c>
    </row>
    <row r="2976" spans="1:9" x14ac:dyDescent="0.25">
      <c r="A2976">
        <v>2974</v>
      </c>
      <c r="B2976">
        <v>57.7648019599836</v>
      </c>
      <c r="C2976">
        <v>126.94662836407601</v>
      </c>
      <c r="D2976">
        <v>18.0914226438769</v>
      </c>
      <c r="E2976">
        <v>6.7325323094266096</v>
      </c>
      <c r="F2976">
        <v>0.31321811415989698</v>
      </c>
      <c r="G2976">
        <v>0.81924580682138004</v>
      </c>
      <c r="H2976">
        <v>12.3568726355611</v>
      </c>
      <c r="I2976">
        <v>4.2159844054580899</v>
      </c>
    </row>
    <row r="2977" spans="1:9" x14ac:dyDescent="0.25">
      <c r="A2977">
        <v>2975</v>
      </c>
      <c r="B2977">
        <v>33.404322949777402</v>
      </c>
      <c r="C2977">
        <v>141.337631524654</v>
      </c>
      <c r="D2977">
        <v>17.541992989275698</v>
      </c>
      <c r="E2977">
        <v>6.0398604829859597</v>
      </c>
      <c r="F2977">
        <v>0.18615464066599899</v>
      </c>
      <c r="G2977">
        <v>0.858573974166569</v>
      </c>
      <c r="H2977">
        <v>16.786078098471901</v>
      </c>
      <c r="I2977">
        <v>3.5535823637477</v>
      </c>
    </row>
    <row r="2978" spans="1:9" x14ac:dyDescent="0.25">
      <c r="A2978">
        <v>2976</v>
      </c>
      <c r="B2978">
        <v>56.164919636617697</v>
      </c>
      <c r="C2978">
        <v>105.070536370315</v>
      </c>
      <c r="D2978">
        <v>20.124737263023398</v>
      </c>
      <c r="E2978">
        <v>8.58732320058947</v>
      </c>
      <c r="F2978">
        <v>0.36481595017374902</v>
      </c>
      <c r="G2978">
        <v>0.565344062536423</v>
      </c>
      <c r="H2978">
        <v>14.4299610894941</v>
      </c>
      <c r="I2978">
        <v>4.0128840436075297</v>
      </c>
    </row>
    <row r="2979" spans="1:9" x14ac:dyDescent="0.25">
      <c r="A2979">
        <v>2977</v>
      </c>
      <c r="B2979">
        <v>32.398234428641402</v>
      </c>
      <c r="C2979">
        <v>129.547195622435</v>
      </c>
      <c r="D2979">
        <v>16.304950077274299</v>
      </c>
      <c r="E2979">
        <v>12.2644917970931</v>
      </c>
      <c r="F2979">
        <v>0.21166816534201</v>
      </c>
      <c r="G2979">
        <v>0.72135198581168802</v>
      </c>
      <c r="H2979">
        <v>18.083791208791201</v>
      </c>
      <c r="I2979">
        <v>6.2868297761582497</v>
      </c>
    </row>
    <row r="2980" spans="1:9" x14ac:dyDescent="0.25">
      <c r="A2980">
        <v>2978</v>
      </c>
      <c r="B2980">
        <v>24.838235294117599</v>
      </c>
      <c r="C2980">
        <v>135.55152358072999</v>
      </c>
      <c r="D2980">
        <v>15.318498789342501</v>
      </c>
      <c r="E2980">
        <v>6.40086024035047</v>
      </c>
      <c r="F2980">
        <v>0.17511840004446499</v>
      </c>
      <c r="G2980">
        <v>0.80928640897165605</v>
      </c>
      <c r="H2980">
        <v>17.5975232198142</v>
      </c>
      <c r="I2980">
        <v>3.3950964630225</v>
      </c>
    </row>
    <row r="2981" spans="1:9" x14ac:dyDescent="0.25">
      <c r="A2981">
        <v>2979</v>
      </c>
      <c r="B2981">
        <v>31.674370826913201</v>
      </c>
      <c r="C2981">
        <v>146.15526892187799</v>
      </c>
      <c r="D2981">
        <v>17.094938984090401</v>
      </c>
      <c r="E2981">
        <v>8.6392318889511301</v>
      </c>
      <c r="F2981">
        <v>0.244572418511008</v>
      </c>
      <c r="G2981">
        <v>0.81651466252146399</v>
      </c>
      <c r="H2981">
        <v>14.7642956764295</v>
      </c>
      <c r="I2981">
        <v>4.4159881569207897</v>
      </c>
    </row>
    <row r="2982" spans="1:9" x14ac:dyDescent="0.25">
      <c r="A2982">
        <v>2980</v>
      </c>
      <c r="B2982">
        <v>29.383650190114</v>
      </c>
      <c r="C2982">
        <v>170.76618650492799</v>
      </c>
      <c r="D2982">
        <v>13.2802187038418</v>
      </c>
      <c r="E2982">
        <v>4.1895872098803801</v>
      </c>
      <c r="F2982">
        <v>0.23038255796825</v>
      </c>
      <c r="G2982">
        <v>0.83000585517903402</v>
      </c>
      <c r="H2982">
        <v>12.9830713422007</v>
      </c>
      <c r="I2982">
        <v>3.2804481387784601</v>
      </c>
    </row>
    <row r="2983" spans="1:9" x14ac:dyDescent="0.25">
      <c r="A2983">
        <v>2981</v>
      </c>
      <c r="B2983">
        <v>20.062535857716501</v>
      </c>
      <c r="C2983">
        <v>162.22330586850501</v>
      </c>
      <c r="D2983">
        <v>12.614720579688701</v>
      </c>
      <c r="E2983">
        <v>11.2298655442592</v>
      </c>
      <c r="F2983">
        <v>0.155803064392915</v>
      </c>
      <c r="G2983">
        <v>0.790463225078886</v>
      </c>
      <c r="H2983">
        <v>16.232812500000001</v>
      </c>
      <c r="I2983">
        <v>5.2581168831168803</v>
      </c>
    </row>
    <row r="2984" spans="1:9" x14ac:dyDescent="0.25">
      <c r="A2984">
        <v>2982</v>
      </c>
      <c r="B2984">
        <v>25.379421221864899</v>
      </c>
      <c r="C2984">
        <v>172.75154623623399</v>
      </c>
      <c r="D2984">
        <v>16.685938589061902</v>
      </c>
      <c r="E2984">
        <v>4.4885120843023802</v>
      </c>
      <c r="F2984">
        <v>0.14105221563126799</v>
      </c>
      <c r="G2984">
        <v>0.83716098580579501</v>
      </c>
      <c r="H2984">
        <v>17.9714867617107</v>
      </c>
      <c r="I2984">
        <v>2.7225173682059598</v>
      </c>
    </row>
    <row r="2985" spans="1:9" x14ac:dyDescent="0.25">
      <c r="A2985">
        <v>2983</v>
      </c>
      <c r="B2985">
        <v>39.664613278576297</v>
      </c>
      <c r="C2985">
        <v>127.289090353468</v>
      </c>
      <c r="D2985">
        <v>19.6809948460293</v>
      </c>
      <c r="E2985">
        <v>4.5862986051661698</v>
      </c>
      <c r="F2985">
        <v>0.191576814298835</v>
      </c>
      <c r="G2985">
        <v>0.87478957915701006</v>
      </c>
      <c r="H2985">
        <v>16.689849624060098</v>
      </c>
      <c r="I2985">
        <v>2.9786520280573301</v>
      </c>
    </row>
    <row r="2986" spans="1:9" x14ac:dyDescent="0.25">
      <c r="A2986">
        <v>2984</v>
      </c>
      <c r="B2986">
        <v>28.396471198754501</v>
      </c>
      <c r="C2986">
        <v>188.082455292411</v>
      </c>
      <c r="D2986">
        <v>14.642303243323401</v>
      </c>
      <c r="E2986">
        <v>4.2214436709159697</v>
      </c>
      <c r="F2986">
        <v>0.1720016692338</v>
      </c>
      <c r="G2986">
        <v>0.89023286836819904</v>
      </c>
      <c r="H2986">
        <v>19.5059347181008</v>
      </c>
      <c r="I2986">
        <v>2.2871880199667198</v>
      </c>
    </row>
    <row r="2987" spans="1:9" x14ac:dyDescent="0.25">
      <c r="A2987">
        <v>2985</v>
      </c>
      <c r="B2987">
        <v>34.063011828935302</v>
      </c>
      <c r="C2987">
        <v>132.35101073121999</v>
      </c>
      <c r="D2987">
        <v>9.4731550123409605</v>
      </c>
      <c r="E2987">
        <v>9.6623603512792808</v>
      </c>
      <c r="F2987">
        <v>0.31422495315594101</v>
      </c>
      <c r="G2987">
        <v>0.79080026177542295</v>
      </c>
      <c r="H2987">
        <v>5.86204013377926</v>
      </c>
      <c r="I2987">
        <v>4.4897063786702596</v>
      </c>
    </row>
    <row r="2988" spans="1:9" x14ac:dyDescent="0.25">
      <c r="A2988">
        <v>2986</v>
      </c>
      <c r="B2988">
        <v>39.880799515445098</v>
      </c>
      <c r="C2988">
        <v>174.12958589198499</v>
      </c>
      <c r="D2988">
        <v>8.0043617211668892</v>
      </c>
      <c r="E2988">
        <v>4.7390646701693102</v>
      </c>
      <c r="F2988">
        <v>0.41448697508226101</v>
      </c>
      <c r="G2988">
        <v>0.83863349571852996</v>
      </c>
      <c r="H2988">
        <v>5.0123222748815097</v>
      </c>
      <c r="I2988">
        <v>2.9466994669946698</v>
      </c>
    </row>
    <row r="2989" spans="1:9" x14ac:dyDescent="0.25">
      <c r="A2989">
        <v>2987</v>
      </c>
      <c r="B2989">
        <v>39.810694072088097</v>
      </c>
      <c r="C2989">
        <v>144.67787866281401</v>
      </c>
      <c r="D2989">
        <v>9.9880042164863703</v>
      </c>
      <c r="E2989">
        <v>5.3388220199910297</v>
      </c>
      <c r="F2989">
        <v>0.39576051839607002</v>
      </c>
      <c r="G2989">
        <v>0.80601731281190003</v>
      </c>
      <c r="H2989">
        <v>4.3819124423963096</v>
      </c>
      <c r="I2989">
        <v>3.1134185303514301</v>
      </c>
    </row>
    <row r="2990" spans="1:9" x14ac:dyDescent="0.25">
      <c r="A2990">
        <v>2988</v>
      </c>
      <c r="B2990">
        <v>33.882504841833402</v>
      </c>
      <c r="C2990">
        <v>174.234398034398</v>
      </c>
      <c r="D2990">
        <v>8.3954819241618104</v>
      </c>
      <c r="E2990">
        <v>5.1369051415036502</v>
      </c>
      <c r="F2990">
        <v>0.32615306294100899</v>
      </c>
      <c r="G2990">
        <v>0.92403173778800995</v>
      </c>
      <c r="H2990">
        <v>6.7980826842420603</v>
      </c>
      <c r="I2990">
        <v>2.7481744991574599</v>
      </c>
    </row>
    <row r="2991" spans="1:9" x14ac:dyDescent="0.25">
      <c r="A2991">
        <v>2989</v>
      </c>
      <c r="B2991">
        <v>35.0252306533609</v>
      </c>
      <c r="C2991">
        <v>141.43662207357801</v>
      </c>
      <c r="D2991">
        <v>7.3296830146716001</v>
      </c>
      <c r="E2991">
        <v>7.46408907353731</v>
      </c>
      <c r="F2991">
        <v>0.34258511223839999</v>
      </c>
      <c r="G2991">
        <v>0.78906022507968998</v>
      </c>
      <c r="H2991">
        <v>6.1057622173595902</v>
      </c>
      <c r="I2991">
        <v>4.4542032622333698</v>
      </c>
    </row>
    <row r="2992" spans="1:9" x14ac:dyDescent="0.25">
      <c r="A2992">
        <v>2990</v>
      </c>
      <c r="B2992">
        <v>27.112867530825099</v>
      </c>
      <c r="C2992">
        <v>101.593057176196</v>
      </c>
      <c r="D2992">
        <v>8.4784577540997201</v>
      </c>
      <c r="E2992">
        <v>18.451895834344199</v>
      </c>
      <c r="F2992">
        <v>0.23442177947857101</v>
      </c>
      <c r="G2992">
        <v>0.61608106199568302</v>
      </c>
      <c r="H2992">
        <v>7.87323943661971</v>
      </c>
      <c r="I2992">
        <v>10.166099387338299</v>
      </c>
    </row>
    <row r="2993" spans="1:9" x14ac:dyDescent="0.25">
      <c r="A2993">
        <v>2991</v>
      </c>
      <c r="B2993">
        <v>38.800060132291001</v>
      </c>
      <c r="C2993">
        <v>153.15427209105499</v>
      </c>
      <c r="D2993">
        <v>11.408235820246899</v>
      </c>
      <c r="E2993">
        <v>8.9682938154229994</v>
      </c>
      <c r="F2993">
        <v>0.358084054185004</v>
      </c>
      <c r="G2993">
        <v>0.89357976424644603</v>
      </c>
      <c r="H2993">
        <v>8.2433862433862402</v>
      </c>
      <c r="I2993">
        <v>4.1105275176980998</v>
      </c>
    </row>
    <row r="2994" spans="1:9" x14ac:dyDescent="0.25">
      <c r="A2994">
        <v>2992</v>
      </c>
      <c r="B2994">
        <v>34.7022497704315</v>
      </c>
      <c r="C2994">
        <v>132.920869565217</v>
      </c>
      <c r="D2994">
        <v>10.035039337752499</v>
      </c>
      <c r="E2994">
        <v>16.0023055049727</v>
      </c>
      <c r="F2994">
        <v>0.30568426137873</v>
      </c>
      <c r="G2994">
        <v>0.73857421287754799</v>
      </c>
      <c r="H2994">
        <v>6.5774058577405796</v>
      </c>
      <c r="I2994">
        <v>7.7393874261149902</v>
      </c>
    </row>
    <row r="2995" spans="1:9" x14ac:dyDescent="0.25">
      <c r="A2995">
        <v>2993</v>
      </c>
      <c r="B2995">
        <v>31.6116743471582</v>
      </c>
      <c r="C2995">
        <v>131.29752431476501</v>
      </c>
      <c r="D2995">
        <v>10.0195876316971</v>
      </c>
      <c r="E2995">
        <v>12.518032944121201</v>
      </c>
      <c r="F2995">
        <v>0.27418222462945502</v>
      </c>
      <c r="G2995">
        <v>0.707933381816644</v>
      </c>
      <c r="H2995">
        <v>8.4295845997973604</v>
      </c>
      <c r="I2995">
        <v>4.3702490170379997</v>
      </c>
    </row>
    <row r="2996" spans="1:9" x14ac:dyDescent="0.25">
      <c r="A2996">
        <v>2994</v>
      </c>
      <c r="B2996">
        <v>71.426456766917298</v>
      </c>
      <c r="C2996">
        <v>153.218895254567</v>
      </c>
      <c r="D2996">
        <v>14.3791869288066</v>
      </c>
      <c r="E2996">
        <v>3.8434699965613599</v>
      </c>
      <c r="F2996">
        <v>0.46604327530532502</v>
      </c>
      <c r="G2996">
        <v>0.87046285232906995</v>
      </c>
      <c r="H2996">
        <v>7.6571428571428504</v>
      </c>
      <c r="I2996">
        <v>2.9536631183469</v>
      </c>
    </row>
    <row r="2997" spans="1:9" x14ac:dyDescent="0.25">
      <c r="A2997">
        <v>2995</v>
      </c>
      <c r="B2997">
        <v>54.349683108294201</v>
      </c>
      <c r="C2997">
        <v>171.91834929992601</v>
      </c>
      <c r="D2997">
        <v>15.913604400765699</v>
      </c>
      <c r="E2997">
        <v>4.8027725180147103</v>
      </c>
      <c r="F2997">
        <v>0.338283295482179</v>
      </c>
      <c r="G2997">
        <v>0.83028219994296903</v>
      </c>
      <c r="H2997">
        <v>10.3457142857142</v>
      </c>
      <c r="I2997">
        <v>2.8923545074172599</v>
      </c>
    </row>
    <row r="2998" spans="1:9" x14ac:dyDescent="0.25">
      <c r="A2998">
        <v>2996</v>
      </c>
      <c r="B2998">
        <v>20.895944912012201</v>
      </c>
      <c r="C2998">
        <v>131.90575585072699</v>
      </c>
      <c r="D2998">
        <v>21.2839671106669</v>
      </c>
      <c r="E2998">
        <v>5.56581498873825</v>
      </c>
      <c r="F2998">
        <v>0.13207398289222799</v>
      </c>
      <c r="G2998">
        <v>0.79222246814192099</v>
      </c>
      <c r="H2998">
        <v>16.507692307692299</v>
      </c>
      <c r="I2998">
        <v>3.8704506065857802</v>
      </c>
    </row>
    <row r="2999" spans="1:9" x14ac:dyDescent="0.25">
      <c r="A2999">
        <v>2997</v>
      </c>
      <c r="B2999">
        <v>64.617251680358393</v>
      </c>
      <c r="C2999">
        <v>149.35688499226401</v>
      </c>
      <c r="D2999">
        <v>10.3409409236075</v>
      </c>
      <c r="E2999">
        <v>1.9932854035026799</v>
      </c>
      <c r="F2999">
        <v>0.43686478265310702</v>
      </c>
      <c r="G2999">
        <v>0.94107854559494397</v>
      </c>
      <c r="H2999">
        <v>5.2219512195121904</v>
      </c>
      <c r="I2999">
        <v>2.0603986908658101</v>
      </c>
    </row>
    <row r="3000" spans="1:9" x14ac:dyDescent="0.25">
      <c r="A3000">
        <v>2998</v>
      </c>
      <c r="B3000">
        <v>39.434033613445301</v>
      </c>
      <c r="C3000">
        <v>141.801063315611</v>
      </c>
      <c r="D3000">
        <v>13.086261933595599</v>
      </c>
      <c r="E3000">
        <v>6.9536971817169597</v>
      </c>
      <c r="F3000">
        <v>0.259742976453748</v>
      </c>
      <c r="G3000">
        <v>0.83581128092270796</v>
      </c>
      <c r="H3000">
        <v>10.8901960784313</v>
      </c>
      <c r="I3000">
        <v>3.77962085308056</v>
      </c>
    </row>
    <row r="3001" spans="1:9" x14ac:dyDescent="0.25">
      <c r="A3001">
        <v>2999</v>
      </c>
      <c r="B3001">
        <v>34.106626303397199</v>
      </c>
      <c r="C3001">
        <v>109.147068351149</v>
      </c>
      <c r="D3001">
        <v>14.0917178057813</v>
      </c>
      <c r="E3001">
        <v>8.9390012157367504</v>
      </c>
      <c r="F3001">
        <v>0.23913483610851899</v>
      </c>
      <c r="G3001">
        <v>0.79788202616902004</v>
      </c>
      <c r="H3001">
        <v>8.7630331753554493</v>
      </c>
      <c r="I3001">
        <v>5.3992729475916299</v>
      </c>
    </row>
    <row r="3002" spans="1:9" x14ac:dyDescent="0.25">
      <c r="A3002">
        <v>3000</v>
      </c>
      <c r="B3002">
        <v>57.716098111079702</v>
      </c>
      <c r="C3002">
        <v>86.324542747766898</v>
      </c>
      <c r="D3002">
        <v>22.536591604716602</v>
      </c>
      <c r="E3002">
        <v>26.5692122761475</v>
      </c>
      <c r="F3002">
        <v>0.32440828113959602</v>
      </c>
      <c r="G3002">
        <v>0.49094206087910303</v>
      </c>
      <c r="H3002">
        <v>12.1943634596695</v>
      </c>
      <c r="I3002">
        <v>14.6601529311809</v>
      </c>
    </row>
    <row r="3003" spans="1:9" x14ac:dyDescent="0.25">
      <c r="A3003">
        <v>3001</v>
      </c>
      <c r="B3003">
        <v>36.799367533380099</v>
      </c>
      <c r="C3003">
        <v>121.843937875751</v>
      </c>
      <c r="D3003">
        <v>14.110778982966799</v>
      </c>
      <c r="E3003">
        <v>6.3085475266893498</v>
      </c>
      <c r="F3003">
        <v>0.232220589322474</v>
      </c>
      <c r="G3003">
        <v>0.68575977769940799</v>
      </c>
      <c r="H3003">
        <v>16.381609195402199</v>
      </c>
      <c r="I3003">
        <v>3.6855241264559</v>
      </c>
    </row>
    <row r="3004" spans="1:9" x14ac:dyDescent="0.25">
      <c r="A3004">
        <v>3002</v>
      </c>
      <c r="B3004">
        <v>47.265918958031797</v>
      </c>
      <c r="C3004">
        <v>162.89914510166301</v>
      </c>
      <c r="D3004">
        <v>12.014505214760099</v>
      </c>
      <c r="E3004">
        <v>6.8793783470623797</v>
      </c>
      <c r="F3004">
        <v>0.31230164000282301</v>
      </c>
      <c r="G3004">
        <v>0.84723253481837901</v>
      </c>
      <c r="H3004">
        <v>5.64482029598308</v>
      </c>
      <c r="I3004">
        <v>4.4473684210526301</v>
      </c>
    </row>
    <row r="3005" spans="1:9" x14ac:dyDescent="0.25">
      <c r="A3005">
        <v>3003</v>
      </c>
      <c r="B3005">
        <v>57.843129223837799</v>
      </c>
      <c r="C3005">
        <v>137.76588151320399</v>
      </c>
      <c r="D3005">
        <v>14.0457786083867</v>
      </c>
      <c r="E3005">
        <v>9.40006830136101</v>
      </c>
      <c r="F3005">
        <v>0.33207932893507203</v>
      </c>
      <c r="G3005">
        <v>0.80364257466887601</v>
      </c>
      <c r="H3005">
        <v>9.3653395784543303</v>
      </c>
      <c r="I3005">
        <v>5.4440816326530603</v>
      </c>
    </row>
    <row r="3006" spans="1:9" x14ac:dyDescent="0.25">
      <c r="A3006">
        <v>3004</v>
      </c>
      <c r="B3006">
        <v>31.077766358341801</v>
      </c>
      <c r="C3006">
        <v>173.85689567430001</v>
      </c>
      <c r="D3006">
        <v>12.2044825588512</v>
      </c>
      <c r="E3006">
        <v>3.7999510392203701</v>
      </c>
      <c r="F3006">
        <v>0.202915209252993</v>
      </c>
      <c r="G3006">
        <v>0.87484989141376601</v>
      </c>
      <c r="H3006">
        <v>15.1822272215973</v>
      </c>
      <c r="I3006">
        <v>2.5245478036175699</v>
      </c>
    </row>
    <row r="3007" spans="1:9" x14ac:dyDescent="0.25">
      <c r="A3007">
        <v>3005</v>
      </c>
      <c r="B3007">
        <v>35.973806752037198</v>
      </c>
      <c r="C3007">
        <v>173.04012841091401</v>
      </c>
      <c r="D3007">
        <v>14.5863611221437</v>
      </c>
      <c r="E3007">
        <v>4.8653628888165503</v>
      </c>
      <c r="F3007">
        <v>0.218268621610712</v>
      </c>
      <c r="G3007">
        <v>0.86997029229572898</v>
      </c>
      <c r="H3007">
        <v>15.261637239165299</v>
      </c>
      <c r="I3007">
        <v>2.9098774333092998</v>
      </c>
    </row>
    <row r="3008" spans="1:9" x14ac:dyDescent="0.25">
      <c r="A3008">
        <v>3006</v>
      </c>
      <c r="B3008">
        <v>51.484870317002802</v>
      </c>
      <c r="C3008">
        <v>161.55014797763801</v>
      </c>
      <c r="D3008">
        <v>17.851824488046301</v>
      </c>
      <c r="E3008">
        <v>4.3238079478909803</v>
      </c>
      <c r="F3008">
        <v>0.32307200019543397</v>
      </c>
      <c r="G3008">
        <v>0.87595473552155001</v>
      </c>
      <c r="H3008">
        <v>14.5131729667812</v>
      </c>
      <c r="I3008">
        <v>2.8382927562368501</v>
      </c>
    </row>
    <row r="3009" spans="1:9" x14ac:dyDescent="0.25">
      <c r="A3009">
        <v>3007</v>
      </c>
      <c r="B3009">
        <v>17.312000000000001</v>
      </c>
      <c r="C3009">
        <v>98.983128834355796</v>
      </c>
      <c r="D3009">
        <v>23.429071130215299</v>
      </c>
      <c r="E3009">
        <v>16.619868964258899</v>
      </c>
      <c r="F3009">
        <v>9.5867773042916896E-2</v>
      </c>
      <c r="G3009">
        <v>0.54812524630492598</v>
      </c>
      <c r="H3009">
        <v>17.580516898608298</v>
      </c>
      <c r="I3009">
        <v>8.2842741935483808</v>
      </c>
    </row>
    <row r="3010" spans="1:9" x14ac:dyDescent="0.25">
      <c r="A3010">
        <v>3008</v>
      </c>
      <c r="B3010">
        <v>36.510044096031301</v>
      </c>
      <c r="C3010">
        <v>145.823500083097</v>
      </c>
      <c r="D3010">
        <v>17.485408929222402</v>
      </c>
      <c r="E3010">
        <v>5.09930209351025</v>
      </c>
      <c r="F3010">
        <v>0.205620551914551</v>
      </c>
      <c r="G3010">
        <v>0.87022342993035395</v>
      </c>
      <c r="H3010">
        <v>18.356421356421301</v>
      </c>
      <c r="I3010">
        <v>3.4131455399060999</v>
      </c>
    </row>
    <row r="3011" spans="1:9" x14ac:dyDescent="0.25">
      <c r="A3011">
        <v>3009</v>
      </c>
      <c r="B3011">
        <v>45.441237113402003</v>
      </c>
      <c r="C3011">
        <v>137.74606974702701</v>
      </c>
      <c r="D3011">
        <v>11.3156766049227</v>
      </c>
      <c r="E3011">
        <v>11.717588494510601</v>
      </c>
      <c r="F3011">
        <v>0.26857240237414198</v>
      </c>
      <c r="G3011">
        <v>0.80761699665543596</v>
      </c>
      <c r="H3011">
        <v>11.6718232044198</v>
      </c>
      <c r="I3011">
        <v>3.8246056782334299</v>
      </c>
    </row>
    <row r="3012" spans="1:9" x14ac:dyDescent="0.25">
      <c r="A3012">
        <v>3010</v>
      </c>
      <c r="B3012">
        <v>43.674321086261898</v>
      </c>
      <c r="C3012">
        <v>115.480705163797</v>
      </c>
      <c r="D3012">
        <v>10.135609965055201</v>
      </c>
      <c r="E3012">
        <v>9.5827789239550807</v>
      </c>
      <c r="F3012">
        <v>0.295160740233602</v>
      </c>
      <c r="G3012">
        <v>0.72384861162141001</v>
      </c>
      <c r="H3012">
        <v>9.0612403100775101</v>
      </c>
      <c r="I3012">
        <v>6.2190880989180801</v>
      </c>
    </row>
    <row r="3013" spans="1:9" x14ac:dyDescent="0.25">
      <c r="A3013">
        <v>3011</v>
      </c>
      <c r="B3013">
        <v>19.842927631578899</v>
      </c>
      <c r="C3013">
        <v>86.548937942523906</v>
      </c>
      <c r="D3013">
        <v>19.2716265964354</v>
      </c>
      <c r="E3013">
        <v>7.1851825068688102</v>
      </c>
      <c r="F3013">
        <v>0.10977282440509099</v>
      </c>
      <c r="G3013">
        <v>0.72988315455338804</v>
      </c>
      <c r="H3013">
        <v>21.7490566037735</v>
      </c>
      <c r="I3013">
        <v>4.9729144095341198</v>
      </c>
    </row>
    <row r="3014" spans="1:9" x14ac:dyDescent="0.25">
      <c r="A3014">
        <v>3012</v>
      </c>
      <c r="B3014">
        <v>65.467656631407607</v>
      </c>
      <c r="C3014">
        <v>154.17540612790401</v>
      </c>
      <c r="D3014">
        <v>14.829006657017599</v>
      </c>
      <c r="E3014">
        <v>3.2757085508108199</v>
      </c>
      <c r="F3014">
        <v>0.35270458706063701</v>
      </c>
      <c r="G3014">
        <v>0.904049655661888</v>
      </c>
      <c r="H3014">
        <v>11.2450532724505</v>
      </c>
      <c r="I3014">
        <v>2.62345812594676</v>
      </c>
    </row>
    <row r="3015" spans="1:9" x14ac:dyDescent="0.25">
      <c r="A3015">
        <v>3013</v>
      </c>
      <c r="B3015">
        <v>66.150957972805898</v>
      </c>
      <c r="C3015">
        <v>173.03460855846899</v>
      </c>
      <c r="D3015">
        <v>15.0047938083259</v>
      </c>
      <c r="E3015">
        <v>3.7439218201211002</v>
      </c>
      <c r="F3015">
        <v>0.41757459209681602</v>
      </c>
      <c r="G3015">
        <v>0.88542638303087096</v>
      </c>
      <c r="H3015">
        <v>6.3137755102040796</v>
      </c>
      <c r="I3015">
        <v>2.7550335570469699</v>
      </c>
    </row>
    <row r="3016" spans="1:9" x14ac:dyDescent="0.25">
      <c r="A3016">
        <v>3014</v>
      </c>
      <c r="B3016">
        <v>35.329964628600301</v>
      </c>
      <c r="C3016">
        <v>119.44023849140299</v>
      </c>
      <c r="D3016">
        <v>22.686246392501101</v>
      </c>
      <c r="E3016">
        <v>5.74265067330583</v>
      </c>
      <c r="F3016">
        <v>0.21158180260210399</v>
      </c>
      <c r="G3016">
        <v>0.80547752515757998</v>
      </c>
      <c r="H3016">
        <v>18.2705718270571</v>
      </c>
      <c r="I3016">
        <v>3.9505836575875399</v>
      </c>
    </row>
    <row r="3017" spans="1:9" x14ac:dyDescent="0.25">
      <c r="A3017">
        <v>3015</v>
      </c>
      <c r="B3017">
        <v>37.317536746071902</v>
      </c>
      <c r="C3017">
        <v>138.50526681328799</v>
      </c>
      <c r="D3017">
        <v>13.3161000509701</v>
      </c>
      <c r="E3017">
        <v>5.7141764900255003</v>
      </c>
      <c r="F3017">
        <v>0.30665338231686601</v>
      </c>
      <c r="G3017">
        <v>0.83125254122020997</v>
      </c>
      <c r="H3017">
        <v>8.22463768115942</v>
      </c>
      <c r="I3017">
        <v>4.5351918299751501</v>
      </c>
    </row>
    <row r="3018" spans="1:9" x14ac:dyDescent="0.25">
      <c r="A3018">
        <v>3016</v>
      </c>
      <c r="B3018">
        <v>62.191936897458298</v>
      </c>
      <c r="C3018">
        <v>152.295995857783</v>
      </c>
      <c r="D3018">
        <v>17.619616409431799</v>
      </c>
      <c r="E3018">
        <v>6.5952179698664803</v>
      </c>
      <c r="F3018">
        <v>0.37522355387178502</v>
      </c>
      <c r="G3018">
        <v>0.78190800690872098</v>
      </c>
      <c r="H3018">
        <v>10.0520833333333</v>
      </c>
      <c r="I3018">
        <v>3.5889053987122299</v>
      </c>
    </row>
    <row r="3019" spans="1:9" x14ac:dyDescent="0.25">
      <c r="A3019">
        <v>3017</v>
      </c>
      <c r="B3019">
        <v>44.5275697753573</v>
      </c>
      <c r="C3019">
        <v>114.854293359279</v>
      </c>
      <c r="D3019">
        <v>16.4164673185021</v>
      </c>
      <c r="E3019">
        <v>17.441603097878801</v>
      </c>
      <c r="F3019">
        <v>0.27719513913322102</v>
      </c>
      <c r="G3019">
        <v>0.67596528833676295</v>
      </c>
      <c r="H3019">
        <v>12.8807947019867</v>
      </c>
      <c r="I3019">
        <v>5.0292568753657099</v>
      </c>
    </row>
    <row r="3020" spans="1:9" x14ac:dyDescent="0.25">
      <c r="A3020">
        <v>3018</v>
      </c>
      <c r="B3020">
        <v>21.714961776483399</v>
      </c>
      <c r="C3020">
        <v>175.52398523985201</v>
      </c>
      <c r="D3020">
        <v>13.915308557671001</v>
      </c>
      <c r="E3020">
        <v>4.2897559750612704</v>
      </c>
      <c r="F3020">
        <v>0.12777494821178001</v>
      </c>
      <c r="G3020">
        <v>0.87581073770395002</v>
      </c>
      <c r="H3020">
        <v>17.077473182359899</v>
      </c>
      <c r="I3020">
        <v>2.9236169615276602</v>
      </c>
    </row>
    <row r="3021" spans="1:9" x14ac:dyDescent="0.25">
      <c r="A3021">
        <v>3019</v>
      </c>
      <c r="B3021">
        <v>49.1409335727109</v>
      </c>
      <c r="C3021">
        <v>114.646129151747</v>
      </c>
      <c r="D3021">
        <v>14.072330737756401</v>
      </c>
      <c r="E3021">
        <v>7.2229577698203897</v>
      </c>
      <c r="F3021">
        <v>0.306031781986283</v>
      </c>
      <c r="G3021">
        <v>0.76126997248655004</v>
      </c>
      <c r="H3021">
        <v>8.2196776929601292</v>
      </c>
      <c r="I3021">
        <v>3.6406396989651899</v>
      </c>
    </row>
    <row r="3022" spans="1:9" x14ac:dyDescent="0.25">
      <c r="A3022">
        <v>3020</v>
      </c>
      <c r="B3022">
        <v>70.511600587371504</v>
      </c>
      <c r="C3022">
        <v>148.80844259673799</v>
      </c>
      <c r="D3022">
        <v>13.3382657724436</v>
      </c>
      <c r="E3022">
        <v>4.9920193471875098</v>
      </c>
      <c r="F3022">
        <v>0.352549245479227</v>
      </c>
      <c r="G3022">
        <v>0.81208672466473297</v>
      </c>
      <c r="H3022">
        <v>14.2376137512639</v>
      </c>
      <c r="I3022">
        <v>3.5796610169491498</v>
      </c>
    </row>
    <row r="3023" spans="1:9" x14ac:dyDescent="0.25">
      <c r="A3023">
        <v>3021</v>
      </c>
      <c r="B3023">
        <v>39.138345864661602</v>
      </c>
      <c r="C3023">
        <v>152.583257713248</v>
      </c>
      <c r="D3023">
        <v>13.5958874997339</v>
      </c>
      <c r="E3023">
        <v>12.1424824808394</v>
      </c>
      <c r="F3023">
        <v>0.23078083863639201</v>
      </c>
      <c r="G3023">
        <v>0.74009839535608402</v>
      </c>
      <c r="H3023">
        <v>16.3227771010962</v>
      </c>
      <c r="I3023">
        <v>4.9737484737484703</v>
      </c>
    </row>
    <row r="3024" spans="1:9" x14ac:dyDescent="0.25">
      <c r="A3024">
        <v>3022</v>
      </c>
      <c r="B3024">
        <v>53.842152067585502</v>
      </c>
      <c r="C3024">
        <v>109.29377364981001</v>
      </c>
      <c r="D3024">
        <v>15.129314407116601</v>
      </c>
      <c r="E3024">
        <v>17.673030213173401</v>
      </c>
      <c r="F3024">
        <v>0.32512189631265798</v>
      </c>
      <c r="G3024">
        <v>0.58751223417967202</v>
      </c>
      <c r="H3024">
        <v>6.0797101449275299</v>
      </c>
      <c r="I3024">
        <v>8.0421369450714799</v>
      </c>
    </row>
    <row r="3025" spans="1:9" x14ac:dyDescent="0.25">
      <c r="A3025">
        <v>3023</v>
      </c>
      <c r="B3025">
        <v>37.644898637421001</v>
      </c>
      <c r="C3025">
        <v>160.77866113607499</v>
      </c>
      <c r="D3025">
        <v>13.479592514538799</v>
      </c>
      <c r="E3025">
        <v>5.8269640866170702</v>
      </c>
      <c r="F3025">
        <v>0.28140707628798001</v>
      </c>
      <c r="G3025">
        <v>0.85757650656536599</v>
      </c>
      <c r="H3025">
        <v>8.4127190136275107</v>
      </c>
      <c r="I3025">
        <v>3.2695278969957</v>
      </c>
    </row>
    <row r="3026" spans="1:9" x14ac:dyDescent="0.25">
      <c r="A3026">
        <v>3024</v>
      </c>
      <c r="B3026">
        <v>42.3837628865979</v>
      </c>
      <c r="C3026">
        <v>144.930007354743</v>
      </c>
      <c r="D3026">
        <v>8.4844037697074395</v>
      </c>
      <c r="E3026">
        <v>4.4528155708250097</v>
      </c>
      <c r="F3026">
        <v>0.298379131779967</v>
      </c>
      <c r="G3026">
        <v>0.82511698475449502</v>
      </c>
      <c r="H3026">
        <v>7.8203371970495201</v>
      </c>
      <c r="I3026">
        <v>3.3070676691729299</v>
      </c>
    </row>
    <row r="3027" spans="1:9" x14ac:dyDescent="0.25">
      <c r="A3027">
        <v>3025</v>
      </c>
      <c r="B3027">
        <v>32.177910260433002</v>
      </c>
      <c r="C3027">
        <v>181.604778941988</v>
      </c>
      <c r="D3027">
        <v>12.661395650121399</v>
      </c>
      <c r="E3027">
        <v>8.5489818674184406</v>
      </c>
      <c r="F3027">
        <v>0.195492995117301</v>
      </c>
      <c r="G3027">
        <v>0.84245636696993798</v>
      </c>
      <c r="H3027">
        <v>15.2551867219917</v>
      </c>
      <c r="I3027">
        <v>2.70585791441628</v>
      </c>
    </row>
    <row r="3028" spans="1:9" x14ac:dyDescent="0.25">
      <c r="A3028">
        <v>3026</v>
      </c>
      <c r="B3028">
        <v>41.222253363228702</v>
      </c>
      <c r="C3028">
        <v>125.60099132589799</v>
      </c>
      <c r="D3028">
        <v>13.1569993870958</v>
      </c>
      <c r="E3028">
        <v>5.9046271941805397</v>
      </c>
      <c r="F3028">
        <v>0.26662655320066803</v>
      </c>
      <c r="G3028">
        <v>0.858855583772139</v>
      </c>
      <c r="H3028">
        <v>16.0559936908517</v>
      </c>
      <c r="I3028">
        <v>3.45881653285756</v>
      </c>
    </row>
    <row r="3029" spans="1:9" x14ac:dyDescent="0.25">
      <c r="A3029">
        <v>3027</v>
      </c>
      <c r="B3029">
        <v>57.159105638366803</v>
      </c>
      <c r="C3029">
        <v>158.635058861473</v>
      </c>
      <c r="D3029">
        <v>16.461700798711401</v>
      </c>
      <c r="E3029">
        <v>4.90487697950695</v>
      </c>
      <c r="F3029">
        <v>0.31514392969773802</v>
      </c>
      <c r="G3029">
        <v>0.81923027988614305</v>
      </c>
      <c r="H3029">
        <v>11.7291440953412</v>
      </c>
      <c r="I3029">
        <v>2.9142988084326298</v>
      </c>
    </row>
    <row r="3030" spans="1:9" x14ac:dyDescent="0.25">
      <c r="A3030">
        <v>3028</v>
      </c>
      <c r="B3030">
        <v>28.101983002832799</v>
      </c>
      <c r="C3030">
        <v>180.55160920737401</v>
      </c>
      <c r="D3030">
        <v>16.904775996749901</v>
      </c>
      <c r="E3030">
        <v>6.4583712461535798</v>
      </c>
      <c r="F3030">
        <v>0.17006751674793499</v>
      </c>
      <c r="G3030">
        <v>0.87537458140521696</v>
      </c>
      <c r="H3030">
        <v>15.319148936170199</v>
      </c>
      <c r="I3030">
        <v>3.2407796101948998</v>
      </c>
    </row>
    <row r="3031" spans="1:9" x14ac:dyDescent="0.25">
      <c r="A3031">
        <v>3029</v>
      </c>
      <c r="B3031">
        <v>31.975659229208901</v>
      </c>
      <c r="C3031">
        <v>179.809051837558</v>
      </c>
      <c r="D3031">
        <v>17.8625867107536</v>
      </c>
      <c r="E3031">
        <v>4.8948407470791899</v>
      </c>
      <c r="F3031">
        <v>0.18752981886835901</v>
      </c>
      <c r="G3031">
        <v>0.93666945470360896</v>
      </c>
      <c r="H3031">
        <v>18.927055702917698</v>
      </c>
      <c r="I3031">
        <v>2.7238544679555399</v>
      </c>
    </row>
    <row r="3032" spans="1:9" x14ac:dyDescent="0.25">
      <c r="A3032">
        <v>3030</v>
      </c>
      <c r="B3032">
        <v>42.359525778880602</v>
      </c>
      <c r="C3032">
        <v>50.665203073545499</v>
      </c>
      <c r="D3032">
        <v>14.5401572745971</v>
      </c>
      <c r="E3032">
        <v>24.603449142249499</v>
      </c>
      <c r="F3032">
        <v>0.29366538103279499</v>
      </c>
      <c r="G3032">
        <v>0.25079492324755698</v>
      </c>
      <c r="H3032">
        <v>13.7203237410071</v>
      </c>
      <c r="I3032">
        <v>7.9279661016949099</v>
      </c>
    </row>
    <row r="3033" spans="1:9" x14ac:dyDescent="0.25">
      <c r="A3033">
        <v>3031</v>
      </c>
      <c r="B3033">
        <v>81.682948569391201</v>
      </c>
      <c r="C3033">
        <v>154.216176827787</v>
      </c>
      <c r="D3033">
        <v>11.7685218798485</v>
      </c>
      <c r="E3033">
        <v>12.999236784559701</v>
      </c>
      <c r="F3033">
        <v>0.47814647008650202</v>
      </c>
      <c r="G3033">
        <v>0.72730403786443398</v>
      </c>
      <c r="H3033">
        <v>3.52049839228295</v>
      </c>
      <c r="I3033">
        <v>4.0272952853598003</v>
      </c>
    </row>
    <row r="3034" spans="1:9" x14ac:dyDescent="0.25">
      <c r="A3034">
        <v>3032</v>
      </c>
      <c r="B3034">
        <v>37.641335914811201</v>
      </c>
      <c r="C3034">
        <v>46.645262333594303</v>
      </c>
      <c r="D3034">
        <v>14.960392870420099</v>
      </c>
      <c r="E3034">
        <v>11.6022161590185</v>
      </c>
      <c r="F3034">
        <v>0.23209785226238</v>
      </c>
      <c r="G3034">
        <v>0.210618548769817</v>
      </c>
      <c r="H3034">
        <v>14.4449339207048</v>
      </c>
      <c r="I3034">
        <v>3.6653225806451601</v>
      </c>
    </row>
    <row r="3035" spans="1:9" x14ac:dyDescent="0.25">
      <c r="A3035">
        <v>3033</v>
      </c>
      <c r="B3035">
        <v>69.965654775094094</v>
      </c>
      <c r="C3035">
        <v>178.33604368932001</v>
      </c>
      <c r="D3035">
        <v>14.313578249075899</v>
      </c>
      <c r="E3035">
        <v>7.5439786548688801</v>
      </c>
      <c r="F3035">
        <v>0.37664310839934201</v>
      </c>
      <c r="G3035">
        <v>0.84573871146339097</v>
      </c>
      <c r="H3035">
        <v>7.4580536912751603</v>
      </c>
      <c r="I3035">
        <v>3.92798110979929</v>
      </c>
    </row>
    <row r="3036" spans="1:9" x14ac:dyDescent="0.25">
      <c r="A3036">
        <v>3034</v>
      </c>
      <c r="B3036">
        <v>35.179428942245202</v>
      </c>
      <c r="C3036">
        <v>153.48717426709999</v>
      </c>
      <c r="D3036">
        <v>13.832759733513599</v>
      </c>
      <c r="E3036">
        <v>5.41037367519416</v>
      </c>
      <c r="F3036">
        <v>0.21971353403857199</v>
      </c>
      <c r="G3036">
        <v>0.77383413057793804</v>
      </c>
      <c r="H3036">
        <v>17.894788593903598</v>
      </c>
      <c r="I3036">
        <v>3.0770108385624599</v>
      </c>
    </row>
    <row r="3037" spans="1:9" x14ac:dyDescent="0.25">
      <c r="A3037">
        <v>3035</v>
      </c>
      <c r="B3037">
        <v>36.865598885793801</v>
      </c>
      <c r="C3037">
        <v>93.8295435684647</v>
      </c>
      <c r="D3037">
        <v>9.6154468275279399</v>
      </c>
      <c r="E3037">
        <v>5.0913484465631997</v>
      </c>
      <c r="F3037">
        <v>0.24720179977910001</v>
      </c>
      <c r="G3037">
        <v>0.74810103097429104</v>
      </c>
      <c r="H3037">
        <v>7.6858131487889203</v>
      </c>
      <c r="I3037">
        <v>3.3514165159734701</v>
      </c>
    </row>
    <row r="3038" spans="1:9" x14ac:dyDescent="0.25">
      <c r="A3038">
        <v>3036</v>
      </c>
      <c r="B3038">
        <v>59.714085297418599</v>
      </c>
      <c r="C3038">
        <v>134.495668912415</v>
      </c>
      <c r="D3038">
        <v>13.812099079658999</v>
      </c>
      <c r="E3038">
        <v>9.6472830684640396</v>
      </c>
      <c r="F3038">
        <v>0.34822284550379101</v>
      </c>
      <c r="G3038">
        <v>0.71100397249106195</v>
      </c>
      <c r="H3038">
        <v>12.226653696497999</v>
      </c>
      <c r="I3038">
        <v>4.2148481439819996</v>
      </c>
    </row>
    <row r="3039" spans="1:9" x14ac:dyDescent="0.25">
      <c r="A3039">
        <v>3037</v>
      </c>
      <c r="B3039">
        <v>35.616427557937797</v>
      </c>
      <c r="C3039">
        <v>133.96118944576199</v>
      </c>
      <c r="D3039">
        <v>9.5968270949993197</v>
      </c>
      <c r="E3039">
        <v>14.413186187373199</v>
      </c>
      <c r="F3039">
        <v>0.33040197520345099</v>
      </c>
      <c r="G3039">
        <v>0.77513365812647395</v>
      </c>
      <c r="H3039">
        <v>5.1786163522012503</v>
      </c>
      <c r="I3039">
        <v>7.6294757033248004</v>
      </c>
    </row>
    <row r="3040" spans="1:9" x14ac:dyDescent="0.25">
      <c r="A3040">
        <v>3038</v>
      </c>
      <c r="B3040">
        <v>60.974419334588802</v>
      </c>
      <c r="C3040">
        <v>125.110229276895</v>
      </c>
      <c r="D3040">
        <v>12.9492868332391</v>
      </c>
      <c r="E3040">
        <v>10.006652727906999</v>
      </c>
      <c r="F3040">
        <v>0.34461330961862602</v>
      </c>
      <c r="G3040">
        <v>0.67133903796915295</v>
      </c>
      <c r="H3040">
        <v>7.9449715370018898</v>
      </c>
      <c r="I3040">
        <v>5.7965277777777704</v>
      </c>
    </row>
    <row r="3041" spans="1:9" x14ac:dyDescent="0.25">
      <c r="A3041">
        <v>3039</v>
      </c>
      <c r="B3041">
        <v>35.368651714359302</v>
      </c>
      <c r="C3041">
        <v>136.19433293978699</v>
      </c>
      <c r="D3041">
        <v>12.838679819729601</v>
      </c>
      <c r="E3041">
        <v>6.5506777504489797</v>
      </c>
      <c r="F3041">
        <v>0.23983538566531801</v>
      </c>
      <c r="G3041">
        <v>0.83254012772109598</v>
      </c>
      <c r="H3041">
        <v>16.170664206642002</v>
      </c>
      <c r="I3041">
        <v>4.32334432124662</v>
      </c>
    </row>
    <row r="3042" spans="1:9" x14ac:dyDescent="0.25">
      <c r="A3042">
        <v>3040</v>
      </c>
      <c r="B3042">
        <v>41.091831916902699</v>
      </c>
      <c r="C3042">
        <v>136.01635687732301</v>
      </c>
      <c r="D3042">
        <v>10.9155920719487</v>
      </c>
      <c r="E3042">
        <v>8.0528177737935707</v>
      </c>
      <c r="F3042">
        <v>0.24887482132602101</v>
      </c>
      <c r="G3042">
        <v>0.80137843266371001</v>
      </c>
      <c r="H3042">
        <v>12.865092748735201</v>
      </c>
      <c r="I3042">
        <v>4.6378839590443599</v>
      </c>
    </row>
    <row r="3043" spans="1:9" x14ac:dyDescent="0.25">
      <c r="A3043">
        <v>3041</v>
      </c>
      <c r="B3043">
        <v>43.845155948109301</v>
      </c>
      <c r="C3043">
        <v>142.01770643719999</v>
      </c>
      <c r="D3043">
        <v>11.4996609558429</v>
      </c>
      <c r="E3043">
        <v>8.2491251841112501</v>
      </c>
      <c r="F3043">
        <v>0.27198251846416399</v>
      </c>
      <c r="G3043">
        <v>0.79017210466535204</v>
      </c>
      <c r="H3043">
        <v>10.469565217391301</v>
      </c>
      <c r="I3043">
        <v>3.9892952720785</v>
      </c>
    </row>
    <row r="3044" spans="1:9" x14ac:dyDescent="0.25">
      <c r="A3044">
        <v>3042</v>
      </c>
      <c r="B3044">
        <v>50.907369044095802</v>
      </c>
      <c r="C3044">
        <v>154.20435672162699</v>
      </c>
      <c r="D3044">
        <v>16.442830713539799</v>
      </c>
      <c r="E3044">
        <v>6.7819662520045103</v>
      </c>
      <c r="F3044">
        <v>0.32463196757365698</v>
      </c>
      <c r="G3044">
        <v>0.85041700499908901</v>
      </c>
      <c r="H3044">
        <v>12.565261044176699</v>
      </c>
      <c r="I3044">
        <v>3.1058901389807998</v>
      </c>
    </row>
    <row r="3045" spans="1:9" x14ac:dyDescent="0.25">
      <c r="A3045">
        <v>3043</v>
      </c>
      <c r="B3045">
        <v>30.053198226725701</v>
      </c>
      <c r="C3045">
        <v>154.31668928086799</v>
      </c>
      <c r="D3045">
        <v>18.149402149893199</v>
      </c>
      <c r="E3045">
        <v>8.0387508769006892</v>
      </c>
      <c r="F3045">
        <v>0.17350019952769499</v>
      </c>
      <c r="G3045">
        <v>0.81544797701525695</v>
      </c>
      <c r="H3045">
        <v>22.564814814814799</v>
      </c>
      <c r="I3045">
        <v>3.7098214285714199</v>
      </c>
    </row>
    <row r="3046" spans="1:9" x14ac:dyDescent="0.25">
      <c r="A3046">
        <v>3044</v>
      </c>
      <c r="B3046">
        <v>32.142182890855402</v>
      </c>
      <c r="C3046">
        <v>118.857667325614</v>
      </c>
      <c r="D3046">
        <v>16.100830965286502</v>
      </c>
      <c r="E3046">
        <v>5.27725961225351</v>
      </c>
      <c r="F3046">
        <v>0.195512029069078</v>
      </c>
      <c r="G3046">
        <v>0.66372220058556097</v>
      </c>
      <c r="H3046">
        <v>14.4885993485342</v>
      </c>
      <c r="I3046">
        <v>3.89798850574712</v>
      </c>
    </row>
    <row r="3047" spans="1:9" x14ac:dyDescent="0.25">
      <c r="A3047">
        <v>3045</v>
      </c>
      <c r="B3047">
        <v>41.547447879223498</v>
      </c>
      <c r="C3047">
        <v>176.206714140386</v>
      </c>
      <c r="D3047">
        <v>14.5375289207416</v>
      </c>
      <c r="E3047">
        <v>2.67000629999362</v>
      </c>
      <c r="F3047">
        <v>0.25952630889635703</v>
      </c>
      <c r="G3047">
        <v>0.78493070361853101</v>
      </c>
      <c r="H3047">
        <v>16.356280193236699</v>
      </c>
      <c r="I3047">
        <v>2.24641148325358</v>
      </c>
    </row>
    <row r="3048" spans="1:9" x14ac:dyDescent="0.25">
      <c r="A3048">
        <v>3046</v>
      </c>
      <c r="B3048">
        <v>22.205714285714201</v>
      </c>
      <c r="C3048">
        <v>163.04621715732799</v>
      </c>
      <c r="D3048">
        <v>15.991036097927299</v>
      </c>
      <c r="E3048">
        <v>4.4438066423129703</v>
      </c>
      <c r="F3048">
        <v>0.13754981403129099</v>
      </c>
      <c r="G3048">
        <v>0.79626416274683998</v>
      </c>
      <c r="H3048">
        <v>13.7235772357723</v>
      </c>
      <c r="I3048">
        <v>2.7078299776286299</v>
      </c>
    </row>
    <row r="3049" spans="1:9" x14ac:dyDescent="0.25">
      <c r="A3049">
        <v>3047</v>
      </c>
      <c r="B3049">
        <v>32.963267168605903</v>
      </c>
      <c r="C3049">
        <v>131.23575076608699</v>
      </c>
      <c r="D3049">
        <v>9.4470937457164403</v>
      </c>
      <c r="E3049">
        <v>6.1125579859417201</v>
      </c>
      <c r="F3049">
        <v>0.30404893274195899</v>
      </c>
      <c r="G3049">
        <v>0.72551119047162005</v>
      </c>
      <c r="H3049">
        <v>5.9145012573344502</v>
      </c>
      <c r="I3049">
        <v>3.0727636849132098</v>
      </c>
    </row>
    <row r="3050" spans="1:9" x14ac:dyDescent="0.25">
      <c r="A3050">
        <v>3048</v>
      </c>
      <c r="B3050">
        <v>38.5981659024593</v>
      </c>
      <c r="C3050">
        <v>123.18079226163</v>
      </c>
      <c r="D3050">
        <v>13.5256555806102</v>
      </c>
      <c r="E3050">
        <v>18.372954995723099</v>
      </c>
      <c r="F3050">
        <v>0.24243039380005901</v>
      </c>
      <c r="G3050">
        <v>0.71541210857440296</v>
      </c>
      <c r="H3050">
        <v>13.773732119635801</v>
      </c>
      <c r="I3050">
        <v>6.9516539440203502</v>
      </c>
    </row>
    <row r="3051" spans="1:9" x14ac:dyDescent="0.25">
      <c r="A3051">
        <v>3049</v>
      </c>
      <c r="B3051">
        <v>49.197027600849196</v>
      </c>
      <c r="C3051">
        <v>162.02432079724699</v>
      </c>
      <c r="D3051">
        <v>13.9210069590104</v>
      </c>
      <c r="E3051">
        <v>7.58274677298302</v>
      </c>
      <c r="F3051">
        <v>0.296679860861088</v>
      </c>
      <c r="G3051">
        <v>0.84060637043816799</v>
      </c>
      <c r="H3051">
        <v>9.4253333333333291</v>
      </c>
      <c r="I3051">
        <v>3.2197645379950002</v>
      </c>
    </row>
    <row r="3052" spans="1:9" x14ac:dyDescent="0.25">
      <c r="A3052">
        <v>3050</v>
      </c>
      <c r="B3052">
        <v>37.066842105263099</v>
      </c>
      <c r="C3052">
        <v>92.465139052095495</v>
      </c>
      <c r="D3052">
        <v>14.2584035094087</v>
      </c>
      <c r="E3052">
        <v>8.67508966806278</v>
      </c>
      <c r="F3052">
        <v>0.221624315940364</v>
      </c>
      <c r="G3052">
        <v>0.72361770114925505</v>
      </c>
      <c r="H3052">
        <v>17.976331360946698</v>
      </c>
      <c r="I3052">
        <v>5.2839378238341901</v>
      </c>
    </row>
    <row r="3053" spans="1:9" x14ac:dyDescent="0.25">
      <c r="A3053">
        <v>3051</v>
      </c>
      <c r="B3053">
        <v>60.694929343308303</v>
      </c>
      <c r="C3053">
        <v>138.71714890613899</v>
      </c>
      <c r="D3053">
        <v>9.1099484206190198</v>
      </c>
      <c r="E3053">
        <v>7.16247476984549</v>
      </c>
      <c r="F3053">
        <v>0.42715458917746302</v>
      </c>
      <c r="G3053">
        <v>0.81411938243453397</v>
      </c>
      <c r="H3053">
        <v>9.2258454106280201</v>
      </c>
      <c r="I3053">
        <v>4.4060316292754598</v>
      </c>
    </row>
    <row r="3054" spans="1:9" x14ac:dyDescent="0.25">
      <c r="A3054">
        <v>3052</v>
      </c>
      <c r="B3054">
        <v>56.890154211150602</v>
      </c>
      <c r="C3054">
        <v>125.609053497942</v>
      </c>
      <c r="D3054">
        <v>13.2785075355152</v>
      </c>
      <c r="E3054">
        <v>15.2726335099949</v>
      </c>
      <c r="F3054">
        <v>0.356373151310029</v>
      </c>
      <c r="G3054">
        <v>0.71956301742407003</v>
      </c>
      <c r="H3054">
        <v>7.81175468483816</v>
      </c>
      <c r="I3054">
        <v>4.50559152442613</v>
      </c>
    </row>
    <row r="3055" spans="1:9" x14ac:dyDescent="0.25">
      <c r="A3055">
        <v>3053</v>
      </c>
      <c r="B3055">
        <v>36.049038838760197</v>
      </c>
      <c r="C3055">
        <v>141.61445783132501</v>
      </c>
      <c r="D3055">
        <v>12.8558190963528</v>
      </c>
      <c r="E3055">
        <v>6.0373076044952398</v>
      </c>
      <c r="F3055">
        <v>0.23763961959698801</v>
      </c>
      <c r="G3055">
        <v>0.90257000305385904</v>
      </c>
      <c r="H3055">
        <v>10.087231352718</v>
      </c>
      <c r="I3055">
        <v>3.2261682242990601</v>
      </c>
    </row>
    <row r="3056" spans="1:9" x14ac:dyDescent="0.25">
      <c r="A3056">
        <v>3054</v>
      </c>
      <c r="B3056">
        <v>46.7112896028558</v>
      </c>
      <c r="C3056">
        <v>134.63277467411501</v>
      </c>
      <c r="D3056">
        <v>16.7171313863332</v>
      </c>
      <c r="E3056">
        <v>6.4463418501528098</v>
      </c>
      <c r="F3056">
        <v>0.27062267996996697</v>
      </c>
      <c r="G3056">
        <v>0.74453747629497302</v>
      </c>
      <c r="H3056">
        <v>17.373972602739698</v>
      </c>
      <c r="I3056">
        <v>4.1434323100150898</v>
      </c>
    </row>
    <row r="3057" spans="1:9" x14ac:dyDescent="0.25">
      <c r="A3057">
        <v>3055</v>
      </c>
      <c r="B3057">
        <v>40.278631540431697</v>
      </c>
      <c r="C3057">
        <v>143.67517757727001</v>
      </c>
      <c r="D3057">
        <v>8.7306923351010006</v>
      </c>
      <c r="E3057">
        <v>5.0300120725557704</v>
      </c>
      <c r="F3057">
        <v>0.28320297937744499</v>
      </c>
      <c r="G3057">
        <v>0.84695679602032203</v>
      </c>
      <c r="H3057">
        <v>10.3852631578947</v>
      </c>
      <c r="I3057">
        <v>3.6610109579356598</v>
      </c>
    </row>
    <row r="3058" spans="1:9" x14ac:dyDescent="0.25">
      <c r="A3058">
        <v>3056</v>
      </c>
      <c r="B3058">
        <v>109.01558524172999</v>
      </c>
      <c r="C3058">
        <v>146.31298623578601</v>
      </c>
      <c r="D3058">
        <v>22.410643035153701</v>
      </c>
      <c r="E3058">
        <v>7.0075685958304703</v>
      </c>
      <c r="F3058">
        <v>0.58443468984303903</v>
      </c>
      <c r="G3058">
        <v>0.841952466280117</v>
      </c>
      <c r="H3058">
        <v>8.2737478411053509</v>
      </c>
      <c r="I3058">
        <v>4.1362578929877003</v>
      </c>
    </row>
    <row r="3059" spans="1:9" x14ac:dyDescent="0.25">
      <c r="A3059">
        <v>3057</v>
      </c>
      <c r="B3059">
        <v>41.159844742413497</v>
      </c>
      <c r="C3059">
        <v>139.51094605160199</v>
      </c>
      <c r="D3059">
        <v>16.5434258922742</v>
      </c>
      <c r="E3059">
        <v>11.5189587220706</v>
      </c>
      <c r="F3059">
        <v>0.243275299996355</v>
      </c>
      <c r="G3059">
        <v>0.76494065971467895</v>
      </c>
      <c r="H3059">
        <v>16.827586206896498</v>
      </c>
      <c r="I3059">
        <v>5.96521739130434</v>
      </c>
    </row>
    <row r="3060" spans="1:9" x14ac:dyDescent="0.25">
      <c r="A3060">
        <v>3058</v>
      </c>
      <c r="B3060">
        <v>56.0792717086834</v>
      </c>
      <c r="C3060">
        <v>143.05658709106899</v>
      </c>
      <c r="D3060">
        <v>12.943172133220701</v>
      </c>
      <c r="E3060">
        <v>5.0528135885961198</v>
      </c>
      <c r="F3060">
        <v>0.36469378055902302</v>
      </c>
      <c r="G3060">
        <v>0.77848915739769997</v>
      </c>
      <c r="H3060">
        <v>7.8442940038684696</v>
      </c>
      <c r="I3060">
        <v>2.6864754098360599</v>
      </c>
    </row>
    <row r="3061" spans="1:9" x14ac:dyDescent="0.25">
      <c r="A3061">
        <v>3059</v>
      </c>
      <c r="B3061">
        <v>43.138734353268397</v>
      </c>
      <c r="C3061">
        <v>168.46608433085299</v>
      </c>
      <c r="D3061">
        <v>14.7588621796044</v>
      </c>
      <c r="E3061">
        <v>5.83607752348974</v>
      </c>
      <c r="F3061">
        <v>0.25284559515505201</v>
      </c>
      <c r="G3061">
        <v>0.84626803394674199</v>
      </c>
      <c r="H3061">
        <v>14.754859611231099</v>
      </c>
      <c r="I3061">
        <v>3.2025473749611599</v>
      </c>
    </row>
    <row r="3062" spans="1:9" x14ac:dyDescent="0.25">
      <c r="A3062">
        <v>3060</v>
      </c>
      <c r="B3062">
        <v>34.500707213578501</v>
      </c>
      <c r="C3062">
        <v>126.46462405052399</v>
      </c>
      <c r="D3062">
        <v>15.7914561002429</v>
      </c>
      <c r="E3062">
        <v>3.1646747008864899</v>
      </c>
      <c r="F3062">
        <v>0.193943412138394</v>
      </c>
      <c r="G3062">
        <v>0.94643895136414902</v>
      </c>
      <c r="H3062">
        <v>11.3133208255159</v>
      </c>
      <c r="I3062">
        <v>2.6838116736536599</v>
      </c>
    </row>
    <row r="3063" spans="1:9" x14ac:dyDescent="0.25">
      <c r="A3063">
        <v>3061</v>
      </c>
      <c r="B3063">
        <v>26.3494074376787</v>
      </c>
      <c r="C3063">
        <v>140.80130807397299</v>
      </c>
      <c r="D3063">
        <v>9.1355486990182797</v>
      </c>
      <c r="E3063">
        <v>10.2354517474538</v>
      </c>
      <c r="F3063">
        <v>0.18721497256029099</v>
      </c>
      <c r="G3063">
        <v>0.69354230080920098</v>
      </c>
      <c r="H3063">
        <v>8.7674418604651105</v>
      </c>
      <c r="I3063">
        <v>4.8064952638700902</v>
      </c>
    </row>
    <row r="3064" spans="1:9" x14ac:dyDescent="0.25">
      <c r="A3064">
        <v>3062</v>
      </c>
      <c r="B3064">
        <v>58.058250877752897</v>
      </c>
      <c r="C3064">
        <v>166.999611575063</v>
      </c>
      <c r="D3064">
        <v>14.3802018466411</v>
      </c>
      <c r="E3064">
        <v>5.4326508467611401</v>
      </c>
      <c r="F3064">
        <v>0.336469807580068</v>
      </c>
      <c r="G3064">
        <v>0.77147845718091501</v>
      </c>
      <c r="H3064">
        <v>4.7400909681611401</v>
      </c>
      <c r="I3064">
        <v>3.53732859319451</v>
      </c>
    </row>
    <row r="3065" spans="1:9" x14ac:dyDescent="0.25">
      <c r="A3065">
        <v>3063</v>
      </c>
      <c r="B3065">
        <v>59.770985794231599</v>
      </c>
      <c r="C3065">
        <v>172.85163730937401</v>
      </c>
      <c r="D3065">
        <v>17.285588097869201</v>
      </c>
      <c r="E3065">
        <v>7.6481031296436903</v>
      </c>
      <c r="F3065">
        <v>0.34329152491113601</v>
      </c>
      <c r="G3065">
        <v>0.84450181962698601</v>
      </c>
      <c r="H3065">
        <v>10.325767690253601</v>
      </c>
      <c r="I3065">
        <v>3.9734693877551002</v>
      </c>
    </row>
    <row r="3066" spans="1:9" x14ac:dyDescent="0.25">
      <c r="A3066">
        <v>3064</v>
      </c>
      <c r="B3066">
        <v>34.900064892926601</v>
      </c>
      <c r="C3066">
        <v>140.518266565885</v>
      </c>
      <c r="D3066">
        <v>12.453593864686001</v>
      </c>
      <c r="E3066">
        <v>19.921367778139601</v>
      </c>
      <c r="F3066">
        <v>0.222378619471093</v>
      </c>
      <c r="G3066">
        <v>0.69011287755246997</v>
      </c>
      <c r="H3066">
        <v>13.726315789473601</v>
      </c>
      <c r="I3066">
        <v>8.2041198501872596</v>
      </c>
    </row>
    <row r="3067" spans="1:9" x14ac:dyDescent="0.25">
      <c r="A3067">
        <v>3065</v>
      </c>
      <c r="B3067">
        <v>60.8112449799196</v>
      </c>
      <c r="C3067">
        <v>122.59821057012</v>
      </c>
      <c r="D3067">
        <v>15.1717096510248</v>
      </c>
      <c r="E3067">
        <v>4.78255909447339</v>
      </c>
      <c r="F3067">
        <v>0.38779543769799002</v>
      </c>
      <c r="G3067">
        <v>0.76592379350510997</v>
      </c>
      <c r="H3067">
        <v>10.1833910034602</v>
      </c>
      <c r="I3067">
        <v>2.80404624277456</v>
      </c>
    </row>
    <row r="3068" spans="1:9" x14ac:dyDescent="0.25">
      <c r="A3068">
        <v>3066</v>
      </c>
      <c r="B3068">
        <v>36.676121372031602</v>
      </c>
      <c r="C3068">
        <v>109.157029177718</v>
      </c>
      <c r="D3068">
        <v>13.0917223221595</v>
      </c>
      <c r="E3068">
        <v>12.574043928342499</v>
      </c>
      <c r="F3068">
        <v>0.22812856307465401</v>
      </c>
      <c r="G3068">
        <v>0.67962574312021395</v>
      </c>
      <c r="H3068">
        <v>16.185840707964601</v>
      </c>
      <c r="I3068">
        <v>4.9454656862745097</v>
      </c>
    </row>
    <row r="3069" spans="1:9" x14ac:dyDescent="0.25">
      <c r="A3069">
        <v>3067</v>
      </c>
      <c r="B3069">
        <v>43.456182795698901</v>
      </c>
      <c r="C3069">
        <v>179.18449559918699</v>
      </c>
      <c r="D3069">
        <v>11.604886706868101</v>
      </c>
      <c r="E3069">
        <v>6.6059749755465402</v>
      </c>
      <c r="F3069">
        <v>0.30766501195066498</v>
      </c>
      <c r="G3069">
        <v>0.87489380295389296</v>
      </c>
      <c r="H3069">
        <v>9.1090425531914896</v>
      </c>
      <c r="I3069">
        <v>2.7246591582691102</v>
      </c>
    </row>
    <row r="3070" spans="1:9" x14ac:dyDescent="0.25">
      <c r="A3070">
        <v>3068</v>
      </c>
      <c r="B3070">
        <v>36.108623548921997</v>
      </c>
      <c r="C3070">
        <v>138.48665219057301</v>
      </c>
      <c r="D3070">
        <v>18.3071814394008</v>
      </c>
      <c r="E3070">
        <v>5.7391613312062102</v>
      </c>
      <c r="F3070">
        <v>0.203400500089192</v>
      </c>
      <c r="G3070">
        <v>0.82916098928040705</v>
      </c>
      <c r="H3070">
        <v>17.400770712909399</v>
      </c>
      <c r="I3070">
        <v>3.5512143611404401</v>
      </c>
    </row>
    <row r="3071" spans="1:9" x14ac:dyDescent="0.25">
      <c r="A3071">
        <v>3069</v>
      </c>
      <c r="B3071">
        <v>31.6170708955223</v>
      </c>
      <c r="C3071">
        <v>92.107796610169402</v>
      </c>
      <c r="D3071">
        <v>20.1691979045533</v>
      </c>
      <c r="E3071">
        <v>6.6358585049899599</v>
      </c>
      <c r="F3071">
        <v>0.194570296354422</v>
      </c>
      <c r="G3071">
        <v>0.55562395967635503</v>
      </c>
      <c r="H3071">
        <v>17.602721088435299</v>
      </c>
      <c r="I3071">
        <v>3.7298578199052099</v>
      </c>
    </row>
    <row r="3072" spans="1:9" x14ac:dyDescent="0.25">
      <c r="A3072">
        <v>3070</v>
      </c>
      <c r="B3072">
        <v>52.180476190476099</v>
      </c>
      <c r="C3072">
        <v>150.541822203788</v>
      </c>
      <c r="D3072">
        <v>14.7693819081948</v>
      </c>
      <c r="E3072">
        <v>11.361582208332701</v>
      </c>
      <c r="F3072">
        <v>0.27137155962189402</v>
      </c>
      <c r="G3072">
        <v>0.79245002858717495</v>
      </c>
      <c r="H3072">
        <v>15.4562841530054</v>
      </c>
      <c r="I3072">
        <v>5.0761309304891498</v>
      </c>
    </row>
    <row r="3073" spans="1:9" x14ac:dyDescent="0.25">
      <c r="A3073">
        <v>3071</v>
      </c>
      <c r="B3073">
        <v>35.528262386601497</v>
      </c>
      <c r="C3073">
        <v>167.775042555977</v>
      </c>
      <c r="D3073">
        <v>13.5379437600084</v>
      </c>
      <c r="E3073">
        <v>4.5410410700017101</v>
      </c>
      <c r="F3073">
        <v>0.216752371687604</v>
      </c>
      <c r="G3073">
        <v>0.86377868877418396</v>
      </c>
      <c r="H3073">
        <v>13.574493444576801</v>
      </c>
      <c r="I3073">
        <v>2.7852046564025499</v>
      </c>
    </row>
    <row r="3074" spans="1:9" x14ac:dyDescent="0.25">
      <c r="A3074">
        <v>3072</v>
      </c>
      <c r="B3074">
        <v>69.725034199726394</v>
      </c>
      <c r="C3074">
        <v>174.12423994917799</v>
      </c>
      <c r="D3074">
        <v>13.272241817009499</v>
      </c>
      <c r="E3074">
        <v>3.0521234767461798</v>
      </c>
      <c r="F3074">
        <v>0.389043523152795</v>
      </c>
      <c r="G3074">
        <v>0.88258245373030098</v>
      </c>
      <c r="H3074">
        <v>10.291050583657499</v>
      </c>
      <c r="I3074">
        <v>2.4632704756543702</v>
      </c>
    </row>
    <row r="3075" spans="1:9" x14ac:dyDescent="0.25">
      <c r="A3075">
        <v>3073</v>
      </c>
      <c r="B3075">
        <v>51.593491293177202</v>
      </c>
      <c r="C3075">
        <v>113.305126404494</v>
      </c>
      <c r="D3075">
        <v>11.834631842030101</v>
      </c>
      <c r="E3075">
        <v>9.9318794591178801</v>
      </c>
      <c r="F3075">
        <v>0.33393600117344402</v>
      </c>
      <c r="G3075">
        <v>0.60633028759249796</v>
      </c>
      <c r="H3075">
        <v>7.3375796178343897</v>
      </c>
      <c r="I3075">
        <v>4.3306288032454301</v>
      </c>
    </row>
    <row r="3076" spans="1:9" x14ac:dyDescent="0.25">
      <c r="A3076">
        <v>3074</v>
      </c>
      <c r="B3076">
        <v>76.917399943230194</v>
      </c>
      <c r="C3076">
        <v>139.00440100064799</v>
      </c>
      <c r="D3076">
        <v>14.658423981102599</v>
      </c>
      <c r="E3076">
        <v>6.0987177603232796</v>
      </c>
      <c r="F3076">
        <v>0.427209958375451</v>
      </c>
      <c r="G3076">
        <v>0.89951171039370104</v>
      </c>
      <c r="H3076">
        <v>6.9188660801564001</v>
      </c>
      <c r="I3076">
        <v>3.5119387027797502</v>
      </c>
    </row>
    <row r="3077" spans="1:9" x14ac:dyDescent="0.25">
      <c r="A3077">
        <v>3075</v>
      </c>
      <c r="B3077">
        <v>57.951293103448201</v>
      </c>
      <c r="C3077">
        <v>166.68297125016201</v>
      </c>
      <c r="D3077">
        <v>11.406223325510799</v>
      </c>
      <c r="E3077">
        <v>5.9609791980301203</v>
      </c>
      <c r="F3077">
        <v>0.37499612999278498</v>
      </c>
      <c r="G3077">
        <v>0.83357581569823402</v>
      </c>
      <c r="H3077">
        <v>7.2899869960988299</v>
      </c>
      <c r="I3077">
        <v>3.3860936408106199</v>
      </c>
    </row>
    <row r="3078" spans="1:9" x14ac:dyDescent="0.25">
      <c r="A3078">
        <v>3076</v>
      </c>
      <c r="B3078">
        <v>36.919588292055302</v>
      </c>
      <c r="C3078">
        <v>120.01996552714699</v>
      </c>
      <c r="D3078">
        <v>10.637513177284699</v>
      </c>
      <c r="E3078">
        <v>5.8319063887267104</v>
      </c>
      <c r="F3078">
        <v>0.23385578818546399</v>
      </c>
      <c r="G3078">
        <v>0.80371685914063395</v>
      </c>
      <c r="H3078">
        <v>8.1554404145077708</v>
      </c>
      <c r="I3078">
        <v>4.1693140794223797</v>
      </c>
    </row>
    <row r="3079" spans="1:9" x14ac:dyDescent="0.25">
      <c r="A3079">
        <v>3077</v>
      </c>
      <c r="B3079">
        <v>35.548002385211603</v>
      </c>
      <c r="C3079">
        <v>167.65333333333299</v>
      </c>
      <c r="D3079">
        <v>14.673326480848999</v>
      </c>
      <c r="E3079">
        <v>3.9593980349712399</v>
      </c>
      <c r="F3079">
        <v>0.22618071447027799</v>
      </c>
      <c r="G3079">
        <v>0.86280906274533498</v>
      </c>
      <c r="H3079">
        <v>14.9328671328671</v>
      </c>
      <c r="I3079">
        <v>2.58561151079136</v>
      </c>
    </row>
    <row r="3080" spans="1:9" x14ac:dyDescent="0.25">
      <c r="A3080">
        <v>3078</v>
      </c>
      <c r="B3080">
        <v>39.138017565871998</v>
      </c>
      <c r="C3080">
        <v>140.617805432571</v>
      </c>
      <c r="D3080">
        <v>19.301906819686099</v>
      </c>
      <c r="E3080">
        <v>5.79133222881772</v>
      </c>
      <c r="F3080">
        <v>0.24055072828076801</v>
      </c>
      <c r="G3080">
        <v>0.80898634261805102</v>
      </c>
      <c r="H3080">
        <v>15.7506193228736</v>
      </c>
      <c r="I3080">
        <v>3.4960903562119801</v>
      </c>
    </row>
    <row r="3081" spans="1:9" x14ac:dyDescent="0.25">
      <c r="A3081">
        <v>3079</v>
      </c>
      <c r="B3081">
        <v>57.023629799802997</v>
      </c>
      <c r="C3081">
        <v>180.569996067636</v>
      </c>
      <c r="D3081">
        <v>15.579772012053301</v>
      </c>
      <c r="E3081">
        <v>9.3576411426789896</v>
      </c>
      <c r="F3081">
        <v>0.298920321632901</v>
      </c>
      <c r="G3081">
        <v>0.77198593682423799</v>
      </c>
      <c r="H3081">
        <v>8.5571955719557202</v>
      </c>
      <c r="I3081">
        <v>4.0385802469135799</v>
      </c>
    </row>
    <row r="3082" spans="1:9" x14ac:dyDescent="0.25">
      <c r="A3082">
        <v>3080</v>
      </c>
      <c r="B3082">
        <v>57.931828866948699</v>
      </c>
      <c r="C3082">
        <v>127.87173100871701</v>
      </c>
      <c r="D3082">
        <v>12.5727067682097</v>
      </c>
      <c r="E3082">
        <v>7.9005692596536203</v>
      </c>
      <c r="F3082">
        <v>0.30994586478664199</v>
      </c>
      <c r="G3082">
        <v>0.81889700391361697</v>
      </c>
      <c r="H3082">
        <v>14.095177664974599</v>
      </c>
      <c r="I3082">
        <v>4.2260732571878696</v>
      </c>
    </row>
    <row r="3083" spans="1:9" x14ac:dyDescent="0.25">
      <c r="A3083">
        <v>3081</v>
      </c>
      <c r="B3083">
        <v>38.154088877202199</v>
      </c>
      <c r="C3083">
        <v>138.987395344557</v>
      </c>
      <c r="D3083">
        <v>13.1472239831031</v>
      </c>
      <c r="E3083">
        <v>9.5132153506585002</v>
      </c>
      <c r="F3083">
        <v>0.23370254364840701</v>
      </c>
      <c r="G3083">
        <v>0.83460139545864498</v>
      </c>
      <c r="H3083">
        <v>13.7673545966228</v>
      </c>
      <c r="I3083">
        <v>5.53742396191483</v>
      </c>
    </row>
    <row r="3084" spans="1:9" x14ac:dyDescent="0.25">
      <c r="A3084">
        <v>3082</v>
      </c>
      <c r="B3084">
        <v>39.650610583446401</v>
      </c>
      <c r="C3084">
        <v>173.443367814586</v>
      </c>
      <c r="D3084">
        <v>18.79572548722</v>
      </c>
      <c r="E3084">
        <v>5.54945346090049</v>
      </c>
      <c r="F3084">
        <v>0.204039688001387</v>
      </c>
      <c r="G3084">
        <v>0.84315424228570202</v>
      </c>
      <c r="H3084">
        <v>13.362831858407</v>
      </c>
      <c r="I3084">
        <v>3.35352006056018</v>
      </c>
    </row>
    <row r="3085" spans="1:9" x14ac:dyDescent="0.25">
      <c r="A3085">
        <v>3083</v>
      </c>
      <c r="B3085">
        <v>43.885025380710601</v>
      </c>
      <c r="C3085">
        <v>118.312244434348</v>
      </c>
      <c r="D3085">
        <v>16.003462063277698</v>
      </c>
      <c r="E3085">
        <v>4.7164924651119398</v>
      </c>
      <c r="F3085">
        <v>0.33173050782418101</v>
      </c>
      <c r="G3085">
        <v>0.84129048918640803</v>
      </c>
      <c r="H3085">
        <v>9.7789883268482498</v>
      </c>
      <c r="I3085">
        <v>3.1424050632911298</v>
      </c>
    </row>
    <row r="3086" spans="1:9" x14ac:dyDescent="0.25">
      <c r="A3086">
        <v>3084</v>
      </c>
      <c r="B3086">
        <v>47.303632087797197</v>
      </c>
      <c r="C3086">
        <v>137.82291499276801</v>
      </c>
      <c r="D3086">
        <v>13.399093795178899</v>
      </c>
      <c r="E3086">
        <v>6.5903997652511004</v>
      </c>
      <c r="F3086">
        <v>0.28684721259097601</v>
      </c>
      <c r="G3086">
        <v>0.76193791210615802</v>
      </c>
      <c r="H3086">
        <v>10.2091503267973</v>
      </c>
      <c r="I3086">
        <v>4.4520214320506497</v>
      </c>
    </row>
    <row r="3087" spans="1:9" x14ac:dyDescent="0.25">
      <c r="A3087">
        <v>3085</v>
      </c>
      <c r="B3087">
        <v>41.375125376128302</v>
      </c>
      <c r="C3087">
        <v>172.91950098489801</v>
      </c>
      <c r="D3087">
        <v>13.302493359998801</v>
      </c>
      <c r="E3087">
        <v>3.1220980643802698</v>
      </c>
      <c r="F3087">
        <v>0.24045619906919</v>
      </c>
      <c r="G3087">
        <v>0.82797747011885403</v>
      </c>
      <c r="H3087">
        <v>10.603296703296699</v>
      </c>
      <c r="I3087">
        <v>2.4331419196062298</v>
      </c>
    </row>
    <row r="3088" spans="1:9" x14ac:dyDescent="0.25">
      <c r="A3088">
        <v>3086</v>
      </c>
      <c r="B3088">
        <v>38.046771733604402</v>
      </c>
      <c r="C3088">
        <v>81.062868815251903</v>
      </c>
      <c r="D3088">
        <v>18.045438571887299</v>
      </c>
      <c r="E3088">
        <v>9.3955928781048694</v>
      </c>
      <c r="F3088">
        <v>0.22251925204265899</v>
      </c>
      <c r="G3088">
        <v>0.66334180724034297</v>
      </c>
      <c r="H3088">
        <v>16.849854227405199</v>
      </c>
      <c r="I3088">
        <v>5.7962962962962896</v>
      </c>
    </row>
    <row r="3089" spans="1:9" x14ac:dyDescent="0.25">
      <c r="A3089">
        <v>3087</v>
      </c>
      <c r="B3089">
        <v>18.5940928270042</v>
      </c>
      <c r="C3089">
        <v>129.83996212121201</v>
      </c>
      <c r="D3089">
        <v>22.2804433351351</v>
      </c>
      <c r="E3089">
        <v>12.4225383731818</v>
      </c>
      <c r="F3089">
        <v>0.100962242099969</v>
      </c>
      <c r="G3089">
        <v>0.69024279460888605</v>
      </c>
      <c r="H3089">
        <v>14.7693965517241</v>
      </c>
      <c r="I3089">
        <v>4.3877427184466002</v>
      </c>
    </row>
    <row r="3090" spans="1:9" x14ac:dyDescent="0.25">
      <c r="A3090">
        <v>3088</v>
      </c>
      <c r="B3090">
        <v>51.445436507936499</v>
      </c>
      <c r="C3090">
        <v>157.86772595955401</v>
      </c>
      <c r="D3090">
        <v>18.747874002885101</v>
      </c>
      <c r="E3090">
        <v>10.300486236554599</v>
      </c>
      <c r="F3090">
        <v>0.29936936554169602</v>
      </c>
      <c r="G3090">
        <v>0.75998278484103898</v>
      </c>
      <c r="H3090">
        <v>12.207171314741</v>
      </c>
      <c r="I3090">
        <v>3.3295918367346902</v>
      </c>
    </row>
    <row r="3091" spans="1:9" x14ac:dyDescent="0.25">
      <c r="A3091">
        <v>3089</v>
      </c>
      <c r="B3091">
        <v>46.5075542965061</v>
      </c>
      <c r="C3091">
        <v>140.765934065934</v>
      </c>
      <c r="D3091">
        <v>20.470727661856799</v>
      </c>
      <c r="E3091">
        <v>9.2397262560794502</v>
      </c>
      <c r="F3091">
        <v>0.30337227447383203</v>
      </c>
      <c r="G3091">
        <v>0.72870738610026398</v>
      </c>
      <c r="H3091">
        <v>8.8235294117646994</v>
      </c>
      <c r="I3091">
        <v>3.90750141003948</v>
      </c>
    </row>
    <row r="3092" spans="1:9" x14ac:dyDescent="0.25">
      <c r="A3092">
        <v>3090</v>
      </c>
      <c r="B3092">
        <v>63.134164588528598</v>
      </c>
      <c r="C3092">
        <v>158.80961515405801</v>
      </c>
      <c r="D3092">
        <v>18.401323421895899</v>
      </c>
      <c r="E3092">
        <v>6.8413132751523396</v>
      </c>
      <c r="F3092">
        <v>0.32999053181579602</v>
      </c>
      <c r="G3092">
        <v>0.82771469514085305</v>
      </c>
      <c r="H3092">
        <v>9.8092643051771091</v>
      </c>
      <c r="I3092">
        <v>4.20903595291123</v>
      </c>
    </row>
    <row r="3093" spans="1:9" x14ac:dyDescent="0.25">
      <c r="A3093">
        <v>3091</v>
      </c>
      <c r="B3093">
        <v>52.859182349123898</v>
      </c>
      <c r="C3093">
        <v>173.32222920595001</v>
      </c>
      <c r="D3093">
        <v>14.666816410496899</v>
      </c>
      <c r="E3093">
        <v>5.4467758044168502</v>
      </c>
      <c r="F3093">
        <v>0.32759622647909797</v>
      </c>
      <c r="G3093">
        <v>0.75707337330428104</v>
      </c>
      <c r="H3093">
        <v>9.6309523809523796</v>
      </c>
      <c r="I3093">
        <v>2.6178428761651098</v>
      </c>
    </row>
    <row r="3094" spans="1:9" x14ac:dyDescent="0.25">
      <c r="A3094">
        <v>3092</v>
      </c>
      <c r="B3094">
        <v>39.916875522138596</v>
      </c>
      <c r="C3094">
        <v>37.764750378214799</v>
      </c>
      <c r="D3094">
        <v>12.286643867587401</v>
      </c>
      <c r="E3094">
        <v>21.9123223794113</v>
      </c>
      <c r="F3094">
        <v>0.228707945990586</v>
      </c>
      <c r="G3094">
        <v>0.17003003623433799</v>
      </c>
      <c r="H3094">
        <v>14.1398416886543</v>
      </c>
      <c r="I3094">
        <v>7.7025171624713904</v>
      </c>
    </row>
    <row r="3095" spans="1:9" x14ac:dyDescent="0.25">
      <c r="A3095">
        <v>3093</v>
      </c>
      <c r="B3095">
        <v>15.365648854961799</v>
      </c>
      <c r="C3095">
        <v>183.29767974196201</v>
      </c>
      <c r="D3095">
        <v>7.3778707305373601</v>
      </c>
      <c r="E3095">
        <v>3.3676695736729498</v>
      </c>
      <c r="F3095">
        <v>0.15502651267862499</v>
      </c>
      <c r="G3095">
        <v>0.88679673876260201</v>
      </c>
      <c r="H3095">
        <v>13.027811366384499</v>
      </c>
      <c r="I3095">
        <v>2.4783163265306101</v>
      </c>
    </row>
    <row r="3096" spans="1:9" x14ac:dyDescent="0.25">
      <c r="A3096">
        <v>3094</v>
      </c>
      <c r="B3096">
        <v>50.5626923866201</v>
      </c>
      <c r="C3096">
        <v>147.144469154105</v>
      </c>
      <c r="D3096">
        <v>12.088655569116399</v>
      </c>
      <c r="E3096">
        <v>6.5327254761841598</v>
      </c>
      <c r="F3096">
        <v>0.37980059224052598</v>
      </c>
      <c r="G3096">
        <v>0.81677456884777699</v>
      </c>
      <c r="H3096">
        <v>6.0475841874084901</v>
      </c>
      <c r="I3096">
        <v>4.0640408899578997</v>
      </c>
    </row>
    <row r="3097" spans="1:9" x14ac:dyDescent="0.25">
      <c r="A3097">
        <v>3095</v>
      </c>
      <c r="B3097">
        <v>50.1058457281217</v>
      </c>
      <c r="C3097">
        <v>143.86856981345301</v>
      </c>
      <c r="D3097">
        <v>14.692147585543299</v>
      </c>
      <c r="E3097">
        <v>5.65820863116378</v>
      </c>
      <c r="F3097">
        <v>0.30968806998447201</v>
      </c>
      <c r="G3097">
        <v>0.81469500260972405</v>
      </c>
      <c r="H3097">
        <v>14.292563600782699</v>
      </c>
      <c r="I3097">
        <v>3.4913385826771601</v>
      </c>
    </row>
    <row r="3098" spans="1:9" x14ac:dyDescent="0.25">
      <c r="A3098">
        <v>3096</v>
      </c>
      <c r="B3098">
        <v>63.028052805280502</v>
      </c>
      <c r="C3098">
        <v>182.045396066899</v>
      </c>
      <c r="D3098">
        <v>15.4154433379168</v>
      </c>
      <c r="E3098">
        <v>3.8182214858693602</v>
      </c>
      <c r="F3098">
        <v>0.35564920468873301</v>
      </c>
      <c r="G3098">
        <v>0.89040468070805701</v>
      </c>
      <c r="H3098">
        <v>10.6389270976616</v>
      </c>
      <c r="I3098">
        <v>2.6798727588201201</v>
      </c>
    </row>
    <row r="3099" spans="1:9" x14ac:dyDescent="0.25">
      <c r="A3099">
        <v>3097</v>
      </c>
      <c r="B3099">
        <v>39.229122055674502</v>
      </c>
      <c r="C3099">
        <v>182.68126324286101</v>
      </c>
      <c r="D3099">
        <v>19.889573097249201</v>
      </c>
      <c r="E3099">
        <v>3.6733468296725298</v>
      </c>
      <c r="F3099">
        <v>0.24592869032280501</v>
      </c>
      <c r="G3099">
        <v>0.89254236546453802</v>
      </c>
      <c r="H3099">
        <v>10.704292527821901</v>
      </c>
      <c r="I3099">
        <v>2.6438078703703698</v>
      </c>
    </row>
    <row r="3100" spans="1:9" x14ac:dyDescent="0.25">
      <c r="A3100">
        <v>3098</v>
      </c>
      <c r="B3100">
        <v>41.7381046008651</v>
      </c>
      <c r="C3100">
        <v>131.68442834971501</v>
      </c>
      <c r="D3100">
        <v>13.7876145941551</v>
      </c>
      <c r="E3100">
        <v>15.784423341087001</v>
      </c>
      <c r="F3100">
        <v>0.28914470458575597</v>
      </c>
      <c r="G3100">
        <v>0.73114290105898405</v>
      </c>
      <c r="H3100">
        <v>9.0012468827930103</v>
      </c>
      <c r="I3100">
        <v>9.5387205387205292</v>
      </c>
    </row>
    <row r="3101" spans="1:9" x14ac:dyDescent="0.25">
      <c r="A3101">
        <v>3099</v>
      </c>
      <c r="B3101">
        <v>87.0445736434108</v>
      </c>
      <c r="C3101">
        <v>99.607670380927701</v>
      </c>
      <c r="D3101">
        <v>15.308302090468301</v>
      </c>
      <c r="E3101">
        <v>8.3097420617170705</v>
      </c>
      <c r="F3101">
        <v>0.44280107489540499</v>
      </c>
      <c r="G3101">
        <v>0.61936414147602903</v>
      </c>
      <c r="H3101">
        <v>7.53125</v>
      </c>
      <c r="I3101">
        <v>5.4154704944178604</v>
      </c>
    </row>
    <row r="3102" spans="1:9" x14ac:dyDescent="0.25">
      <c r="A3102">
        <v>3100</v>
      </c>
      <c r="B3102">
        <v>35.755584756898799</v>
      </c>
      <c r="C3102">
        <v>145.76696298984001</v>
      </c>
      <c r="D3102">
        <v>20.229410374577</v>
      </c>
      <c r="E3102">
        <v>4.2619288272993598</v>
      </c>
      <c r="F3102">
        <v>0.207885247239393</v>
      </c>
      <c r="G3102">
        <v>0.86912096408124895</v>
      </c>
      <c r="H3102">
        <v>10.6243194192377</v>
      </c>
      <c r="I3102">
        <v>2.92943305186972</v>
      </c>
    </row>
    <row r="3103" spans="1:9" x14ac:dyDescent="0.25">
      <c r="A3103">
        <v>3101</v>
      </c>
      <c r="B3103">
        <v>65.636330409356702</v>
      </c>
      <c r="C3103">
        <v>29.251332149200699</v>
      </c>
      <c r="D3103">
        <v>19.759768239187899</v>
      </c>
      <c r="E3103">
        <v>23.0730384887841</v>
      </c>
      <c r="F3103">
        <v>0.34740284774122099</v>
      </c>
      <c r="G3103">
        <v>0.136701397785989</v>
      </c>
      <c r="H3103">
        <v>5.9445910290237398</v>
      </c>
      <c r="I3103">
        <v>8.7046979865771803</v>
      </c>
    </row>
    <row r="3104" spans="1:9" x14ac:dyDescent="0.25">
      <c r="A3104">
        <v>3102</v>
      </c>
      <c r="B3104">
        <v>17.784081287044799</v>
      </c>
      <c r="C3104">
        <v>145.950978284239</v>
      </c>
      <c r="D3104">
        <v>19.479682393255601</v>
      </c>
      <c r="E3104">
        <v>8.35080918406147</v>
      </c>
      <c r="F3104">
        <v>0.109504796250165</v>
      </c>
      <c r="G3104">
        <v>0.77842862269386004</v>
      </c>
      <c r="H3104">
        <v>14.3197674418604</v>
      </c>
      <c r="I3104">
        <v>3.09620670698185</v>
      </c>
    </row>
    <row r="3105" spans="1:9" x14ac:dyDescent="0.25">
      <c r="A3105">
        <v>3103</v>
      </c>
      <c r="B3105">
        <v>39.347215496368001</v>
      </c>
      <c r="C3105">
        <v>128.65468620403601</v>
      </c>
      <c r="D3105">
        <v>13.7898724620953</v>
      </c>
      <c r="E3105">
        <v>5.3091949526747904</v>
      </c>
      <c r="F3105">
        <v>0.226794527832198</v>
      </c>
      <c r="G3105">
        <v>0.68834836668288402</v>
      </c>
      <c r="H3105">
        <v>16.917105263157801</v>
      </c>
      <c r="I3105">
        <v>3.0219999999999998</v>
      </c>
    </row>
    <row r="3106" spans="1:9" x14ac:dyDescent="0.25">
      <c r="A3106">
        <v>3104</v>
      </c>
      <c r="B3106">
        <v>46.821857923497198</v>
      </c>
      <c r="C3106">
        <v>175.039066923338</v>
      </c>
      <c r="D3106">
        <v>14.5412358719952</v>
      </c>
      <c r="E3106">
        <v>2.2727940457453601</v>
      </c>
      <c r="F3106">
        <v>0.25286244898749399</v>
      </c>
      <c r="G3106">
        <v>0.89547183091177796</v>
      </c>
      <c r="H3106">
        <v>15.3447204968944</v>
      </c>
      <c r="I3106">
        <v>2.12312811980033</v>
      </c>
    </row>
    <row r="3107" spans="1:9" x14ac:dyDescent="0.25">
      <c r="A3107">
        <v>3105</v>
      </c>
      <c r="B3107">
        <v>30.664302600472801</v>
      </c>
      <c r="C3107">
        <v>150.609019395904</v>
      </c>
      <c r="D3107">
        <v>18.0727054255517</v>
      </c>
      <c r="E3107">
        <v>5.3320219802934998</v>
      </c>
      <c r="F3107">
        <v>0.17571025767707599</v>
      </c>
      <c r="G3107">
        <v>0.90403219267716395</v>
      </c>
      <c r="H3107">
        <v>17.144628099173499</v>
      </c>
      <c r="I3107">
        <v>3.27973609802073</v>
      </c>
    </row>
    <row r="3108" spans="1:9" x14ac:dyDescent="0.25">
      <c r="A3108">
        <v>3106</v>
      </c>
      <c r="B3108">
        <v>17.351966873706001</v>
      </c>
      <c r="C3108">
        <v>162.13775965337001</v>
      </c>
      <c r="D3108">
        <v>25.0073733709579</v>
      </c>
      <c r="E3108">
        <v>5.83704937293487</v>
      </c>
      <c r="F3108">
        <v>9.4895026282348305E-2</v>
      </c>
      <c r="G3108">
        <v>0.83781381099528696</v>
      </c>
      <c r="H3108">
        <v>20.358395989974898</v>
      </c>
      <c r="I3108">
        <v>3.1424491253123801</v>
      </c>
    </row>
    <row r="3109" spans="1:9" x14ac:dyDescent="0.25">
      <c r="A3109">
        <v>3107</v>
      </c>
      <c r="B3109">
        <v>48.670075589150699</v>
      </c>
      <c r="C3109">
        <v>154.04340184916299</v>
      </c>
      <c r="D3109">
        <v>18.368196790732799</v>
      </c>
      <c r="E3109">
        <v>3.23126014445584</v>
      </c>
      <c r="F3109">
        <v>0.26980926902101099</v>
      </c>
      <c r="G3109">
        <v>0.87238955597856305</v>
      </c>
      <c r="H3109">
        <v>11.696755994358201</v>
      </c>
      <c r="I3109">
        <v>2.4529268950633898</v>
      </c>
    </row>
    <row r="3110" spans="1:9" x14ac:dyDescent="0.25">
      <c r="A3110">
        <v>3108</v>
      </c>
      <c r="B3110">
        <v>50.447587354409301</v>
      </c>
      <c r="C3110">
        <v>110.983843137254</v>
      </c>
      <c r="D3110">
        <v>15.144804751112</v>
      </c>
      <c r="E3110">
        <v>8.37917778974413</v>
      </c>
      <c r="F3110">
        <v>0.312872543390042</v>
      </c>
      <c r="G3110">
        <v>0.74294351425879701</v>
      </c>
      <c r="H3110">
        <v>12.744774477447701</v>
      </c>
      <c r="I3110">
        <v>5.22443559096945</v>
      </c>
    </row>
    <row r="3111" spans="1:9" x14ac:dyDescent="0.25">
      <c r="A3111">
        <v>3109</v>
      </c>
      <c r="B3111">
        <v>57.174603174603099</v>
      </c>
      <c r="C3111">
        <v>146.4294205052</v>
      </c>
      <c r="D3111">
        <v>13.167959312089</v>
      </c>
      <c r="E3111">
        <v>10.5662995578387</v>
      </c>
      <c r="F3111">
        <v>0.36394923438471999</v>
      </c>
      <c r="G3111">
        <v>0.70076336445512899</v>
      </c>
      <c r="H3111">
        <v>9.5732248520710002</v>
      </c>
      <c r="I3111">
        <v>4.7372168284789602</v>
      </c>
    </row>
    <row r="3112" spans="1:9" x14ac:dyDescent="0.25">
      <c r="A3112">
        <v>3110</v>
      </c>
      <c r="B3112">
        <v>32.230569948186499</v>
      </c>
      <c r="C3112">
        <v>101.989372822299</v>
      </c>
      <c r="D3112">
        <v>10.4501230821921</v>
      </c>
      <c r="E3112">
        <v>4.9977805415273204</v>
      </c>
      <c r="F3112">
        <v>0.18449932377945399</v>
      </c>
      <c r="G3112">
        <v>0.80841323906124296</v>
      </c>
      <c r="H3112">
        <v>17.918032786885199</v>
      </c>
      <c r="I3112">
        <v>3.8697378872120698</v>
      </c>
    </row>
    <row r="3113" spans="1:9" x14ac:dyDescent="0.25">
      <c r="A3113">
        <v>3111</v>
      </c>
      <c r="B3113">
        <v>28.336325237592298</v>
      </c>
      <c r="C3113">
        <v>168.244171122994</v>
      </c>
      <c r="D3113">
        <v>16.286113061760599</v>
      </c>
      <c r="E3113">
        <v>5.6768876912558603</v>
      </c>
      <c r="F3113">
        <v>0.17884428423127</v>
      </c>
      <c r="G3113">
        <v>0.85012665368843698</v>
      </c>
      <c r="H3113">
        <v>13.030816640986099</v>
      </c>
      <c r="I3113">
        <v>3.03197158081705</v>
      </c>
    </row>
    <row r="3114" spans="1:9" x14ac:dyDescent="0.25">
      <c r="A3114">
        <v>3112</v>
      </c>
      <c r="B3114">
        <v>48.334517627767099</v>
      </c>
      <c r="C3114">
        <v>152.24544314072699</v>
      </c>
      <c r="D3114">
        <v>16.462027140542901</v>
      </c>
      <c r="E3114">
        <v>4.5884028654477804</v>
      </c>
      <c r="F3114">
        <v>0.358110270788219</v>
      </c>
      <c r="G3114">
        <v>0.88589668536938704</v>
      </c>
      <c r="H3114">
        <v>8.8081002892960392</v>
      </c>
      <c r="I3114">
        <v>3.1297338792220999</v>
      </c>
    </row>
    <row r="3115" spans="1:9" x14ac:dyDescent="0.25">
      <c r="A3115">
        <v>3113</v>
      </c>
      <c r="B3115">
        <v>38.396099529253497</v>
      </c>
      <c r="C3115">
        <v>126.037431941923</v>
      </c>
      <c r="D3115">
        <v>13.5465139919721</v>
      </c>
      <c r="E3115">
        <v>10.860800101520001</v>
      </c>
      <c r="F3115">
        <v>0.241634960312508</v>
      </c>
      <c r="G3115">
        <v>0.69239464429902298</v>
      </c>
      <c r="H3115">
        <v>16.221973094170401</v>
      </c>
      <c r="I3115">
        <v>5.1929824561403501</v>
      </c>
    </row>
    <row r="3116" spans="1:9" x14ac:dyDescent="0.25">
      <c r="A3116">
        <v>3114</v>
      </c>
      <c r="B3116">
        <v>27.7931583134447</v>
      </c>
      <c r="C3116">
        <v>104.11932101847199</v>
      </c>
      <c r="D3116">
        <v>19.434392926631698</v>
      </c>
      <c r="E3116">
        <v>4.8182042465459398</v>
      </c>
      <c r="F3116">
        <v>0.15119037024190601</v>
      </c>
      <c r="G3116">
        <v>0.82754894501323395</v>
      </c>
      <c r="H3116">
        <v>14.6485436893203</v>
      </c>
      <c r="I3116">
        <v>3.4694852941176402</v>
      </c>
    </row>
    <row r="3117" spans="1:9" x14ac:dyDescent="0.25">
      <c r="A3117">
        <v>3115</v>
      </c>
      <c r="B3117">
        <v>50.733590733590702</v>
      </c>
      <c r="C3117">
        <v>173.53861538461501</v>
      </c>
      <c r="D3117">
        <v>16.9679622558671</v>
      </c>
      <c r="E3117">
        <v>4.6060229440317304</v>
      </c>
      <c r="F3117">
        <v>0.28975925767920602</v>
      </c>
      <c r="G3117">
        <v>0.822787004017552</v>
      </c>
      <c r="H3117">
        <v>15.6091245376078</v>
      </c>
      <c r="I3117">
        <v>2.9215</v>
      </c>
    </row>
    <row r="3118" spans="1:9" x14ac:dyDescent="0.25">
      <c r="A3118">
        <v>3116</v>
      </c>
      <c r="B3118">
        <v>45.420725009154097</v>
      </c>
      <c r="C3118">
        <v>169.191678448798</v>
      </c>
      <c r="D3118">
        <v>17.572664981014402</v>
      </c>
      <c r="E3118">
        <v>3.9117963162337301</v>
      </c>
      <c r="F3118">
        <v>0.25195301629170902</v>
      </c>
      <c r="G3118">
        <v>0.88575586802558004</v>
      </c>
      <c r="H3118">
        <v>19.4761904761904</v>
      </c>
      <c r="I3118">
        <v>2.6608187134502899</v>
      </c>
    </row>
    <row r="3119" spans="1:9" x14ac:dyDescent="0.25">
      <c r="A3119">
        <v>3117</v>
      </c>
      <c r="B3119">
        <v>32.326914660831498</v>
      </c>
      <c r="C3119">
        <v>151.27538235548201</v>
      </c>
      <c r="D3119">
        <v>11.104277949141499</v>
      </c>
      <c r="E3119">
        <v>7.4805732425183402</v>
      </c>
      <c r="F3119">
        <v>0.207581594400714</v>
      </c>
      <c r="G3119">
        <v>0.88079589088303101</v>
      </c>
      <c r="H3119">
        <v>13.684073107049599</v>
      </c>
      <c r="I3119">
        <v>3.38565521628498</v>
      </c>
    </row>
    <row r="3120" spans="1:9" x14ac:dyDescent="0.25">
      <c r="A3120">
        <v>3118</v>
      </c>
      <c r="B3120">
        <v>33.892938496583099</v>
      </c>
      <c r="C3120">
        <v>104.877522123893</v>
      </c>
      <c r="D3120">
        <v>12.081928110059501</v>
      </c>
      <c r="E3120">
        <v>8.9315320889195498</v>
      </c>
      <c r="F3120">
        <v>0.19696456388755801</v>
      </c>
      <c r="G3120">
        <v>0.58872618929714204</v>
      </c>
      <c r="H3120">
        <v>13.3645083932853</v>
      </c>
      <c r="I3120">
        <v>5.0409090909090901</v>
      </c>
    </row>
    <row r="3121" spans="1:9" x14ac:dyDescent="0.25">
      <c r="A3121">
        <v>3119</v>
      </c>
      <c r="B3121">
        <v>24.084229390680999</v>
      </c>
      <c r="C3121">
        <v>169.830202854996</v>
      </c>
      <c r="D3121">
        <v>16.996054272145098</v>
      </c>
      <c r="E3121">
        <v>7.2836799384190902</v>
      </c>
      <c r="F3121">
        <v>0.18693553913924199</v>
      </c>
      <c r="G3121">
        <v>0.82652413610507103</v>
      </c>
      <c r="H3121">
        <v>15.944000000000001</v>
      </c>
      <c r="I3121">
        <v>3.9551710578057402</v>
      </c>
    </row>
    <row r="3122" spans="1:9" x14ac:dyDescent="0.25">
      <c r="A3122">
        <v>3120</v>
      </c>
      <c r="B3122">
        <v>73.584236243891993</v>
      </c>
      <c r="C3122">
        <v>40.882923191647997</v>
      </c>
      <c r="D3122">
        <v>16.1838251806873</v>
      </c>
      <c r="E3122">
        <v>15.9010036939996</v>
      </c>
      <c r="F3122">
        <v>0.40803005497311301</v>
      </c>
      <c r="G3122">
        <v>0.20848251114701799</v>
      </c>
      <c r="H3122">
        <v>8.6533333333333307</v>
      </c>
      <c r="I3122">
        <v>11.3173996175908</v>
      </c>
    </row>
    <row r="3123" spans="1:9" x14ac:dyDescent="0.25">
      <c r="A3123">
        <v>3121</v>
      </c>
      <c r="B3123">
        <v>60.982283908824101</v>
      </c>
      <c r="C3123">
        <v>176.10672139558699</v>
      </c>
      <c r="D3123">
        <v>12.874448397649401</v>
      </c>
      <c r="E3123">
        <v>7.1845631649257697</v>
      </c>
      <c r="F3123">
        <v>0.40395196981242099</v>
      </c>
      <c r="G3123">
        <v>0.85349671465047405</v>
      </c>
      <c r="H3123">
        <v>7.1525581395348796</v>
      </c>
      <c r="I3123">
        <v>3.6804308797127399</v>
      </c>
    </row>
    <row r="3124" spans="1:9" x14ac:dyDescent="0.25">
      <c r="A3124">
        <v>3122</v>
      </c>
      <c r="B3124">
        <v>66.179539852095303</v>
      </c>
      <c r="C3124">
        <v>155.932968013253</v>
      </c>
      <c r="D3124">
        <v>16.116707592083898</v>
      </c>
      <c r="E3124">
        <v>5.3524391572936798</v>
      </c>
      <c r="F3124">
        <v>0.31392206319806198</v>
      </c>
      <c r="G3124">
        <v>0.86299885236166796</v>
      </c>
      <c r="H3124">
        <v>11.777923784494</v>
      </c>
      <c r="I3124">
        <v>3.1847227322805698</v>
      </c>
    </row>
    <row r="3125" spans="1:9" x14ac:dyDescent="0.25">
      <c r="A3125">
        <v>3123</v>
      </c>
      <c r="B3125">
        <v>39.372301048735302</v>
      </c>
      <c r="C3125">
        <v>135.18527621722799</v>
      </c>
      <c r="D3125">
        <v>14.5380533668597</v>
      </c>
      <c r="E3125">
        <v>4.7253614257051701</v>
      </c>
      <c r="F3125">
        <v>0.24589465209105599</v>
      </c>
      <c r="G3125">
        <v>0.83133053089294795</v>
      </c>
      <c r="H3125">
        <v>14.9403437815975</v>
      </c>
      <c r="I3125">
        <v>2.91438623924941</v>
      </c>
    </row>
    <row r="3126" spans="1:9" x14ac:dyDescent="0.25">
      <c r="A3126">
        <v>3124</v>
      </c>
      <c r="B3126">
        <v>33.513968253968201</v>
      </c>
      <c r="C3126">
        <v>144.32598077832</v>
      </c>
      <c r="D3126">
        <v>10.8508538176232</v>
      </c>
      <c r="E3126">
        <v>6.6004429195060901</v>
      </c>
      <c r="F3126">
        <v>0.210223525014374</v>
      </c>
      <c r="G3126">
        <v>0.87996232885530301</v>
      </c>
      <c r="H3126">
        <v>18.116483516483498</v>
      </c>
      <c r="I3126">
        <v>3.9407477075005799</v>
      </c>
    </row>
    <row r="3127" spans="1:9" x14ac:dyDescent="0.25">
      <c r="A3127">
        <v>3125</v>
      </c>
      <c r="B3127">
        <v>50.563181267662401</v>
      </c>
      <c r="C3127">
        <v>164.31497443389301</v>
      </c>
      <c r="D3127">
        <v>15.688204470834</v>
      </c>
      <c r="E3127">
        <v>3.1846850420169601</v>
      </c>
      <c r="F3127">
        <v>0.29060006142671702</v>
      </c>
      <c r="G3127">
        <v>0.85521848939546397</v>
      </c>
      <c r="H3127">
        <v>15.0522959183673</v>
      </c>
      <c r="I3127">
        <v>2.60607225211375</v>
      </c>
    </row>
    <row r="3128" spans="1:9" x14ac:dyDescent="0.25">
      <c r="A3128">
        <v>3126</v>
      </c>
      <c r="B3128">
        <v>22.646589549262</v>
      </c>
      <c r="C3128">
        <v>130.94632229084701</v>
      </c>
      <c r="D3128">
        <v>13.7920931491053</v>
      </c>
      <c r="E3128">
        <v>4.73773080728325</v>
      </c>
      <c r="F3128">
        <v>0.13278103820971199</v>
      </c>
      <c r="G3128">
        <v>0.85946539556742096</v>
      </c>
      <c r="H3128">
        <v>17.617458279845899</v>
      </c>
      <c r="I3128">
        <v>3.1750083977158199</v>
      </c>
    </row>
    <row r="3129" spans="1:9" x14ac:dyDescent="0.25">
      <c r="A3129">
        <v>3127</v>
      </c>
      <c r="B3129">
        <v>54.992669253988701</v>
      </c>
      <c r="C3129">
        <v>106.42086473621499</v>
      </c>
      <c r="D3129">
        <v>14.6890814741234</v>
      </c>
      <c r="E3129">
        <v>7.6902874489061901</v>
      </c>
      <c r="F3129">
        <v>0.32631515931086302</v>
      </c>
      <c r="G3129">
        <v>0.70888949747992802</v>
      </c>
      <c r="H3129">
        <v>11.332312404287901</v>
      </c>
      <c r="I3129">
        <v>3.6196261682242898</v>
      </c>
    </row>
    <row r="3130" spans="1:9" x14ac:dyDescent="0.25">
      <c r="A3130">
        <v>3128</v>
      </c>
      <c r="B3130">
        <v>30.952506596306002</v>
      </c>
      <c r="C3130">
        <v>151.71957089808799</v>
      </c>
      <c r="D3130">
        <v>15.230408787317501</v>
      </c>
      <c r="E3130">
        <v>5.1752063270376398</v>
      </c>
      <c r="F3130">
        <v>0.19021498669958101</v>
      </c>
      <c r="G3130">
        <v>0.83419614116659502</v>
      </c>
      <c r="H3130">
        <v>19.845310596833102</v>
      </c>
      <c r="I3130">
        <v>3.26938192211504</v>
      </c>
    </row>
    <row r="3131" spans="1:9" x14ac:dyDescent="0.25">
      <c r="A3131">
        <v>3129</v>
      </c>
      <c r="B3131">
        <v>62.718791946308698</v>
      </c>
      <c r="C3131">
        <v>89.880160977790993</v>
      </c>
      <c r="D3131">
        <v>15.456102844911101</v>
      </c>
      <c r="E3131">
        <v>7.2412832213522096</v>
      </c>
      <c r="F3131">
        <v>0.32580551776323002</v>
      </c>
      <c r="G3131">
        <v>0.79048186278560595</v>
      </c>
      <c r="H3131">
        <v>10.7653061224489</v>
      </c>
      <c r="I3131">
        <v>3.9386138613861301</v>
      </c>
    </row>
    <row r="3132" spans="1:9" x14ac:dyDescent="0.25">
      <c r="A3132">
        <v>3130</v>
      </c>
      <c r="B3132">
        <v>102.959631876176</v>
      </c>
      <c r="C3132">
        <v>179.379880694143</v>
      </c>
      <c r="D3132">
        <v>22.7621818100213</v>
      </c>
      <c r="E3132">
        <v>2.8336140860831902</v>
      </c>
      <c r="F3132">
        <v>0.61964133062676097</v>
      </c>
      <c r="G3132">
        <v>0.83795276271583696</v>
      </c>
      <c r="H3132">
        <v>9.4484240687679009</v>
      </c>
      <c r="I3132">
        <v>2.22630385487528</v>
      </c>
    </row>
    <row r="3133" spans="1:9" x14ac:dyDescent="0.25">
      <c r="A3133">
        <v>3131</v>
      </c>
      <c r="B3133">
        <v>45.092147868321597</v>
      </c>
      <c r="C3133">
        <v>181.21860795454501</v>
      </c>
      <c r="D3133">
        <v>11.390951747636899</v>
      </c>
      <c r="E3133">
        <v>4.1210315181985999</v>
      </c>
      <c r="F3133">
        <v>0.32901914717343</v>
      </c>
      <c r="G3133">
        <v>0.85940554856828499</v>
      </c>
      <c r="H3133">
        <v>9.3783917118894902</v>
      </c>
      <c r="I3133">
        <v>2.6046610169491502</v>
      </c>
    </row>
    <row r="3134" spans="1:9" x14ac:dyDescent="0.25">
      <c r="A3134">
        <v>3132</v>
      </c>
      <c r="B3134">
        <v>39.138234594337298</v>
      </c>
      <c r="C3134">
        <v>141.39267060536</v>
      </c>
      <c r="D3134">
        <v>7.8495385172726904</v>
      </c>
      <c r="E3134">
        <v>8.8714227920876105</v>
      </c>
      <c r="F3134">
        <v>0.241030883491471</v>
      </c>
      <c r="G3134">
        <v>0.84263320180683599</v>
      </c>
      <c r="H3134">
        <v>12.192205491585399</v>
      </c>
      <c r="I3134">
        <v>5.6847826086956497</v>
      </c>
    </row>
    <row r="3135" spans="1:9" x14ac:dyDescent="0.25">
      <c r="A3135">
        <v>3133</v>
      </c>
      <c r="B3135">
        <v>33.768033946251698</v>
      </c>
      <c r="C3135">
        <v>117.997269251774</v>
      </c>
      <c r="D3135">
        <v>21.1262936462015</v>
      </c>
      <c r="E3135">
        <v>13.1647558327018</v>
      </c>
      <c r="F3135">
        <v>0.18713980532413399</v>
      </c>
      <c r="G3135">
        <v>0.67855662586305099</v>
      </c>
      <c r="H3135">
        <v>10.1454880294659</v>
      </c>
      <c r="I3135">
        <v>5.0535601764335203</v>
      </c>
    </row>
    <row r="3136" spans="1:9" x14ac:dyDescent="0.25">
      <c r="A3136">
        <v>3134</v>
      </c>
      <c r="B3136">
        <v>40.808259587020601</v>
      </c>
      <c r="C3136">
        <v>150.36680779000801</v>
      </c>
      <c r="D3136">
        <v>15.5262982181269</v>
      </c>
      <c r="E3136">
        <v>9.5255736927843504</v>
      </c>
      <c r="F3136">
        <v>0.26702188270712701</v>
      </c>
      <c r="G3136">
        <v>0.78867817717540201</v>
      </c>
      <c r="H3136">
        <v>11.814814814814801</v>
      </c>
      <c r="I3136">
        <v>3.7285513361462699</v>
      </c>
    </row>
    <row r="3137" spans="1:9" x14ac:dyDescent="0.25">
      <c r="A3137">
        <v>3135</v>
      </c>
      <c r="B3137">
        <v>42.523928215353898</v>
      </c>
      <c r="C3137">
        <v>116.105911330049</v>
      </c>
      <c r="D3137">
        <v>10.302453949940199</v>
      </c>
      <c r="E3137">
        <v>18.684287248172499</v>
      </c>
      <c r="F3137">
        <v>0.30418250724308898</v>
      </c>
      <c r="G3137">
        <v>0.67356313651404398</v>
      </c>
      <c r="H3137">
        <v>11.8589341692789</v>
      </c>
      <c r="I3137">
        <v>8.4878048780487791</v>
      </c>
    </row>
    <row r="3138" spans="1:9" x14ac:dyDescent="0.25">
      <c r="A3138">
        <v>3136</v>
      </c>
      <c r="B3138">
        <v>48.524226110363301</v>
      </c>
      <c r="C3138">
        <v>134.635481535119</v>
      </c>
      <c r="D3138">
        <v>16.133887808607401</v>
      </c>
      <c r="E3138">
        <v>2.60420279479571</v>
      </c>
      <c r="F3138">
        <v>0.27677914964419298</v>
      </c>
      <c r="G3138">
        <v>0.874188733987456</v>
      </c>
      <c r="H3138">
        <v>10.286227544910099</v>
      </c>
      <c r="I3138">
        <v>2.3638423198912499</v>
      </c>
    </row>
    <row r="3139" spans="1:9" x14ac:dyDescent="0.25">
      <c r="A3139">
        <v>3137</v>
      </c>
      <c r="B3139">
        <v>40.722972972972897</v>
      </c>
      <c r="C3139">
        <v>117.852684144818</v>
      </c>
      <c r="D3139">
        <v>9.2332348629593</v>
      </c>
      <c r="E3139">
        <v>9.0655335555386607</v>
      </c>
      <c r="F3139">
        <v>0.29690201497323498</v>
      </c>
      <c r="G3139">
        <v>0.541299788625897</v>
      </c>
      <c r="H3139">
        <v>7.3500897666068203</v>
      </c>
      <c r="I3139">
        <v>4.1509433962264097</v>
      </c>
    </row>
    <row r="3140" spans="1:9" x14ac:dyDescent="0.25">
      <c r="A3140">
        <v>3138</v>
      </c>
      <c r="B3140">
        <v>43.072743601257201</v>
      </c>
      <c r="C3140">
        <v>191.73854006163299</v>
      </c>
      <c r="D3140">
        <v>11.206050086016001</v>
      </c>
      <c r="E3140">
        <v>3.54028783490197</v>
      </c>
      <c r="F3140">
        <v>0.30723333628120802</v>
      </c>
      <c r="G3140">
        <v>0.90088140829711905</v>
      </c>
      <c r="H3140">
        <v>8.8600891861761397</v>
      </c>
      <c r="I3140">
        <v>2.5725923770730201</v>
      </c>
    </row>
    <row r="3141" spans="1:9" x14ac:dyDescent="0.25">
      <c r="A3141">
        <v>3139</v>
      </c>
      <c r="B3141">
        <v>44.656068243505203</v>
      </c>
      <c r="C3141">
        <v>132.15209217707701</v>
      </c>
      <c r="D3141">
        <v>13.434904633175901</v>
      </c>
      <c r="E3141">
        <v>5.8690187230727204</v>
      </c>
      <c r="F3141">
        <v>0.27374029443686898</v>
      </c>
      <c r="G3141">
        <v>0.82799318237411301</v>
      </c>
      <c r="H3141">
        <v>15</v>
      </c>
      <c r="I3141">
        <v>3.9317023445463799</v>
      </c>
    </row>
    <row r="3142" spans="1:9" x14ac:dyDescent="0.25">
      <c r="A3142">
        <v>3140</v>
      </c>
      <c r="B3142">
        <v>41.880160320641203</v>
      </c>
      <c r="C3142">
        <v>139.29244804865601</v>
      </c>
      <c r="D3142">
        <v>13.741710579844201</v>
      </c>
      <c r="E3142">
        <v>6.0707310143026501</v>
      </c>
      <c r="F3142">
        <v>0.234626177800316</v>
      </c>
      <c r="G3142">
        <v>0.76629225603520601</v>
      </c>
      <c r="H3142">
        <v>14.4425587467362</v>
      </c>
      <c r="I3142">
        <v>3.9374724790841</v>
      </c>
    </row>
    <row r="3143" spans="1:9" x14ac:dyDescent="0.25">
      <c r="A3143">
        <v>3141</v>
      </c>
      <c r="B3143">
        <v>18.685779816513701</v>
      </c>
      <c r="C3143">
        <v>183.243612729717</v>
      </c>
      <c r="D3143">
        <v>22.856384484782001</v>
      </c>
      <c r="E3143">
        <v>4.2076984680087799</v>
      </c>
      <c r="F3143">
        <v>0.109559941519129</v>
      </c>
      <c r="G3143">
        <v>0.865674890357647</v>
      </c>
      <c r="H3143">
        <v>20.956422018348601</v>
      </c>
      <c r="I3143">
        <v>2.9305289993626502</v>
      </c>
    </row>
    <row r="3144" spans="1:9" x14ac:dyDescent="0.25">
      <c r="A3144">
        <v>3142</v>
      </c>
      <c r="B3144">
        <v>51.635622817229297</v>
      </c>
      <c r="C3144">
        <v>21.5340659340659</v>
      </c>
      <c r="D3144">
        <v>14.8248337754831</v>
      </c>
      <c r="E3144">
        <v>27.333610889620498</v>
      </c>
      <c r="F3144">
        <v>0.27741625201034997</v>
      </c>
      <c r="G3144">
        <v>0.134490950400175</v>
      </c>
      <c r="H3144">
        <v>16.414560161779502</v>
      </c>
      <c r="I3144">
        <v>8.4119170984455902</v>
      </c>
    </row>
    <row r="3145" spans="1:9" x14ac:dyDescent="0.25">
      <c r="A3145">
        <v>3143</v>
      </c>
      <c r="B3145">
        <v>36.771394134190402</v>
      </c>
      <c r="C3145">
        <v>134.603808304664</v>
      </c>
      <c r="D3145">
        <v>13.366731260815399</v>
      </c>
      <c r="E3145">
        <v>8.19582909775683</v>
      </c>
      <c r="F3145">
        <v>0.21587514837661201</v>
      </c>
      <c r="G3145">
        <v>0.80390068466368703</v>
      </c>
      <c r="H3145">
        <v>17.292712066905601</v>
      </c>
      <c r="I3145">
        <v>5.0790331341662096</v>
      </c>
    </row>
    <row r="3146" spans="1:9" x14ac:dyDescent="0.25">
      <c r="A3146">
        <v>3144</v>
      </c>
      <c r="B3146">
        <v>48.394077448747097</v>
      </c>
      <c r="C3146">
        <v>126.290439276485</v>
      </c>
      <c r="D3146">
        <v>14.954277896489</v>
      </c>
      <c r="E3146">
        <v>8.8648813195315697</v>
      </c>
      <c r="F3146">
        <v>0.33447688233822098</v>
      </c>
      <c r="G3146">
        <v>0.74784474092734599</v>
      </c>
      <c r="H3146">
        <v>10.9110070257611</v>
      </c>
      <c r="I3146">
        <v>4.6513690705746198</v>
      </c>
    </row>
    <row r="3147" spans="1:9" x14ac:dyDescent="0.25">
      <c r="A3147">
        <v>3145</v>
      </c>
      <c r="B3147">
        <v>62.4766839378238</v>
      </c>
      <c r="C3147">
        <v>165.63465965143001</v>
      </c>
      <c r="D3147">
        <v>14.961260766044401</v>
      </c>
      <c r="E3147">
        <v>6.9990476192439397</v>
      </c>
      <c r="F3147">
        <v>0.41592516907834298</v>
      </c>
      <c r="G3147">
        <v>0.793047005700241</v>
      </c>
      <c r="H3147">
        <v>8.9686907020872795</v>
      </c>
      <c r="I3147">
        <v>3.02892960462873</v>
      </c>
    </row>
    <row r="3148" spans="1:9" x14ac:dyDescent="0.25">
      <c r="A3148">
        <v>3146</v>
      </c>
      <c r="B3148">
        <v>73.894548063127601</v>
      </c>
      <c r="C3148">
        <v>136.33092839640599</v>
      </c>
      <c r="D3148">
        <v>15.815279267675001</v>
      </c>
      <c r="E3148">
        <v>8.3597703128383802</v>
      </c>
      <c r="F3148">
        <v>0.47636494153703401</v>
      </c>
      <c r="G3148">
        <v>0.82683815742211098</v>
      </c>
      <c r="H3148">
        <v>4.4348188254893701</v>
      </c>
      <c r="I3148">
        <v>5.2799013563501802</v>
      </c>
    </row>
    <row r="3149" spans="1:9" x14ac:dyDescent="0.25">
      <c r="A3149">
        <v>3147</v>
      </c>
      <c r="B3149">
        <v>55.711557458017701</v>
      </c>
      <c r="C3149">
        <v>109.64951657458499</v>
      </c>
      <c r="D3149">
        <v>14.019601816761201</v>
      </c>
      <c r="E3149">
        <v>9.7577534623858693</v>
      </c>
      <c r="F3149">
        <v>0.29875700532231297</v>
      </c>
      <c r="G3149">
        <v>0.54353692599821801</v>
      </c>
      <c r="H3149">
        <v>10.8230088495575</v>
      </c>
      <c r="I3149">
        <v>4.5667074663402696</v>
      </c>
    </row>
    <row r="3150" spans="1:9" x14ac:dyDescent="0.25">
      <c r="A3150">
        <v>3148</v>
      </c>
      <c r="B3150">
        <v>46.068647540983598</v>
      </c>
      <c r="C3150">
        <v>153.86085440278899</v>
      </c>
      <c r="D3150">
        <v>10.8346932471424</v>
      </c>
      <c r="E3150">
        <v>8.1347056211038709</v>
      </c>
      <c r="F3150">
        <v>0.32193293628913</v>
      </c>
      <c r="G3150">
        <v>0.75391334376055896</v>
      </c>
      <c r="H3150">
        <v>7.9957567185289902</v>
      </c>
      <c r="I3150">
        <v>4.7089947089947</v>
      </c>
    </row>
    <row r="3151" spans="1:9" x14ac:dyDescent="0.25">
      <c r="A3151">
        <v>3149</v>
      </c>
      <c r="B3151">
        <v>39.886632390745497</v>
      </c>
      <c r="C3151">
        <v>143.05813523832899</v>
      </c>
      <c r="D3151">
        <v>12.4607329685069</v>
      </c>
      <c r="E3151">
        <v>10.291112257139</v>
      </c>
      <c r="F3151">
        <v>0.29797430314715401</v>
      </c>
      <c r="G3151">
        <v>0.790641687530797</v>
      </c>
      <c r="H3151">
        <v>6.1752786220871299</v>
      </c>
      <c r="I3151">
        <v>6.0474233322794797</v>
      </c>
    </row>
    <row r="3152" spans="1:9" x14ac:dyDescent="0.25">
      <c r="A3152">
        <v>3150</v>
      </c>
      <c r="B3152">
        <v>46.130550918196903</v>
      </c>
      <c r="C3152">
        <v>48.155675675675603</v>
      </c>
      <c r="D3152">
        <v>16.574311133638499</v>
      </c>
      <c r="E3152">
        <v>8.2768573661596694</v>
      </c>
      <c r="F3152">
        <v>0.277502078382662</v>
      </c>
      <c r="G3152">
        <v>0.39379019955880801</v>
      </c>
      <c r="H3152">
        <v>15.952178533474999</v>
      </c>
      <c r="I3152">
        <v>3.8248686514886101</v>
      </c>
    </row>
    <row r="3153" spans="1:9" x14ac:dyDescent="0.25">
      <c r="A3153">
        <v>3151</v>
      </c>
      <c r="B3153">
        <v>83.492882311486895</v>
      </c>
      <c r="C3153">
        <v>162.47960949085501</v>
      </c>
      <c r="D3153">
        <v>11.2970612175646</v>
      </c>
      <c r="E3153">
        <v>4.3417262776176502</v>
      </c>
      <c r="F3153">
        <v>0.452781100120008</v>
      </c>
      <c r="G3153">
        <v>0.86489132289264303</v>
      </c>
      <c r="H3153">
        <v>10.448180815876499</v>
      </c>
      <c r="I3153">
        <v>2.7773076923076898</v>
      </c>
    </row>
    <row r="3154" spans="1:9" x14ac:dyDescent="0.25">
      <c r="A3154">
        <v>3152</v>
      </c>
      <c r="B3154">
        <v>35.953225806451599</v>
      </c>
      <c r="C3154">
        <v>184.097628825009</v>
      </c>
      <c r="D3154">
        <v>10.5978322248847</v>
      </c>
      <c r="E3154">
        <v>5.1506127288297998</v>
      </c>
      <c r="F3154">
        <v>0.267376603975021</v>
      </c>
      <c r="G3154">
        <v>0.84938402481293895</v>
      </c>
      <c r="H3154">
        <v>10.312316715542501</v>
      </c>
      <c r="I3154">
        <v>2.56088422630198</v>
      </c>
    </row>
    <row r="3155" spans="1:9" x14ac:dyDescent="0.25">
      <c r="A3155">
        <v>3153</v>
      </c>
      <c r="B3155">
        <v>34.981679917041099</v>
      </c>
      <c r="C3155">
        <v>152.913888393653</v>
      </c>
      <c r="D3155">
        <v>10.583387787862501</v>
      </c>
      <c r="E3155">
        <v>6.8806551507538503</v>
      </c>
      <c r="F3155">
        <v>0.205204157795636</v>
      </c>
      <c r="G3155">
        <v>0.83961161395494799</v>
      </c>
      <c r="H3155">
        <v>15.798099762470301</v>
      </c>
      <c r="I3155">
        <v>3.3266033254156699</v>
      </c>
    </row>
    <row r="3156" spans="1:9" x14ac:dyDescent="0.25">
      <c r="A3156">
        <v>3154</v>
      </c>
      <c r="B3156">
        <v>46.361492759004797</v>
      </c>
      <c r="C3156">
        <v>138.521669018343</v>
      </c>
      <c r="D3156">
        <v>12.862392913533499</v>
      </c>
      <c r="E3156">
        <v>13.531065448161399</v>
      </c>
      <c r="F3156">
        <v>0.29932095523378599</v>
      </c>
      <c r="G3156">
        <v>0.73329731674804299</v>
      </c>
      <c r="H3156">
        <v>10.881502890173399</v>
      </c>
      <c r="I3156">
        <v>6.79195244627343</v>
      </c>
    </row>
    <row r="3157" spans="1:9" x14ac:dyDescent="0.25">
      <c r="A3157">
        <v>3155</v>
      </c>
      <c r="B3157">
        <v>39.865449010654402</v>
      </c>
      <c r="C3157">
        <v>148.96749854904201</v>
      </c>
      <c r="D3157">
        <v>14.2540123429093</v>
      </c>
      <c r="E3157">
        <v>4.8539212045415399</v>
      </c>
      <c r="F3157">
        <v>0.232129416971987</v>
      </c>
      <c r="G3157">
        <v>0.79838925568403096</v>
      </c>
      <c r="H3157">
        <v>15.3368091762252</v>
      </c>
      <c r="I3157">
        <v>2.8096774193548302</v>
      </c>
    </row>
    <row r="3158" spans="1:9" x14ac:dyDescent="0.25">
      <c r="A3158">
        <v>3156</v>
      </c>
      <c r="B3158">
        <v>34.8386183465458</v>
      </c>
      <c r="C3158">
        <v>79.473946533756205</v>
      </c>
      <c r="D3158">
        <v>12.759397830843101</v>
      </c>
      <c r="E3158">
        <v>12.7678606671131</v>
      </c>
      <c r="F3158">
        <v>0.28312545999300098</v>
      </c>
      <c r="G3158">
        <v>0.417588567349854</v>
      </c>
      <c r="H3158">
        <v>10.103649635036399</v>
      </c>
      <c r="I3158">
        <v>8.2995658465991298</v>
      </c>
    </row>
    <row r="3159" spans="1:9" x14ac:dyDescent="0.25">
      <c r="A3159">
        <v>3157</v>
      </c>
      <c r="B3159">
        <v>51.735023041474598</v>
      </c>
      <c r="C3159">
        <v>144.18542902619001</v>
      </c>
      <c r="D3159">
        <v>12.058690818324701</v>
      </c>
      <c r="E3159">
        <v>4.7489213183225703</v>
      </c>
      <c r="F3159">
        <v>0.31044034546987198</v>
      </c>
      <c r="G3159">
        <v>0.93589657002152304</v>
      </c>
      <c r="H3159">
        <v>10.4625623960066</v>
      </c>
      <c r="I3159">
        <v>2.95693848354792</v>
      </c>
    </row>
    <row r="3160" spans="1:9" x14ac:dyDescent="0.25">
      <c r="A3160">
        <v>3158</v>
      </c>
      <c r="B3160">
        <v>70.888334480385396</v>
      </c>
      <c r="C3160">
        <v>99.443992606284596</v>
      </c>
      <c r="D3160">
        <v>14.13733805022</v>
      </c>
      <c r="E3160">
        <v>5.13013860751221</v>
      </c>
      <c r="F3160">
        <v>0.39698813997809801</v>
      </c>
      <c r="G3160">
        <v>0.71782164555671102</v>
      </c>
      <c r="H3160">
        <v>6.0750670241286802</v>
      </c>
      <c r="I3160">
        <v>3.2576647097195002</v>
      </c>
    </row>
    <row r="3161" spans="1:9" x14ac:dyDescent="0.25">
      <c r="A3161">
        <v>3159</v>
      </c>
      <c r="B3161">
        <v>44.171644137063801</v>
      </c>
      <c r="C3161">
        <v>173.053332237653</v>
      </c>
      <c r="D3161">
        <v>11.924310042857099</v>
      </c>
      <c r="E3161">
        <v>5.55617851320536</v>
      </c>
      <c r="F3161">
        <v>0.25955622010600599</v>
      </c>
      <c r="G3161">
        <v>0.88613033677158803</v>
      </c>
      <c r="H3161">
        <v>12.7889237199582</v>
      </c>
      <c r="I3161">
        <v>3.5209125475285101</v>
      </c>
    </row>
    <row r="3162" spans="1:9" x14ac:dyDescent="0.25">
      <c r="A3162">
        <v>3160</v>
      </c>
      <c r="B3162">
        <v>64.968394886363598</v>
      </c>
      <c r="C3162">
        <v>139.10194793373299</v>
      </c>
      <c r="D3162">
        <v>16.2019712987939</v>
      </c>
      <c r="E3162">
        <v>8.2794629583969499</v>
      </c>
      <c r="F3162">
        <v>0.33835304879485101</v>
      </c>
      <c r="G3162">
        <v>0.76375167595979498</v>
      </c>
      <c r="H3162">
        <v>11.4033412887828</v>
      </c>
      <c r="I3162">
        <v>4.2580931263858002</v>
      </c>
    </row>
    <row r="3163" spans="1:9" x14ac:dyDescent="0.25">
      <c r="A3163">
        <v>3161</v>
      </c>
      <c r="B3163">
        <v>50.050940665701802</v>
      </c>
      <c r="C3163">
        <v>146.07011780697701</v>
      </c>
      <c r="D3163">
        <v>21.734294476247701</v>
      </c>
      <c r="E3163">
        <v>6.1664577089282897</v>
      </c>
      <c r="F3163">
        <v>0.29863462536777602</v>
      </c>
      <c r="G3163">
        <v>0.82998393594777398</v>
      </c>
      <c r="H3163">
        <v>15.118460019743299</v>
      </c>
      <c r="I3163">
        <v>3.2567919612951202</v>
      </c>
    </row>
    <row r="3164" spans="1:9" x14ac:dyDescent="0.25">
      <c r="A3164">
        <v>3162</v>
      </c>
      <c r="B3164">
        <v>37.286238852946298</v>
      </c>
      <c r="C3164">
        <v>100.887957790192</v>
      </c>
      <c r="D3164">
        <v>9.4671413490952308</v>
      </c>
      <c r="E3164">
        <v>13.622729168155701</v>
      </c>
      <c r="F3164">
        <v>0.249999720486277</v>
      </c>
      <c r="G3164">
        <v>0.61063985964933898</v>
      </c>
      <c r="H3164">
        <v>7.6749999999999998</v>
      </c>
      <c r="I3164">
        <v>5.6061080657791598</v>
      </c>
    </row>
    <row r="3165" spans="1:9" x14ac:dyDescent="0.25">
      <c r="A3165">
        <v>3163</v>
      </c>
      <c r="B3165">
        <v>47.307268007787101</v>
      </c>
      <c r="C3165">
        <v>145.27314814814801</v>
      </c>
      <c r="D3165">
        <v>16.122790711253099</v>
      </c>
      <c r="E3165">
        <v>5.9934748046007504</v>
      </c>
      <c r="F3165">
        <v>0.28831507956007202</v>
      </c>
      <c r="G3165">
        <v>0.89837126132293998</v>
      </c>
      <c r="H3165">
        <v>18.584168336673301</v>
      </c>
      <c r="I3165">
        <v>2.6771501925545498</v>
      </c>
    </row>
    <row r="3166" spans="1:9" x14ac:dyDescent="0.25">
      <c r="A3166">
        <v>3164</v>
      </c>
      <c r="B3166">
        <v>14.694495412844001</v>
      </c>
      <c r="C3166">
        <v>122.32416953035499</v>
      </c>
      <c r="D3166">
        <v>22.387580443209298</v>
      </c>
      <c r="E3166">
        <v>9.0995979587208407</v>
      </c>
      <c r="F3166">
        <v>9.0603206887877694E-2</v>
      </c>
      <c r="G3166">
        <v>0.67480478001327804</v>
      </c>
      <c r="H3166">
        <v>26.720238095237999</v>
      </c>
      <c r="I3166">
        <v>3.6468984321744999</v>
      </c>
    </row>
    <row r="3167" spans="1:9" x14ac:dyDescent="0.25">
      <c r="A3167">
        <v>3165</v>
      </c>
      <c r="B3167">
        <v>74.864570292363197</v>
      </c>
      <c r="C3167">
        <v>145.47612074791601</v>
      </c>
      <c r="D3167">
        <v>15.9565011829437</v>
      </c>
      <c r="E3167">
        <v>9.7559632266420397</v>
      </c>
      <c r="F3167">
        <v>0.51038181397396998</v>
      </c>
      <c r="G3167">
        <v>0.83998071176451705</v>
      </c>
      <c r="H3167">
        <v>5.7372990353697704</v>
      </c>
      <c r="I3167">
        <v>4.2262931034482696</v>
      </c>
    </row>
    <row r="3168" spans="1:9" x14ac:dyDescent="0.25">
      <c r="A3168">
        <v>3166</v>
      </c>
      <c r="B3168">
        <v>53.406094733355403</v>
      </c>
      <c r="C3168">
        <v>153.55570542217399</v>
      </c>
      <c r="D3168">
        <v>14.4627159360387</v>
      </c>
      <c r="E3168">
        <v>5.1452045350650799</v>
      </c>
      <c r="F3168">
        <v>0.33210589923358402</v>
      </c>
      <c r="G3168">
        <v>0.85071008995880004</v>
      </c>
      <c r="H3168">
        <v>8.0863228699551506</v>
      </c>
      <c r="I3168">
        <v>3.8743055555555501</v>
      </c>
    </row>
    <row r="3169" spans="1:9" x14ac:dyDescent="0.25">
      <c r="A3169">
        <v>3167</v>
      </c>
      <c r="B3169">
        <v>48.778269617706201</v>
      </c>
      <c r="C3169">
        <v>145.706914168937</v>
      </c>
      <c r="D3169">
        <v>12.300078504838</v>
      </c>
      <c r="E3169">
        <v>5.7580564446398199</v>
      </c>
      <c r="F3169">
        <v>0.27590879429239101</v>
      </c>
      <c r="G3169">
        <v>0.89552028007909801</v>
      </c>
      <c r="H3169">
        <v>12.1844783715012</v>
      </c>
      <c r="I3169">
        <v>3.2904420844653002</v>
      </c>
    </row>
    <row r="3170" spans="1:9" x14ac:dyDescent="0.25">
      <c r="A3170">
        <v>3168</v>
      </c>
      <c r="B3170">
        <v>41.517796610169398</v>
      </c>
      <c r="C3170">
        <v>127.306697108066</v>
      </c>
      <c r="D3170">
        <v>15.2795107898929</v>
      </c>
      <c r="E3170">
        <v>10.8147033055871</v>
      </c>
      <c r="F3170">
        <v>0.24455661888621999</v>
      </c>
      <c r="G3170">
        <v>0.574307915570751</v>
      </c>
      <c r="H3170">
        <v>13.7394179894179</v>
      </c>
      <c r="I3170">
        <v>5.5128865979381398</v>
      </c>
    </row>
    <row r="3171" spans="1:9" x14ac:dyDescent="0.25">
      <c r="A3171">
        <v>3169</v>
      </c>
      <c r="B3171">
        <v>47.146263910969701</v>
      </c>
      <c r="C3171">
        <v>144.56634746922001</v>
      </c>
      <c r="D3171">
        <v>17.8282123748189</v>
      </c>
      <c r="E3171">
        <v>15.427189074152199</v>
      </c>
      <c r="F3171">
        <v>0.28094290536064598</v>
      </c>
      <c r="G3171">
        <v>0.742239672041487</v>
      </c>
      <c r="H3171">
        <v>13.9143610013175</v>
      </c>
      <c r="I3171">
        <v>5.9401627573001399</v>
      </c>
    </row>
    <row r="3172" spans="1:9" x14ac:dyDescent="0.25">
      <c r="A3172">
        <v>3170</v>
      </c>
      <c r="B3172">
        <v>68.921709691070603</v>
      </c>
      <c r="C3172">
        <v>139.84674202127599</v>
      </c>
      <c r="D3172">
        <v>15.463897543710299</v>
      </c>
      <c r="E3172">
        <v>6.9866067696183798</v>
      </c>
      <c r="F3172">
        <v>0.39405543575473501</v>
      </c>
      <c r="G3172">
        <v>0.79982511791652799</v>
      </c>
      <c r="H3172">
        <v>5.6583801122694402</v>
      </c>
      <c r="I3172">
        <v>3.4752431476569399</v>
      </c>
    </row>
    <row r="3173" spans="1:9" x14ac:dyDescent="0.25">
      <c r="A3173">
        <v>3171</v>
      </c>
      <c r="B3173">
        <v>54.676343009676302</v>
      </c>
      <c r="C3173">
        <v>120.042320494531</v>
      </c>
      <c r="D3173">
        <v>20.593323807522001</v>
      </c>
      <c r="E3173">
        <v>11.2220789867836</v>
      </c>
      <c r="F3173">
        <v>0.31720745649633603</v>
      </c>
      <c r="G3173">
        <v>0.77386479627357496</v>
      </c>
      <c r="H3173">
        <v>15.718990120746399</v>
      </c>
      <c r="I3173">
        <v>6.6777493606138103</v>
      </c>
    </row>
    <row r="3174" spans="1:9" x14ac:dyDescent="0.25">
      <c r="A3174">
        <v>3172</v>
      </c>
      <c r="B3174">
        <v>25.805759457933299</v>
      </c>
      <c r="C3174">
        <v>146.76718204488699</v>
      </c>
      <c r="D3174">
        <v>17.304230071471899</v>
      </c>
      <c r="E3174">
        <v>4.1361529842289197</v>
      </c>
      <c r="F3174">
        <v>0.15386942764150399</v>
      </c>
      <c r="G3174">
        <v>0.84773719845196804</v>
      </c>
      <c r="H3174">
        <v>10.9632653061224</v>
      </c>
      <c r="I3174">
        <v>2.5933845639826201</v>
      </c>
    </row>
    <row r="3175" spans="1:9" x14ac:dyDescent="0.25">
      <c r="A3175">
        <v>3173</v>
      </c>
      <c r="B3175">
        <v>30.452223273415299</v>
      </c>
      <c r="C3175">
        <v>151.34121976866399</v>
      </c>
      <c r="D3175">
        <v>14.022463729302199</v>
      </c>
      <c r="E3175">
        <v>5.28058360586218</v>
      </c>
      <c r="F3175">
        <v>0.19123228926250899</v>
      </c>
      <c r="G3175">
        <v>0.81715604550272403</v>
      </c>
      <c r="H3175">
        <v>16.735109717868301</v>
      </c>
      <c r="I3175">
        <v>2.8644207066557099</v>
      </c>
    </row>
    <row r="3176" spans="1:9" x14ac:dyDescent="0.25">
      <c r="A3176">
        <v>3174</v>
      </c>
      <c r="B3176">
        <v>44.577530176415898</v>
      </c>
      <c r="C3176">
        <v>134.14130613587699</v>
      </c>
      <c r="D3176">
        <v>14.9819431132942</v>
      </c>
      <c r="E3176">
        <v>11.490319497505</v>
      </c>
      <c r="F3176">
        <v>0.25329273277903902</v>
      </c>
      <c r="G3176">
        <v>0.79050205544721097</v>
      </c>
      <c r="H3176">
        <v>11.373626373626299</v>
      </c>
      <c r="I3176">
        <v>6.9622972380534804</v>
      </c>
    </row>
    <row r="3177" spans="1:9" x14ac:dyDescent="0.25">
      <c r="A3177">
        <v>3175</v>
      </c>
      <c r="B3177">
        <v>45.503915426781496</v>
      </c>
      <c r="C3177">
        <v>157.69413333333301</v>
      </c>
      <c r="D3177">
        <v>19.795933685226998</v>
      </c>
      <c r="E3177">
        <v>7.2920550872545897</v>
      </c>
      <c r="F3177">
        <v>0.26592770393502801</v>
      </c>
      <c r="G3177">
        <v>0.82005178737416695</v>
      </c>
      <c r="H3177">
        <v>16.631834750911299</v>
      </c>
      <c r="I3177">
        <v>2.9824847250509099</v>
      </c>
    </row>
    <row r="3178" spans="1:9" x14ac:dyDescent="0.25">
      <c r="A3178">
        <v>3176</v>
      </c>
      <c r="B3178">
        <v>64.927755568246695</v>
      </c>
      <c r="C3178">
        <v>178.69057059127701</v>
      </c>
      <c r="D3178">
        <v>15.248811142732301</v>
      </c>
      <c r="E3178">
        <v>3.6281524254586901</v>
      </c>
      <c r="F3178">
        <v>0.346573621353015</v>
      </c>
      <c r="G3178">
        <v>0.83922986435399904</v>
      </c>
      <c r="H3178">
        <v>8.1017471736896205</v>
      </c>
      <c r="I3178">
        <v>2.4486282947821398</v>
      </c>
    </row>
    <row r="3179" spans="1:9" x14ac:dyDescent="0.25">
      <c r="A3179">
        <v>3177</v>
      </c>
      <c r="B3179">
        <v>24.625546806649101</v>
      </c>
      <c r="C3179">
        <v>133.783880987412</v>
      </c>
      <c r="D3179">
        <v>20.998089809949601</v>
      </c>
      <c r="E3179">
        <v>4.3921808137282703</v>
      </c>
      <c r="F3179">
        <v>0.122316673060756</v>
      </c>
      <c r="G3179">
        <v>0.89116479021451001</v>
      </c>
      <c r="H3179">
        <v>14.7323943661971</v>
      </c>
      <c r="I3179">
        <v>3.3649935093033299</v>
      </c>
    </row>
    <row r="3180" spans="1:9" x14ac:dyDescent="0.25">
      <c r="A3180">
        <v>3178</v>
      </c>
      <c r="B3180">
        <v>40.529294935451802</v>
      </c>
      <c r="C3180">
        <v>146.64767552684501</v>
      </c>
      <c r="D3180">
        <v>16.1654679359361</v>
      </c>
      <c r="E3180">
        <v>4.7358138780849499</v>
      </c>
      <c r="F3180">
        <v>0.21360187696663799</v>
      </c>
      <c r="G3180">
        <v>0.86007131464146802</v>
      </c>
      <c r="H3180">
        <v>14.5556818181818</v>
      </c>
      <c r="I3180">
        <v>3.56150375939849</v>
      </c>
    </row>
    <row r="3181" spans="1:9" x14ac:dyDescent="0.25">
      <c r="A3181">
        <v>3179</v>
      </c>
      <c r="B3181">
        <v>42.500787401574797</v>
      </c>
      <c r="C3181">
        <v>33.143853530950302</v>
      </c>
      <c r="D3181">
        <v>16.053394244456001</v>
      </c>
      <c r="E3181">
        <v>18.542905499529201</v>
      </c>
      <c r="F3181">
        <v>0.300980192003514</v>
      </c>
      <c r="G3181">
        <v>0.17030058439061399</v>
      </c>
      <c r="H3181">
        <v>8.1151898734177195</v>
      </c>
      <c r="I3181">
        <v>7.4330578512396697</v>
      </c>
    </row>
    <row r="3182" spans="1:9" x14ac:dyDescent="0.25">
      <c r="A3182">
        <v>3180</v>
      </c>
      <c r="B3182">
        <v>27.024761904761899</v>
      </c>
      <c r="C3182">
        <v>147.72645564673701</v>
      </c>
      <c r="D3182">
        <v>8.4315372715120507</v>
      </c>
      <c r="E3182">
        <v>7.50932357185477</v>
      </c>
      <c r="F3182">
        <v>0.233644441635317</v>
      </c>
      <c r="G3182">
        <v>0.780944115003538</v>
      </c>
      <c r="H3182">
        <v>7.88937093275488</v>
      </c>
      <c r="I3182">
        <v>4.0924170616113704</v>
      </c>
    </row>
    <row r="3183" spans="1:9" x14ac:dyDescent="0.25">
      <c r="A3183">
        <v>3181</v>
      </c>
      <c r="B3183">
        <v>51.310309100328098</v>
      </c>
      <c r="C3183">
        <v>139.87468601730299</v>
      </c>
      <c r="D3183">
        <v>10.8628325127107</v>
      </c>
      <c r="E3183">
        <v>6.8607375037077896</v>
      </c>
      <c r="F3183">
        <v>0.33059326780042497</v>
      </c>
      <c r="G3183">
        <v>0.82687220022259</v>
      </c>
      <c r="H3183">
        <v>8.0885380919698004</v>
      </c>
      <c r="I3183">
        <v>3.5653526970954301</v>
      </c>
    </row>
    <row r="3184" spans="1:9" x14ac:dyDescent="0.25">
      <c r="A3184">
        <v>3182</v>
      </c>
      <c r="B3184">
        <v>63.269338677354703</v>
      </c>
      <c r="C3184">
        <v>184.719474153297</v>
      </c>
      <c r="D3184">
        <v>10.864644143620099</v>
      </c>
      <c r="E3184">
        <v>3.3540682769113701</v>
      </c>
      <c r="F3184">
        <v>0.41156699833659199</v>
      </c>
      <c r="G3184">
        <v>0.884122663872416</v>
      </c>
      <c r="H3184">
        <v>6.7831800262812001</v>
      </c>
      <c r="I3184">
        <v>2.5467918622848198</v>
      </c>
    </row>
    <row r="3185" spans="1:9" x14ac:dyDescent="0.25">
      <c r="A3185">
        <v>3183</v>
      </c>
      <c r="B3185">
        <v>46.564169227133</v>
      </c>
      <c r="C3185">
        <v>109.985292203566</v>
      </c>
      <c r="D3185">
        <v>11.1941230822175</v>
      </c>
      <c r="E3185">
        <v>4.0297484943792403</v>
      </c>
      <c r="F3185">
        <v>0.36323307271533101</v>
      </c>
      <c r="G3185">
        <v>0.80643587245561499</v>
      </c>
      <c r="H3185">
        <v>7.3159246575342403</v>
      </c>
      <c r="I3185">
        <v>3.0358764759309702</v>
      </c>
    </row>
    <row r="3186" spans="1:9" x14ac:dyDescent="0.25">
      <c r="A3186">
        <v>3184</v>
      </c>
      <c r="B3186">
        <v>32.038523794108102</v>
      </c>
      <c r="C3186">
        <v>121.2044370229</v>
      </c>
      <c r="D3186">
        <v>12.8343327989919</v>
      </c>
      <c r="E3186">
        <v>8.2100136846411491</v>
      </c>
      <c r="F3186">
        <v>0.21130059387252301</v>
      </c>
      <c r="G3186">
        <v>0.84608894165895299</v>
      </c>
      <c r="H3186">
        <v>10.4133771929824</v>
      </c>
      <c r="I3186">
        <v>4.2068965517241299</v>
      </c>
    </row>
    <row r="3187" spans="1:9" x14ac:dyDescent="0.25">
      <c r="A3187">
        <v>3185</v>
      </c>
      <c r="B3187">
        <v>42.561510353227703</v>
      </c>
      <c r="C3187">
        <v>125.61721361288301</v>
      </c>
      <c r="D3187">
        <v>15.957061275187201</v>
      </c>
      <c r="E3187">
        <v>4.2578605911756204</v>
      </c>
      <c r="F3187">
        <v>0.20945902833713201</v>
      </c>
      <c r="G3187">
        <v>0.86914964471738099</v>
      </c>
      <c r="H3187">
        <v>12.248106060606</v>
      </c>
      <c r="I3187">
        <v>2.66948896280616</v>
      </c>
    </row>
    <row r="3188" spans="1:9" x14ac:dyDescent="0.25">
      <c r="A3188">
        <v>3186</v>
      </c>
      <c r="B3188">
        <v>78.596391116594603</v>
      </c>
      <c r="C3188">
        <v>157.96003651485901</v>
      </c>
      <c r="D3188">
        <v>11.334561816311901</v>
      </c>
      <c r="E3188">
        <v>4.0412837689377703</v>
      </c>
      <c r="F3188">
        <v>0.409056654018918</v>
      </c>
      <c r="G3188">
        <v>0.89172143898253997</v>
      </c>
      <c r="H3188">
        <v>10.3453510436432</v>
      </c>
      <c r="I3188">
        <v>3.1392022008253</v>
      </c>
    </row>
    <row r="3189" spans="1:9" x14ac:dyDescent="0.25">
      <c r="A3189">
        <v>3187</v>
      </c>
      <c r="B3189">
        <v>33.7811295078249</v>
      </c>
      <c r="C3189">
        <v>140.63457798521901</v>
      </c>
      <c r="D3189">
        <v>10.1818304150825</v>
      </c>
      <c r="E3189">
        <v>7.5166241799344302</v>
      </c>
      <c r="F3189">
        <v>0.216445940846587</v>
      </c>
      <c r="G3189">
        <v>0.83929479857360101</v>
      </c>
      <c r="H3189">
        <v>17.228987993138901</v>
      </c>
      <c r="I3189">
        <v>4.17569158328428</v>
      </c>
    </row>
    <row r="3190" spans="1:9" x14ac:dyDescent="0.25">
      <c r="A3190">
        <v>3188</v>
      </c>
      <c r="B3190">
        <v>60.7431066963521</v>
      </c>
      <c r="C3190">
        <v>164.77834028191299</v>
      </c>
      <c r="D3190">
        <v>12.165951337112</v>
      </c>
      <c r="E3190">
        <v>7.2308467065022199</v>
      </c>
      <c r="F3190">
        <v>0.360036733148906</v>
      </c>
      <c r="G3190">
        <v>0.84856350966037197</v>
      </c>
      <c r="H3190">
        <v>5.5570957095709499</v>
      </c>
      <c r="I3190">
        <v>4.1195849546043997</v>
      </c>
    </row>
    <row r="3191" spans="1:9" x14ac:dyDescent="0.25">
      <c r="A3191">
        <v>3189</v>
      </c>
      <c r="B3191">
        <v>41.617452830188597</v>
      </c>
      <c r="C3191">
        <v>143.78803602897901</v>
      </c>
      <c r="D3191">
        <v>15.302927720916999</v>
      </c>
      <c r="E3191">
        <v>5.5021643590526796</v>
      </c>
      <c r="F3191">
        <v>0.23684052893177299</v>
      </c>
      <c r="G3191">
        <v>0.85464809388941199</v>
      </c>
      <c r="H3191">
        <v>19.7862068965517</v>
      </c>
      <c r="I3191">
        <v>3.7604192662839999</v>
      </c>
    </row>
    <row r="3192" spans="1:9" x14ac:dyDescent="0.25">
      <c r="A3192">
        <v>3190</v>
      </c>
      <c r="B3192">
        <v>40.4100284495021</v>
      </c>
      <c r="C3192">
        <v>133.68123505109801</v>
      </c>
      <c r="D3192">
        <v>14.9072977670135</v>
      </c>
      <c r="E3192">
        <v>8.2228956998977107</v>
      </c>
      <c r="F3192">
        <v>0.276006988554373</v>
      </c>
      <c r="G3192">
        <v>0.72126003926751603</v>
      </c>
      <c r="H3192">
        <v>13.437158469945301</v>
      </c>
      <c r="I3192">
        <v>3.9146697837521902</v>
      </c>
    </row>
    <row r="3193" spans="1:9" x14ac:dyDescent="0.25">
      <c r="A3193">
        <v>3191</v>
      </c>
      <c r="B3193">
        <v>30.348563968668401</v>
      </c>
      <c r="C3193">
        <v>171.896282089111</v>
      </c>
      <c r="D3193">
        <v>9.0770292461809792</v>
      </c>
      <c r="E3193">
        <v>6.5678008327729298</v>
      </c>
      <c r="F3193">
        <v>0.22115789688114099</v>
      </c>
      <c r="G3193">
        <v>0.86765024429675197</v>
      </c>
      <c r="H3193">
        <v>9.5902306648575308</v>
      </c>
      <c r="I3193">
        <v>2.7389541953790002</v>
      </c>
    </row>
    <row r="3194" spans="1:9" x14ac:dyDescent="0.25">
      <c r="A3194">
        <v>3192</v>
      </c>
      <c r="B3194">
        <v>51.476774758983296</v>
      </c>
      <c r="C3194">
        <v>138.09124157843999</v>
      </c>
      <c r="D3194">
        <v>13.3168180506838</v>
      </c>
      <c r="E3194">
        <v>8.4122213353809698</v>
      </c>
      <c r="F3194">
        <v>0.355562736522888</v>
      </c>
      <c r="G3194">
        <v>0.72671569518986001</v>
      </c>
      <c r="H3194">
        <v>6.4329004329004302</v>
      </c>
      <c r="I3194">
        <v>5.8477508650518999</v>
      </c>
    </row>
    <row r="3195" spans="1:9" x14ac:dyDescent="0.25">
      <c r="A3195">
        <v>3193</v>
      </c>
      <c r="B3195">
        <v>68.232632249840606</v>
      </c>
      <c r="C3195">
        <v>192.90933602965899</v>
      </c>
      <c r="D3195">
        <v>16.050489956847599</v>
      </c>
      <c r="E3195">
        <v>2.6728442341888901</v>
      </c>
      <c r="F3195">
        <v>0.42287726413068499</v>
      </c>
      <c r="G3195">
        <v>0.87782103198128403</v>
      </c>
      <c r="H3195">
        <v>6.2585551330798399</v>
      </c>
      <c r="I3195">
        <v>2.2584650112866802</v>
      </c>
    </row>
    <row r="3196" spans="1:9" x14ac:dyDescent="0.25">
      <c r="A3196">
        <v>3194</v>
      </c>
      <c r="B3196">
        <v>70.214154800507501</v>
      </c>
      <c r="C3196">
        <v>138.144768354116</v>
      </c>
      <c r="D3196">
        <v>12.4045602955915</v>
      </c>
      <c r="E3196">
        <v>8.2365861446623594</v>
      </c>
      <c r="F3196">
        <v>0.37346971607578</v>
      </c>
      <c r="G3196">
        <v>0.83473767666453003</v>
      </c>
      <c r="H3196">
        <v>9.6465222348916697</v>
      </c>
      <c r="I3196">
        <v>5.9028998242530699</v>
      </c>
    </row>
    <row r="3197" spans="1:9" x14ac:dyDescent="0.25">
      <c r="A3197">
        <v>3195</v>
      </c>
      <c r="B3197">
        <v>55.840124309392202</v>
      </c>
      <c r="C3197">
        <v>155.444979661742</v>
      </c>
      <c r="D3197">
        <v>20.830062540219899</v>
      </c>
      <c r="E3197">
        <v>5.69453117997391</v>
      </c>
      <c r="F3197">
        <v>0.31881984501457</v>
      </c>
      <c r="G3197">
        <v>0.85038022302572502</v>
      </c>
      <c r="H3197">
        <v>15.8982346832814</v>
      </c>
      <c r="I3197">
        <v>3.2196802646085998</v>
      </c>
    </row>
    <row r="3198" spans="1:9" x14ac:dyDescent="0.25">
      <c r="A3198">
        <v>3196</v>
      </c>
      <c r="B3198">
        <v>49.759186092453497</v>
      </c>
      <c r="C3198">
        <v>147.725089511833</v>
      </c>
      <c r="D3198">
        <v>14.7396518904951</v>
      </c>
      <c r="E3198">
        <v>5.5294056475895603</v>
      </c>
      <c r="F3198">
        <v>0.298218729947966</v>
      </c>
      <c r="G3198">
        <v>0.86380579097236199</v>
      </c>
      <c r="H3198">
        <v>11.7591014717273</v>
      </c>
      <c r="I3198">
        <v>3.6223344556677799</v>
      </c>
    </row>
    <row r="3199" spans="1:9" x14ac:dyDescent="0.25">
      <c r="A3199">
        <v>3197</v>
      </c>
      <c r="B3199">
        <v>49.811510235612197</v>
      </c>
      <c r="C3199">
        <v>151.66317426536699</v>
      </c>
      <c r="D3199">
        <v>14.5073444572607</v>
      </c>
      <c r="E3199">
        <v>8.0855143810675294</v>
      </c>
      <c r="F3199">
        <v>0.29628540028431699</v>
      </c>
      <c r="G3199">
        <v>0.87399929216257</v>
      </c>
      <c r="H3199">
        <v>8.7766990291262097</v>
      </c>
      <c r="I3199">
        <v>3.76939539860888</v>
      </c>
    </row>
    <row r="3200" spans="1:9" x14ac:dyDescent="0.25">
      <c r="A3200">
        <v>3198</v>
      </c>
      <c r="B3200">
        <v>56.244661218033201</v>
      </c>
      <c r="C3200">
        <v>119.62437200607501</v>
      </c>
      <c r="D3200">
        <v>14.825844960185201</v>
      </c>
      <c r="E3200">
        <v>4.4488516357401497</v>
      </c>
      <c r="F3200">
        <v>0.37159105830694</v>
      </c>
      <c r="G3200">
        <v>0.84726526938081104</v>
      </c>
      <c r="H3200">
        <v>10.628947368421001</v>
      </c>
      <c r="I3200">
        <v>3.2808199121522601</v>
      </c>
    </row>
    <row r="3201" spans="1:9" x14ac:dyDescent="0.25">
      <c r="A3201">
        <v>3199</v>
      </c>
      <c r="B3201">
        <v>32.750538664113002</v>
      </c>
      <c r="C3201">
        <v>117.018970698722</v>
      </c>
      <c r="D3201">
        <v>8.2629009868857093</v>
      </c>
      <c r="E3201">
        <v>10.845317168929601</v>
      </c>
      <c r="F3201">
        <v>0.27279912677625101</v>
      </c>
      <c r="G3201">
        <v>0.73149748284668104</v>
      </c>
      <c r="H3201">
        <v>10.171017101710101</v>
      </c>
      <c r="I3201">
        <v>6.27412935323383</v>
      </c>
    </row>
    <row r="3202" spans="1:9" x14ac:dyDescent="0.25">
      <c r="A3202">
        <v>3200</v>
      </c>
      <c r="B3202">
        <v>49.957820082120101</v>
      </c>
      <c r="C3202">
        <v>138.103766879886</v>
      </c>
      <c r="D3202">
        <v>11.451532734648801</v>
      </c>
      <c r="E3202">
        <v>4.0980892957347104</v>
      </c>
      <c r="F3202">
        <v>0.26650405981758202</v>
      </c>
      <c r="G3202">
        <v>0.77396349646351703</v>
      </c>
      <c r="H3202">
        <v>11.947242206235</v>
      </c>
      <c r="I3202">
        <v>3.191089640365</v>
      </c>
    </row>
    <row r="3203" spans="1:9" x14ac:dyDescent="0.25">
      <c r="A3203">
        <v>3201</v>
      </c>
      <c r="B3203">
        <v>47.754480796586002</v>
      </c>
      <c r="C3203">
        <v>147.52536490762401</v>
      </c>
      <c r="D3203">
        <v>13.573274015326099</v>
      </c>
      <c r="E3203">
        <v>4.89621578716398</v>
      </c>
      <c r="F3203">
        <v>0.29106854599749599</v>
      </c>
      <c r="G3203">
        <v>0.860048987013452</v>
      </c>
      <c r="H3203">
        <v>13.1185112634671</v>
      </c>
      <c r="I3203">
        <v>3.28407178911946</v>
      </c>
    </row>
    <row r="3204" spans="1:9" x14ac:dyDescent="0.25">
      <c r="A3204">
        <v>3202</v>
      </c>
      <c r="B3204">
        <v>33.889388489208599</v>
      </c>
      <c r="C3204">
        <v>150.409540286702</v>
      </c>
      <c r="D3204">
        <v>9.9369751616673501</v>
      </c>
      <c r="E3204">
        <v>4.6168634890474598</v>
      </c>
      <c r="F3204">
        <v>0.28491408613051999</v>
      </c>
      <c r="G3204">
        <v>0.82669040584643005</v>
      </c>
      <c r="H3204">
        <v>8.1057023643949897</v>
      </c>
      <c r="I3204">
        <v>3.06459426725878</v>
      </c>
    </row>
    <row r="3205" spans="1:9" x14ac:dyDescent="0.25">
      <c r="A3205">
        <v>3203</v>
      </c>
      <c r="B3205">
        <v>49.2781381152232</v>
      </c>
      <c r="C3205">
        <v>129.60871440897299</v>
      </c>
      <c r="D3205">
        <v>13.4532141743771</v>
      </c>
      <c r="E3205">
        <v>6.9595421292214201</v>
      </c>
      <c r="F3205">
        <v>0.33239931051879801</v>
      </c>
      <c r="G3205">
        <v>0.71117757491762601</v>
      </c>
      <c r="H3205">
        <v>14.394801980198</v>
      </c>
      <c r="I3205">
        <v>3.8070866141732198</v>
      </c>
    </row>
    <row r="3206" spans="1:9" x14ac:dyDescent="0.25">
      <c r="A3206">
        <v>3204</v>
      </c>
      <c r="B3206">
        <v>66.150957972805898</v>
      </c>
      <c r="C3206">
        <v>149.36415900131399</v>
      </c>
      <c r="D3206">
        <v>15.0047938083259</v>
      </c>
      <c r="E3206">
        <v>5.2997363958876802</v>
      </c>
      <c r="F3206">
        <v>0.41757459209681602</v>
      </c>
      <c r="G3206">
        <v>0.91108955806744296</v>
      </c>
      <c r="H3206">
        <v>6.3137755102040796</v>
      </c>
      <c r="I3206">
        <v>3.3549542379625898</v>
      </c>
    </row>
    <row r="3207" spans="1:9" x14ac:dyDescent="0.25">
      <c r="A3207">
        <v>3205</v>
      </c>
      <c r="B3207">
        <v>56.716631156786498</v>
      </c>
      <c r="C3207">
        <v>143.67784341459301</v>
      </c>
      <c r="D3207">
        <v>12.5540206187897</v>
      </c>
      <c r="E3207">
        <v>4.1201527475030497</v>
      </c>
      <c r="F3207">
        <v>0.35896747497043302</v>
      </c>
      <c r="G3207">
        <v>0.86911748917597798</v>
      </c>
      <c r="H3207">
        <v>8.3996897621509792</v>
      </c>
      <c r="I3207">
        <v>3.0374542382427401</v>
      </c>
    </row>
    <row r="3208" spans="1:9" x14ac:dyDescent="0.25">
      <c r="A3208">
        <v>3206</v>
      </c>
      <c r="B3208">
        <v>36.798275862068898</v>
      </c>
      <c r="C3208">
        <v>136.10390243902401</v>
      </c>
      <c r="D3208">
        <v>14.4027016827281</v>
      </c>
      <c r="E3208">
        <v>10.2797097063987</v>
      </c>
      <c r="F3208">
        <v>0.240527135770955</v>
      </c>
      <c r="G3208">
        <v>0.72481533793949804</v>
      </c>
      <c r="H3208">
        <v>8.5394524959742295</v>
      </c>
      <c r="I3208">
        <v>3.71225071225071</v>
      </c>
    </row>
    <row r="3209" spans="1:9" x14ac:dyDescent="0.25">
      <c r="A3209">
        <v>3207</v>
      </c>
      <c r="B3209">
        <v>44.007000946073703</v>
      </c>
      <c r="C3209">
        <v>142.78728257770101</v>
      </c>
      <c r="D3209">
        <v>12.8178788363566</v>
      </c>
      <c r="E3209">
        <v>7.0713783342461198</v>
      </c>
      <c r="F3209">
        <v>0.37791735046003699</v>
      </c>
      <c r="G3209">
        <v>0.84623403268277297</v>
      </c>
      <c r="H3209">
        <v>6.5106685633001398</v>
      </c>
      <c r="I3209">
        <v>3.6219319972978998</v>
      </c>
    </row>
    <row r="3210" spans="1:9" x14ac:dyDescent="0.25">
      <c r="A3210">
        <v>3208</v>
      </c>
      <c r="B3210">
        <v>62.883554647599503</v>
      </c>
      <c r="C3210">
        <v>139.04358266298399</v>
      </c>
      <c r="D3210">
        <v>18.7674770885362</v>
      </c>
      <c r="E3210">
        <v>7.7036941479957601</v>
      </c>
      <c r="F3210">
        <v>0.32832469329673702</v>
      </c>
      <c r="G3210">
        <v>0.81725894456369996</v>
      </c>
      <c r="H3210">
        <v>9.9279778393351794</v>
      </c>
      <c r="I3210">
        <v>2.9737248840803701</v>
      </c>
    </row>
    <row r="3211" spans="1:9" x14ac:dyDescent="0.25">
      <c r="A3211">
        <v>3209</v>
      </c>
      <c r="B3211">
        <v>87.345306122448903</v>
      </c>
      <c r="C3211">
        <v>134.421848914858</v>
      </c>
      <c r="D3211">
        <v>30.904065867299099</v>
      </c>
      <c r="E3211">
        <v>8.4972478140433907</v>
      </c>
      <c r="F3211">
        <v>0.47068693702939601</v>
      </c>
      <c r="G3211">
        <v>0.82256629134771897</v>
      </c>
      <c r="H3211">
        <v>14.461145194274</v>
      </c>
      <c r="I3211">
        <v>5.7972902553413199</v>
      </c>
    </row>
    <row r="3212" spans="1:9" x14ac:dyDescent="0.25">
      <c r="A3212">
        <v>3210</v>
      </c>
      <c r="B3212">
        <v>28.926134906386199</v>
      </c>
      <c r="C3212">
        <v>161.528017931476</v>
      </c>
      <c r="D3212">
        <v>9.3994858514003603</v>
      </c>
      <c r="E3212">
        <v>7.1464752193748096</v>
      </c>
      <c r="F3212">
        <v>0.27982976789618802</v>
      </c>
      <c r="G3212">
        <v>0.792394088472129</v>
      </c>
      <c r="H3212">
        <v>8.9505041246562698</v>
      </c>
      <c r="I3212">
        <v>4.1407017543859599</v>
      </c>
    </row>
    <row r="3213" spans="1:9" x14ac:dyDescent="0.25">
      <c r="A3213">
        <v>3211</v>
      </c>
      <c r="B3213">
        <v>87.811078035296603</v>
      </c>
      <c r="C3213">
        <v>148.54632206759399</v>
      </c>
      <c r="D3213">
        <v>17.278800169421601</v>
      </c>
      <c r="E3213">
        <v>8.1116527754958998</v>
      </c>
      <c r="F3213">
        <v>0.56343810510790604</v>
      </c>
      <c r="G3213">
        <v>0.75958837238404897</v>
      </c>
      <c r="H3213">
        <v>4.99545970488081</v>
      </c>
      <c r="I3213">
        <v>4.7851500789889396</v>
      </c>
    </row>
    <row r="3214" spans="1:9" x14ac:dyDescent="0.25">
      <c r="A3214">
        <v>3212</v>
      </c>
      <c r="B3214">
        <v>30.0148681055155</v>
      </c>
      <c r="C3214">
        <v>138.68390069106701</v>
      </c>
      <c r="D3214">
        <v>14.1460582863537</v>
      </c>
      <c r="E3214">
        <v>8.2290371482244495</v>
      </c>
      <c r="F3214">
        <v>0.20067096421651801</v>
      </c>
      <c r="G3214">
        <v>0.73077864537199999</v>
      </c>
      <c r="H3214">
        <v>16.25</v>
      </c>
      <c r="I3214">
        <v>4.3754789272030603</v>
      </c>
    </row>
    <row r="3215" spans="1:9" x14ac:dyDescent="0.25">
      <c r="A3215">
        <v>3213</v>
      </c>
      <c r="B3215">
        <v>38.814057119708302</v>
      </c>
      <c r="C3215">
        <v>151.67415398256199</v>
      </c>
      <c r="D3215">
        <v>11.857818561356</v>
      </c>
      <c r="E3215">
        <v>9.2727675785445207</v>
      </c>
      <c r="F3215">
        <v>0.258356335001513</v>
      </c>
      <c r="G3215">
        <v>0.72404177011748005</v>
      </c>
      <c r="H3215">
        <v>9.4616508400292094</v>
      </c>
      <c r="I3215">
        <v>2.80425824175824</v>
      </c>
    </row>
    <row r="3216" spans="1:9" x14ac:dyDescent="0.25">
      <c r="A3216">
        <v>3214</v>
      </c>
      <c r="B3216">
        <v>25.4105839416058</v>
      </c>
      <c r="C3216">
        <v>161.71213073538601</v>
      </c>
      <c r="D3216">
        <v>13.726065812236399</v>
      </c>
      <c r="E3216">
        <v>3.5948853553808799</v>
      </c>
      <c r="F3216">
        <v>0.145560200479531</v>
      </c>
      <c r="G3216">
        <v>0.88201158061669704</v>
      </c>
      <c r="H3216">
        <v>18.923076923076898</v>
      </c>
      <c r="I3216">
        <v>2.53632310516653</v>
      </c>
    </row>
    <row r="3217" spans="1:9" x14ac:dyDescent="0.25">
      <c r="A3217">
        <v>3215</v>
      </c>
      <c r="B3217">
        <v>40.5662729658792</v>
      </c>
      <c r="C3217">
        <v>179.09912755715999</v>
      </c>
      <c r="D3217">
        <v>20.375729193675799</v>
      </c>
      <c r="E3217">
        <v>9.3094815686042107</v>
      </c>
      <c r="F3217">
        <v>0.203208192612685</v>
      </c>
      <c r="G3217">
        <v>0.81525916282331001</v>
      </c>
      <c r="H3217">
        <v>16.9418181818181</v>
      </c>
      <c r="I3217">
        <v>3.8433823529411701</v>
      </c>
    </row>
    <row r="3218" spans="1:9" x14ac:dyDescent="0.25">
      <c r="A3218">
        <v>3216</v>
      </c>
      <c r="B3218">
        <v>27.097948648281399</v>
      </c>
      <c r="C3218">
        <v>165.73289744521099</v>
      </c>
      <c r="D3218">
        <v>14.3624943212993</v>
      </c>
      <c r="E3218">
        <v>9.3979748088948494</v>
      </c>
      <c r="F3218">
        <v>0.18920194169287499</v>
      </c>
      <c r="G3218">
        <v>0.83897332988848305</v>
      </c>
      <c r="H3218">
        <v>11.616026711185301</v>
      </c>
      <c r="I3218">
        <v>5.0422043948377997</v>
      </c>
    </row>
    <row r="3219" spans="1:9" x14ac:dyDescent="0.25">
      <c r="A3219">
        <v>3217</v>
      </c>
      <c r="B3219">
        <v>56.081829419035799</v>
      </c>
      <c r="C3219">
        <v>156.887165775401</v>
      </c>
      <c r="D3219">
        <v>13.8919905723988</v>
      </c>
      <c r="E3219">
        <v>5.5110214413667498</v>
      </c>
      <c r="F3219">
        <v>0.352752978502059</v>
      </c>
      <c r="G3219">
        <v>0.85376367974802603</v>
      </c>
      <c r="H3219">
        <v>7.5739173718267798</v>
      </c>
      <c r="I3219">
        <v>3.7832545577312602</v>
      </c>
    </row>
    <row r="3220" spans="1:9" x14ac:dyDescent="0.25">
      <c r="A3220">
        <v>3218</v>
      </c>
      <c r="B3220">
        <v>38.066534541336303</v>
      </c>
      <c r="C3220">
        <v>159.60062419285401</v>
      </c>
      <c r="D3220">
        <v>10.729170247853901</v>
      </c>
      <c r="E3220">
        <v>6.8900103449623202</v>
      </c>
      <c r="F3220">
        <v>0.29191274487482999</v>
      </c>
      <c r="G3220">
        <v>0.83487491323248497</v>
      </c>
      <c r="H3220">
        <v>12.2502187226596</v>
      </c>
      <c r="I3220">
        <v>4.3797645739910296</v>
      </c>
    </row>
    <row r="3221" spans="1:9" x14ac:dyDescent="0.25">
      <c r="A3221">
        <v>3219</v>
      </c>
      <c r="B3221">
        <v>36.6625487646293</v>
      </c>
      <c r="C3221">
        <v>154.36652559953501</v>
      </c>
      <c r="D3221">
        <v>14.485237436375099</v>
      </c>
      <c r="E3221">
        <v>5.1112443049702598</v>
      </c>
      <c r="F3221">
        <v>0.18738193440532799</v>
      </c>
      <c r="G3221">
        <v>0.87028300204108699</v>
      </c>
      <c r="H3221">
        <v>16.129496402877699</v>
      </c>
      <c r="I3221">
        <v>3.28791910590739</v>
      </c>
    </row>
    <row r="3222" spans="1:9" x14ac:dyDescent="0.25">
      <c r="A3222">
        <v>3220</v>
      </c>
      <c r="B3222">
        <v>56.046413502109701</v>
      </c>
      <c r="C3222">
        <v>78.508895792149104</v>
      </c>
      <c r="D3222">
        <v>18.886411864222801</v>
      </c>
      <c r="E3222">
        <v>9.6985260105829294</v>
      </c>
      <c r="F3222">
        <v>0.28213604367596701</v>
      </c>
      <c r="G3222">
        <v>0.62268338232989395</v>
      </c>
      <c r="H3222">
        <v>11.119718309859101</v>
      </c>
      <c r="I3222">
        <v>4.8947766843300498</v>
      </c>
    </row>
    <row r="3223" spans="1:9" x14ac:dyDescent="0.25">
      <c r="A3223">
        <v>3221</v>
      </c>
      <c r="B3223">
        <v>57.497297297297202</v>
      </c>
      <c r="C3223">
        <v>84.747504403992906</v>
      </c>
      <c r="D3223">
        <v>12.397350581661399</v>
      </c>
      <c r="E3223">
        <v>27.386166427084198</v>
      </c>
      <c r="F3223">
        <v>0.374199002941077</v>
      </c>
      <c r="G3223">
        <v>0.40913218044664401</v>
      </c>
      <c r="H3223">
        <v>4.8821074595722402</v>
      </c>
      <c r="I3223">
        <v>12.8745198463508</v>
      </c>
    </row>
    <row r="3224" spans="1:9" x14ac:dyDescent="0.25">
      <c r="A3224">
        <v>3222</v>
      </c>
      <c r="B3224">
        <v>61.9540262707024</v>
      </c>
      <c r="C3224">
        <v>134.820385674931</v>
      </c>
      <c r="D3224">
        <v>20.737024693988801</v>
      </c>
      <c r="E3224">
        <v>4.1642018702345602</v>
      </c>
      <c r="F3224">
        <v>0.35868836346416499</v>
      </c>
      <c r="G3224">
        <v>0.91151114281918</v>
      </c>
      <c r="H3224">
        <v>13.3054830287206</v>
      </c>
      <c r="I3224">
        <v>3.0772154906153402</v>
      </c>
    </row>
    <row r="3225" spans="1:9" x14ac:dyDescent="0.25">
      <c r="A3225">
        <v>3223</v>
      </c>
      <c r="B3225">
        <v>32.419909502262399</v>
      </c>
      <c r="C3225">
        <v>132.01766513056799</v>
      </c>
      <c r="D3225">
        <v>16.0142682485046</v>
      </c>
      <c r="E3225">
        <v>8.8245984313886296</v>
      </c>
      <c r="F3225">
        <v>0.23358156140487399</v>
      </c>
      <c r="G3225">
        <v>0.796314625386224</v>
      </c>
      <c r="H3225">
        <v>13.5049019607843</v>
      </c>
      <c r="I3225">
        <v>5.4895943562610201</v>
      </c>
    </row>
    <row r="3226" spans="1:9" x14ac:dyDescent="0.25">
      <c r="A3226">
        <v>3224</v>
      </c>
      <c r="B3226">
        <v>38.813040062843598</v>
      </c>
      <c r="C3226">
        <v>174.41032733978699</v>
      </c>
      <c r="D3226">
        <v>10.9185469965556</v>
      </c>
      <c r="E3226">
        <v>8.3235975462505092</v>
      </c>
      <c r="F3226">
        <v>0.23970595006130099</v>
      </c>
      <c r="G3226">
        <v>0.85238114977993595</v>
      </c>
      <c r="H3226">
        <v>13.1709159584513</v>
      </c>
      <c r="I3226">
        <v>3.3999377528789201</v>
      </c>
    </row>
    <row r="3227" spans="1:9" x14ac:dyDescent="0.25">
      <c r="A3227">
        <v>3225</v>
      </c>
      <c r="B3227">
        <v>46.202266782911899</v>
      </c>
      <c r="C3227">
        <v>175.57707549039</v>
      </c>
      <c r="D3227">
        <v>14.014651574995501</v>
      </c>
      <c r="E3227">
        <v>4.3521468790618503</v>
      </c>
      <c r="F3227">
        <v>0.29541210790539202</v>
      </c>
      <c r="G3227">
        <v>0.89921729170515396</v>
      </c>
      <c r="H3227">
        <v>10.6616643929058</v>
      </c>
      <c r="I3227">
        <v>3.0071645081289602</v>
      </c>
    </row>
    <row r="3228" spans="1:9" x14ac:dyDescent="0.25">
      <c r="A3228">
        <v>3226</v>
      </c>
      <c r="B3228">
        <v>72.007555315704195</v>
      </c>
      <c r="C3228">
        <v>144.150024691358</v>
      </c>
      <c r="D3228">
        <v>13.5451136434513</v>
      </c>
      <c r="E3228">
        <v>8.3239873401780908</v>
      </c>
      <c r="F3228">
        <v>0.36828321384159002</v>
      </c>
      <c r="G3228">
        <v>0.83168749277901699</v>
      </c>
      <c r="H3228">
        <v>8.2557710064635206</v>
      </c>
      <c r="I3228">
        <v>4.38590235874931</v>
      </c>
    </row>
    <row r="3229" spans="1:9" x14ac:dyDescent="0.25">
      <c r="A3229">
        <v>3227</v>
      </c>
      <c r="B3229">
        <v>63.244809688581299</v>
      </c>
      <c r="C3229">
        <v>163.08606142423201</v>
      </c>
      <c r="D3229">
        <v>15.1540938537321</v>
      </c>
      <c r="E3229">
        <v>5.77007122414875</v>
      </c>
      <c r="F3229">
        <v>0.42536141662146099</v>
      </c>
      <c r="G3229">
        <v>0.85674594901374002</v>
      </c>
      <c r="H3229">
        <v>6.7236455270894497</v>
      </c>
      <c r="I3229">
        <v>3.5589225589225499</v>
      </c>
    </row>
    <row r="3230" spans="1:9" x14ac:dyDescent="0.25">
      <c r="A3230">
        <v>3228</v>
      </c>
      <c r="B3230">
        <v>34.846332945285198</v>
      </c>
      <c r="C3230">
        <v>130.41406000638301</v>
      </c>
      <c r="D3230">
        <v>12.4895554401278</v>
      </c>
      <c r="E3230">
        <v>6.2763512361227303</v>
      </c>
      <c r="F3230">
        <v>0.25938753029818301</v>
      </c>
      <c r="G3230">
        <v>0.83802013611737902</v>
      </c>
      <c r="H3230">
        <v>9.6888888888888793</v>
      </c>
      <c r="I3230">
        <v>3.0685061845860999</v>
      </c>
    </row>
    <row r="3231" spans="1:9" x14ac:dyDescent="0.25">
      <c r="A3231">
        <v>3229</v>
      </c>
      <c r="B3231">
        <v>45.771897245434801</v>
      </c>
      <c r="C3231">
        <v>151.60027130906599</v>
      </c>
      <c r="D3231">
        <v>15.563459739436</v>
      </c>
      <c r="E3231">
        <v>8.7154342113004493</v>
      </c>
      <c r="F3231">
        <v>0.28158162834015499</v>
      </c>
      <c r="G3231">
        <v>0.77392272634716697</v>
      </c>
      <c r="H3231">
        <v>13.291015625</v>
      </c>
      <c r="I3231">
        <v>4.0490394337714797</v>
      </c>
    </row>
    <row r="3232" spans="1:9" x14ac:dyDescent="0.25">
      <c r="A3232">
        <v>3230</v>
      </c>
      <c r="B3232">
        <v>51.818655420491098</v>
      </c>
      <c r="C3232">
        <v>192.153288709409</v>
      </c>
      <c r="D3232">
        <v>11.016416042972899</v>
      </c>
      <c r="E3232">
        <v>5.7531610918646496</v>
      </c>
      <c r="F3232">
        <v>0.33193219639169402</v>
      </c>
      <c r="G3232">
        <v>0.919948450930127</v>
      </c>
      <c r="H3232">
        <v>11.318063958513299</v>
      </c>
      <c r="I3232">
        <v>2.4786786786786701</v>
      </c>
    </row>
    <row r="3233" spans="1:9" x14ac:dyDescent="0.25">
      <c r="A3233">
        <v>3231</v>
      </c>
      <c r="B3233">
        <v>55.2165635411708</v>
      </c>
      <c r="C3233">
        <v>164.43928077455001</v>
      </c>
      <c r="D3233">
        <v>10.6214177059883</v>
      </c>
      <c r="E3233">
        <v>5.2185481907175904</v>
      </c>
      <c r="F3233">
        <v>0.35036927748034802</v>
      </c>
      <c r="G3233">
        <v>0.73982906041615604</v>
      </c>
      <c r="H3233">
        <v>7.0342039800995</v>
      </c>
      <c r="I3233">
        <v>2.64687252573238</v>
      </c>
    </row>
    <row r="3234" spans="1:9" x14ac:dyDescent="0.25">
      <c r="A3234">
        <v>3232</v>
      </c>
      <c r="B3234">
        <v>21.4147582697201</v>
      </c>
      <c r="C3234">
        <v>3.8142570281124399</v>
      </c>
      <c r="D3234">
        <v>26.514447756225302</v>
      </c>
      <c r="E3234">
        <v>20.613072348222001</v>
      </c>
      <c r="F3234">
        <v>0.128395479154361</v>
      </c>
      <c r="G3234">
        <v>2.3060248534114199E-2</v>
      </c>
      <c r="H3234">
        <v>21.2786259541984</v>
      </c>
      <c r="I3234">
        <v>15.2863961813842</v>
      </c>
    </row>
    <row r="3235" spans="1:9" x14ac:dyDescent="0.25">
      <c r="A3235">
        <v>3233</v>
      </c>
      <c r="B3235">
        <v>51.828447973840902</v>
      </c>
      <c r="C3235">
        <v>178.35354300871501</v>
      </c>
      <c r="D3235">
        <v>12.8787675034137</v>
      </c>
      <c r="E3235">
        <v>3.16572538752225</v>
      </c>
      <c r="F3235">
        <v>0.360003808837008</v>
      </c>
      <c r="G3235">
        <v>0.89681131056737595</v>
      </c>
      <c r="H3235">
        <v>6.5849930523390396</v>
      </c>
      <c r="I3235">
        <v>2.5680141634700502</v>
      </c>
    </row>
    <row r="3236" spans="1:9" x14ac:dyDescent="0.25">
      <c r="A3236">
        <v>3234</v>
      </c>
      <c r="B3236">
        <v>49.110125260960302</v>
      </c>
      <c r="C3236">
        <v>146.054774878118</v>
      </c>
      <c r="D3236">
        <v>17.996609458773801</v>
      </c>
      <c r="E3236">
        <v>6.60141930469306</v>
      </c>
      <c r="F3236">
        <v>0.353839738898657</v>
      </c>
      <c r="G3236">
        <v>0.82430501890154395</v>
      </c>
      <c r="H3236">
        <v>10.241989881956099</v>
      </c>
      <c r="I3236">
        <v>4.8186676166725997</v>
      </c>
    </row>
    <row r="3237" spans="1:9" x14ac:dyDescent="0.25">
      <c r="A3237">
        <v>3235</v>
      </c>
      <c r="B3237">
        <v>24.785062713797</v>
      </c>
      <c r="C3237">
        <v>128.91381114308101</v>
      </c>
      <c r="D3237">
        <v>11.009997458529501</v>
      </c>
      <c r="E3237">
        <v>2.6297889012397602</v>
      </c>
      <c r="F3237">
        <v>0.21005243896762399</v>
      </c>
      <c r="G3237">
        <v>0.84471573554499202</v>
      </c>
      <c r="H3237">
        <v>10.1346153846153</v>
      </c>
      <c r="I3237">
        <v>2.27781844802342</v>
      </c>
    </row>
    <row r="3238" spans="1:9" x14ac:dyDescent="0.25">
      <c r="A3238">
        <v>3236</v>
      </c>
      <c r="B3238">
        <v>49.403136064744501</v>
      </c>
      <c r="C3238">
        <v>143.82286261674699</v>
      </c>
      <c r="D3238">
        <v>15.192397209692899</v>
      </c>
      <c r="E3238">
        <v>4.2574467567721799</v>
      </c>
      <c r="F3238">
        <v>0.29200739607087201</v>
      </c>
      <c r="G3238">
        <v>0.89083247731894599</v>
      </c>
      <c r="H3238">
        <v>10.3303650934995</v>
      </c>
      <c r="I3238">
        <v>2.9761843127103198</v>
      </c>
    </row>
    <row r="3239" spans="1:9" x14ac:dyDescent="0.25">
      <c r="A3239">
        <v>3237</v>
      </c>
      <c r="B3239">
        <v>34.6501860712387</v>
      </c>
      <c r="C3239">
        <v>129.948043030441</v>
      </c>
      <c r="D3239">
        <v>15.649305470959099</v>
      </c>
      <c r="E3239">
        <v>5.2544897720202304</v>
      </c>
      <c r="F3239">
        <v>0.21214697910834199</v>
      </c>
      <c r="G3239">
        <v>0.72651848064647395</v>
      </c>
      <c r="H3239">
        <v>10.2290598290598</v>
      </c>
      <c r="I3239">
        <v>2.6196911196911099</v>
      </c>
    </row>
    <row r="3240" spans="1:9" x14ac:dyDescent="0.25">
      <c r="A3240">
        <v>3238</v>
      </c>
      <c r="B3240">
        <v>73.4864612511671</v>
      </c>
      <c r="C3240">
        <v>142.41792168674601</v>
      </c>
      <c r="D3240">
        <v>16.158715314964599</v>
      </c>
      <c r="E3240">
        <v>12.2799637592561</v>
      </c>
      <c r="F3240">
        <v>0.46161473830968702</v>
      </c>
      <c r="G3240">
        <v>0.74577647767278898</v>
      </c>
      <c r="H3240">
        <v>4.6516690856313501</v>
      </c>
      <c r="I3240">
        <v>4.9976558837318299</v>
      </c>
    </row>
    <row r="3241" spans="1:9" x14ac:dyDescent="0.25">
      <c r="A3241">
        <v>3239</v>
      </c>
      <c r="B3241">
        <v>50.822202367656899</v>
      </c>
      <c r="C3241">
        <v>111.916780978509</v>
      </c>
      <c r="D3241">
        <v>14.343469448052</v>
      </c>
      <c r="E3241">
        <v>12.727066409283999</v>
      </c>
      <c r="F3241">
        <v>0.304091620036959</v>
      </c>
      <c r="G3241">
        <v>0.53209306656234501</v>
      </c>
      <c r="H3241">
        <v>11.1921221864951</v>
      </c>
      <c r="I3241">
        <v>5.1189801699716702</v>
      </c>
    </row>
    <row r="3242" spans="1:9" x14ac:dyDescent="0.25">
      <c r="A3242">
        <v>3240</v>
      </c>
      <c r="B3242">
        <v>44.808518518518497</v>
      </c>
      <c r="C3242">
        <v>150.217229810687</v>
      </c>
      <c r="D3242">
        <v>14.367319741107201</v>
      </c>
      <c r="E3242">
        <v>7.1636627556545003</v>
      </c>
      <c r="F3242">
        <v>0.296295583709689</v>
      </c>
      <c r="G3242">
        <v>0.83256834942815805</v>
      </c>
      <c r="H3242">
        <v>12.362874251497001</v>
      </c>
      <c r="I3242">
        <v>3.88055908513341</v>
      </c>
    </row>
    <row r="3243" spans="1:9" x14ac:dyDescent="0.25">
      <c r="A3243">
        <v>3241</v>
      </c>
      <c r="B3243">
        <v>72.007555315704195</v>
      </c>
      <c r="C3243">
        <v>21.407578558225499</v>
      </c>
      <c r="D3243">
        <v>13.5451136434513</v>
      </c>
      <c r="E3243">
        <v>24.2350831093427</v>
      </c>
      <c r="F3243">
        <v>0.36828321384159002</v>
      </c>
      <c r="G3243">
        <v>0.11132004969105</v>
      </c>
      <c r="H3243">
        <v>8.2557710064635206</v>
      </c>
      <c r="I3243">
        <v>9.9470338983050794</v>
      </c>
    </row>
    <row r="3244" spans="1:9" x14ac:dyDescent="0.25">
      <c r="A3244">
        <v>3242</v>
      </c>
      <c r="B3244">
        <v>55.425636444841402</v>
      </c>
      <c r="C3244">
        <v>148.37181996086099</v>
      </c>
      <c r="D3244">
        <v>7.2295221686482698</v>
      </c>
      <c r="E3244">
        <v>9.1484280348335005</v>
      </c>
      <c r="F3244">
        <v>0.36969714257243202</v>
      </c>
      <c r="G3244">
        <v>0.77383558900726501</v>
      </c>
      <c r="H3244">
        <v>6.5951156812339304</v>
      </c>
      <c r="I3244">
        <v>4.5927659574468001</v>
      </c>
    </row>
    <row r="3245" spans="1:9" x14ac:dyDescent="0.25">
      <c r="A3245">
        <v>3243</v>
      </c>
      <c r="B3245">
        <v>61.537269804150803</v>
      </c>
      <c r="C3245">
        <v>149.14283617146199</v>
      </c>
      <c r="D3245">
        <v>13.203602861872699</v>
      </c>
      <c r="E3245">
        <v>3.8450622630134101</v>
      </c>
      <c r="F3245">
        <v>0.38090854983789002</v>
      </c>
      <c r="G3245">
        <v>0.82457079393826205</v>
      </c>
      <c r="H3245">
        <v>12.4236111111111</v>
      </c>
      <c r="I3245">
        <v>2.9199438202247099</v>
      </c>
    </row>
    <row r="3246" spans="1:9" x14ac:dyDescent="0.25">
      <c r="A3246">
        <v>3244</v>
      </c>
      <c r="B3246">
        <v>55.268914255375599</v>
      </c>
      <c r="C3246">
        <v>134.912251902701</v>
      </c>
      <c r="D3246">
        <v>14.174264207586701</v>
      </c>
      <c r="E3246">
        <v>7.3285127976448798</v>
      </c>
      <c r="F3246">
        <v>0.29605831227540502</v>
      </c>
      <c r="G3246">
        <v>0.77729736186623599</v>
      </c>
      <c r="H3246">
        <v>13.875835721107901</v>
      </c>
      <c r="I3246">
        <v>3.3060876968922899</v>
      </c>
    </row>
    <row r="3247" spans="1:9" x14ac:dyDescent="0.25">
      <c r="A3247">
        <v>3245</v>
      </c>
      <c r="B3247">
        <v>63.257258819856297</v>
      </c>
      <c r="C3247">
        <v>192.014697569248</v>
      </c>
      <c r="D3247">
        <v>18.676689974523899</v>
      </c>
      <c r="E3247">
        <v>3.0933931854791998</v>
      </c>
      <c r="F3247">
        <v>0.452021402722456</v>
      </c>
      <c r="G3247">
        <v>0.91002862449435995</v>
      </c>
      <c r="H3247">
        <v>8.0703399765533401</v>
      </c>
      <c r="I3247">
        <v>2.5405651777575202</v>
      </c>
    </row>
    <row r="3248" spans="1:9" x14ac:dyDescent="0.25">
      <c r="A3248">
        <v>3246</v>
      </c>
      <c r="B3248">
        <v>38.343656519443897</v>
      </c>
      <c r="C3248">
        <v>132.68394783448699</v>
      </c>
      <c r="D3248">
        <v>10.2381728573556</v>
      </c>
      <c r="E3248">
        <v>11.511741802186201</v>
      </c>
      <c r="F3248">
        <v>0.247482541071883</v>
      </c>
      <c r="G3248">
        <v>0.77606647563506803</v>
      </c>
      <c r="H3248">
        <v>8.3104395604395602</v>
      </c>
      <c r="I3248">
        <v>5.8607491856677498</v>
      </c>
    </row>
    <row r="3249" spans="1:9" x14ac:dyDescent="0.25">
      <c r="A3249">
        <v>3247</v>
      </c>
      <c r="B3249">
        <v>41.189593727726297</v>
      </c>
      <c r="C3249">
        <v>131.673131060369</v>
      </c>
      <c r="D3249">
        <v>16.946873701723401</v>
      </c>
      <c r="E3249">
        <v>7.5458828489778602</v>
      </c>
      <c r="F3249">
        <v>0.225618611022841</v>
      </c>
      <c r="G3249">
        <v>0.76016438078055404</v>
      </c>
      <c r="H3249">
        <v>18.212368728121302</v>
      </c>
      <c r="I3249">
        <v>3.83067619571192</v>
      </c>
    </row>
    <row r="3250" spans="1:9" x14ac:dyDescent="0.25">
      <c r="A3250">
        <v>3248</v>
      </c>
      <c r="B3250">
        <v>18.204678362572999</v>
      </c>
      <c r="C3250">
        <v>156.28166160081</v>
      </c>
      <c r="D3250">
        <v>29.655716904010202</v>
      </c>
      <c r="E3250">
        <v>3.7554291706398599</v>
      </c>
      <c r="F3250">
        <v>0.101054136085046</v>
      </c>
      <c r="G3250">
        <v>0.81324856191386496</v>
      </c>
      <c r="H3250">
        <v>18.487297921478</v>
      </c>
      <c r="I3250">
        <v>2.5430588235294098</v>
      </c>
    </row>
    <row r="3251" spans="1:9" x14ac:dyDescent="0.25">
      <c r="A3251">
        <v>3249</v>
      </c>
      <c r="B3251">
        <v>17.236641221374001</v>
      </c>
      <c r="C3251">
        <v>79.549486461251107</v>
      </c>
      <c r="D3251">
        <v>18.397343417425098</v>
      </c>
      <c r="E3251">
        <v>21.230884611918601</v>
      </c>
      <c r="F3251">
        <v>9.6805120686790605E-2</v>
      </c>
      <c r="G3251">
        <v>0.44829769786757401</v>
      </c>
      <c r="H3251">
        <v>22.7213541666666</v>
      </c>
      <c r="I3251">
        <v>9.3660337552742607</v>
      </c>
    </row>
    <row r="3252" spans="1:9" x14ac:dyDescent="0.25">
      <c r="A3252">
        <v>3250</v>
      </c>
      <c r="B3252">
        <v>44.901019313304701</v>
      </c>
      <c r="C3252">
        <v>148.00092267946101</v>
      </c>
      <c r="D3252">
        <v>11.8352825158812</v>
      </c>
      <c r="E3252">
        <v>13.632878831152601</v>
      </c>
      <c r="F3252">
        <v>0.33710946429545902</v>
      </c>
      <c r="G3252">
        <v>0.78684380058451997</v>
      </c>
      <c r="H3252">
        <v>7.8077669902912596</v>
      </c>
      <c r="I3252">
        <v>5.6743814844373501</v>
      </c>
    </row>
    <row r="3253" spans="1:9" x14ac:dyDescent="0.25">
      <c r="A3253">
        <v>3251</v>
      </c>
      <c r="B3253">
        <v>52.546981953951402</v>
      </c>
      <c r="C3253">
        <v>143.82911095472599</v>
      </c>
      <c r="D3253">
        <v>12.4158423267041</v>
      </c>
      <c r="E3253">
        <v>8.6286914341242191</v>
      </c>
      <c r="F3253">
        <v>0.25107809200449799</v>
      </c>
      <c r="G3253">
        <v>0.81458452861159203</v>
      </c>
      <c r="H3253">
        <v>8.2839285714285698</v>
      </c>
      <c r="I3253">
        <v>4.3870066363953804</v>
      </c>
    </row>
    <row r="3254" spans="1:9" x14ac:dyDescent="0.25">
      <c r="A3254">
        <v>3252</v>
      </c>
      <c r="B3254">
        <v>40.0580720092915</v>
      </c>
      <c r="C3254">
        <v>175.23455445544499</v>
      </c>
      <c r="D3254">
        <v>18.691514132287899</v>
      </c>
      <c r="E3254">
        <v>8.2636051978299001</v>
      </c>
      <c r="F3254">
        <v>0.242514890250937</v>
      </c>
      <c r="G3254">
        <v>0.84376993694145097</v>
      </c>
      <c r="H3254">
        <v>13.974534769833401</v>
      </c>
      <c r="I3254">
        <v>5.1376530307554402</v>
      </c>
    </row>
    <row r="3255" spans="1:9" x14ac:dyDescent="0.25">
      <c r="A3255">
        <v>3253</v>
      </c>
      <c r="B3255">
        <v>56.491865194654203</v>
      </c>
      <c r="C3255">
        <v>118.63172561629101</v>
      </c>
      <c r="D3255">
        <v>14.7353062439007</v>
      </c>
      <c r="E3255">
        <v>7.5581020302581496</v>
      </c>
      <c r="F3255">
        <v>0.35422486928348101</v>
      </c>
      <c r="G3255">
        <v>0.70975325483348095</v>
      </c>
      <c r="H3255">
        <v>11.2068645640074</v>
      </c>
      <c r="I3255">
        <v>4.0643274853801099</v>
      </c>
    </row>
    <row r="3256" spans="1:9" x14ac:dyDescent="0.25">
      <c r="A3256">
        <v>3254</v>
      </c>
      <c r="B3256">
        <v>40.673929663608497</v>
      </c>
      <c r="C3256">
        <v>138.18160860655701</v>
      </c>
      <c r="D3256">
        <v>13.710217235687301</v>
      </c>
      <c r="E3256">
        <v>5.4687501619668204</v>
      </c>
      <c r="F3256">
        <v>0.24463908845967</v>
      </c>
      <c r="G3256">
        <v>0.73287305776716505</v>
      </c>
      <c r="H3256">
        <v>13.6793802145411</v>
      </c>
      <c r="I3256">
        <v>3.5631958087753701</v>
      </c>
    </row>
    <row r="3257" spans="1:9" x14ac:dyDescent="0.25">
      <c r="A3257">
        <v>3255</v>
      </c>
      <c r="B3257">
        <v>24.765374677002502</v>
      </c>
      <c r="C3257">
        <v>161.824166211044</v>
      </c>
      <c r="D3257">
        <v>11.471645464091001</v>
      </c>
      <c r="E3257">
        <v>4.42994546510229</v>
      </c>
      <c r="F3257">
        <v>0.20857754565685899</v>
      </c>
      <c r="G3257">
        <v>0.87177834526044595</v>
      </c>
      <c r="H3257">
        <v>8.8917748917748902</v>
      </c>
      <c r="I3257">
        <v>2.7886676875957099</v>
      </c>
    </row>
    <row r="3258" spans="1:9" x14ac:dyDescent="0.25">
      <c r="A3258">
        <v>3256</v>
      </c>
      <c r="B3258">
        <v>36.048948948948897</v>
      </c>
      <c r="C3258">
        <v>139.65689601974699</v>
      </c>
      <c r="D3258">
        <v>13.2666438949959</v>
      </c>
      <c r="E3258">
        <v>18.4802268431804</v>
      </c>
      <c r="F3258">
        <v>0.22078298922610201</v>
      </c>
      <c r="G3258">
        <v>0.66866371188560703</v>
      </c>
      <c r="H3258">
        <v>15.2091254752851</v>
      </c>
      <c r="I3258">
        <v>7.1509433962264097</v>
      </c>
    </row>
    <row r="3259" spans="1:9" x14ac:dyDescent="0.25">
      <c r="A3259">
        <v>3257</v>
      </c>
      <c r="B3259">
        <v>49.613822145157201</v>
      </c>
      <c r="C3259">
        <v>46.299171062547003</v>
      </c>
      <c r="D3259">
        <v>13.006203530377899</v>
      </c>
      <c r="E3259">
        <v>18.339085786908701</v>
      </c>
      <c r="F3259">
        <v>0.32504320787170099</v>
      </c>
      <c r="G3259">
        <v>0.24677087629722</v>
      </c>
      <c r="H3259">
        <v>12.249793899422899</v>
      </c>
      <c r="I3259">
        <v>7.4738510301109304</v>
      </c>
    </row>
    <row r="3260" spans="1:9" x14ac:dyDescent="0.25">
      <c r="A3260">
        <v>3258</v>
      </c>
      <c r="B3260">
        <v>32.418627450980303</v>
      </c>
      <c r="C3260">
        <v>169.992537313432</v>
      </c>
      <c r="D3260">
        <v>9.9386987107059195</v>
      </c>
      <c r="E3260">
        <v>5.9710839390634396</v>
      </c>
      <c r="F3260">
        <v>0.29105419741435901</v>
      </c>
      <c r="G3260">
        <v>0.86805687724750202</v>
      </c>
      <c r="H3260">
        <v>8.1912350597609507</v>
      </c>
      <c r="I3260">
        <v>3.6601267733172298</v>
      </c>
    </row>
    <row r="3261" spans="1:9" x14ac:dyDescent="0.25">
      <c r="A3261">
        <v>3259</v>
      </c>
      <c r="B3261">
        <v>51.655923740353998</v>
      </c>
      <c r="C3261">
        <v>141.153516601213</v>
      </c>
      <c r="D3261">
        <v>15.7085063467739</v>
      </c>
      <c r="E3261">
        <v>7.2744326327772697</v>
      </c>
      <c r="F3261">
        <v>0.30596493942799602</v>
      </c>
      <c r="G3261">
        <v>0.85990357599130895</v>
      </c>
      <c r="H3261">
        <v>14.5153583617747</v>
      </c>
      <c r="I3261">
        <v>3.3251170046801799</v>
      </c>
    </row>
    <row r="3262" spans="1:9" x14ac:dyDescent="0.25">
      <c r="A3262">
        <v>3260</v>
      </c>
      <c r="B3262">
        <v>30.165306998711799</v>
      </c>
      <c r="C3262">
        <v>45.144483985765099</v>
      </c>
      <c r="D3262">
        <v>15.765932253572201</v>
      </c>
      <c r="E3262">
        <v>15.0762102112873</v>
      </c>
      <c r="F3262">
        <v>0.174661299476599</v>
      </c>
      <c r="G3262">
        <v>0.211529396360602</v>
      </c>
      <c r="H3262">
        <v>20.736180904522602</v>
      </c>
      <c r="I3262">
        <v>6.7805907172995701</v>
      </c>
    </row>
    <row r="3263" spans="1:9" x14ac:dyDescent="0.25">
      <c r="A3263">
        <v>3261</v>
      </c>
      <c r="B3263">
        <v>43.298919567827099</v>
      </c>
      <c r="C3263">
        <v>125.068011378329</v>
      </c>
      <c r="D3263">
        <v>18.626871667696701</v>
      </c>
      <c r="E3263">
        <v>3.7933525142757598</v>
      </c>
      <c r="F3263">
        <v>0.216809762800275</v>
      </c>
      <c r="G3263">
        <v>0.86857573267650301</v>
      </c>
      <c r="H3263">
        <v>17.8735244519392</v>
      </c>
      <c r="I3263">
        <v>3.0371650821089</v>
      </c>
    </row>
    <row r="3264" spans="1:9" x14ac:dyDescent="0.25">
      <c r="A3264">
        <v>3262</v>
      </c>
      <c r="B3264">
        <v>53.096407185628699</v>
      </c>
      <c r="C3264">
        <v>140.08022660818699</v>
      </c>
      <c r="D3264">
        <v>15.213027698919101</v>
      </c>
      <c r="E3264">
        <v>7.3449105741144001</v>
      </c>
      <c r="F3264">
        <v>0.31994872945941</v>
      </c>
      <c r="G3264">
        <v>0.77661502608479205</v>
      </c>
      <c r="H3264">
        <v>10.576237623762299</v>
      </c>
      <c r="I3264">
        <v>3.0758658603628302</v>
      </c>
    </row>
    <row r="3265" spans="1:9" x14ac:dyDescent="0.25">
      <c r="A3265">
        <v>3263</v>
      </c>
      <c r="B3265">
        <v>68.480416156670699</v>
      </c>
      <c r="C3265">
        <v>178.11872624819799</v>
      </c>
      <c r="D3265">
        <v>13.491783794576399</v>
      </c>
      <c r="E3265">
        <v>4.8462787072274596</v>
      </c>
      <c r="F3265">
        <v>0.370681927196718</v>
      </c>
      <c r="G3265">
        <v>0.84250871626106005</v>
      </c>
      <c r="H3265">
        <v>12.4836538461538</v>
      </c>
      <c r="I3265">
        <v>2.84352660841938</v>
      </c>
    </row>
    <row r="3266" spans="1:9" x14ac:dyDescent="0.25">
      <c r="A3266">
        <v>3264</v>
      </c>
      <c r="B3266">
        <v>47.1335952848723</v>
      </c>
      <c r="C3266">
        <v>123.86932344763601</v>
      </c>
      <c r="D3266">
        <v>12.3687805531046</v>
      </c>
      <c r="E3266">
        <v>15.519249880153501</v>
      </c>
      <c r="F3266">
        <v>0.31105010534211303</v>
      </c>
      <c r="G3266">
        <v>0.73426815456859296</v>
      </c>
      <c r="H3266">
        <v>8.5289919714540492</v>
      </c>
      <c r="I3266">
        <v>9.4092009685230007</v>
      </c>
    </row>
    <row r="3267" spans="1:9" x14ac:dyDescent="0.25">
      <c r="A3267">
        <v>3265</v>
      </c>
      <c r="B3267">
        <v>13.8456057007125</v>
      </c>
      <c r="C3267">
        <v>143.89159138290401</v>
      </c>
      <c r="D3267">
        <v>16.843059771169798</v>
      </c>
      <c r="E3267">
        <v>5.9246669017353097</v>
      </c>
      <c r="F3267">
        <v>8.1714408446849296E-2</v>
      </c>
      <c r="G3267">
        <v>0.88663924119687698</v>
      </c>
      <c r="H3267">
        <v>14.0939086294416</v>
      </c>
      <c r="I3267">
        <v>3.4061531123300699</v>
      </c>
    </row>
    <row r="3268" spans="1:9" x14ac:dyDescent="0.25">
      <c r="A3268">
        <v>3266</v>
      </c>
      <c r="B3268">
        <v>38.750402576489499</v>
      </c>
      <c r="C3268">
        <v>128.966029723991</v>
      </c>
      <c r="D3268">
        <v>9.5826149532004798</v>
      </c>
      <c r="E3268">
        <v>7.5283341099366599</v>
      </c>
      <c r="F3268">
        <v>0.24322935440718901</v>
      </c>
      <c r="G3268">
        <v>0.67398190308577299</v>
      </c>
      <c r="H3268">
        <v>12.0980810234541</v>
      </c>
      <c r="I3268">
        <v>3.7477611940298501</v>
      </c>
    </row>
    <row r="3269" spans="1:9" x14ac:dyDescent="0.25">
      <c r="A3269">
        <v>3267</v>
      </c>
      <c r="B3269">
        <v>30.922313084112101</v>
      </c>
      <c r="C3269">
        <v>166.93768227167999</v>
      </c>
      <c r="D3269">
        <v>17.441294418208098</v>
      </c>
      <c r="E3269">
        <v>4.4196752477640402</v>
      </c>
      <c r="F3269">
        <v>0.187335842153003</v>
      </c>
      <c r="G3269">
        <v>0.84956700398075902</v>
      </c>
      <c r="H3269">
        <v>14.363192182410399</v>
      </c>
      <c r="I3269">
        <v>3.0897338403041799</v>
      </c>
    </row>
    <row r="3270" spans="1:9" x14ac:dyDescent="0.25">
      <c r="A3270">
        <v>3268</v>
      </c>
      <c r="B3270">
        <v>28.770270270270199</v>
      </c>
      <c r="C3270">
        <v>126.74077277969999</v>
      </c>
      <c r="D3270">
        <v>12.1301561800743</v>
      </c>
      <c r="E3270">
        <v>11.802731995401899</v>
      </c>
      <c r="F3270">
        <v>0.17175925542923201</v>
      </c>
      <c r="G3270">
        <v>0.67924529061317995</v>
      </c>
      <c r="H3270">
        <v>20.632196162046899</v>
      </c>
      <c r="I3270">
        <v>5.1171107994389899</v>
      </c>
    </row>
    <row r="3271" spans="1:9" x14ac:dyDescent="0.25">
      <c r="A3271">
        <v>3269</v>
      </c>
      <c r="B3271">
        <v>50.428614457831301</v>
      </c>
      <c r="C3271">
        <v>152.671200819072</v>
      </c>
      <c r="D3271">
        <v>13.575595281492401</v>
      </c>
      <c r="E3271">
        <v>4.8810605497628696</v>
      </c>
      <c r="F3271">
        <v>0.340032663409707</v>
      </c>
      <c r="G3271">
        <v>0.83365779006516905</v>
      </c>
      <c r="H3271">
        <v>7.3263847528290604</v>
      </c>
      <c r="I3271">
        <v>3.1920975199663699</v>
      </c>
    </row>
    <row r="3272" spans="1:9" x14ac:dyDescent="0.25">
      <c r="A3272">
        <v>3270</v>
      </c>
      <c r="B3272">
        <v>64.378593429158101</v>
      </c>
      <c r="C3272">
        <v>143.147950553025</v>
      </c>
      <c r="D3272">
        <v>16.778298097434298</v>
      </c>
      <c r="E3272">
        <v>7.5681639282442603</v>
      </c>
      <c r="F3272">
        <v>0.36764569596604801</v>
      </c>
      <c r="G3272">
        <v>0.850752777162606</v>
      </c>
      <c r="H3272">
        <v>14.4562135112593</v>
      </c>
      <c r="I3272">
        <v>3.6481418342993499</v>
      </c>
    </row>
    <row r="3273" spans="1:9" x14ac:dyDescent="0.25">
      <c r="A3273">
        <v>3271</v>
      </c>
      <c r="B3273">
        <v>34.605466970387198</v>
      </c>
      <c r="C3273">
        <v>172.272712883824</v>
      </c>
      <c r="D3273">
        <v>13.192720932251801</v>
      </c>
      <c r="E3273">
        <v>5.7478839048074803</v>
      </c>
      <c r="F3273">
        <v>0.18900478456985201</v>
      </c>
      <c r="G3273">
        <v>0.84307816450752704</v>
      </c>
      <c r="H3273">
        <v>14.2790055248618</v>
      </c>
      <c r="I3273">
        <v>2.84644670050761</v>
      </c>
    </row>
    <row r="3274" spans="1:9" x14ac:dyDescent="0.25">
      <c r="A3274">
        <v>3272</v>
      </c>
      <c r="B3274">
        <v>32.424444444444397</v>
      </c>
      <c r="C3274">
        <v>158.234163816967</v>
      </c>
      <c r="D3274">
        <v>16.753996206543899</v>
      </c>
      <c r="E3274">
        <v>11.1311457504</v>
      </c>
      <c r="F3274">
        <v>0.19583277291132301</v>
      </c>
      <c r="G3274">
        <v>0.77530283208117301</v>
      </c>
      <c r="H3274">
        <v>19.7261538461538</v>
      </c>
      <c r="I3274">
        <v>6.9146294140473401</v>
      </c>
    </row>
    <row r="3275" spans="1:9" x14ac:dyDescent="0.25">
      <c r="A3275">
        <v>3273</v>
      </c>
      <c r="B3275">
        <v>41.728751047778701</v>
      </c>
      <c r="C3275">
        <v>151.384800965018</v>
      </c>
      <c r="D3275">
        <v>10.977545295635201</v>
      </c>
      <c r="E3275">
        <v>11.8559552895076</v>
      </c>
      <c r="F3275">
        <v>0.31222382180158298</v>
      </c>
      <c r="G3275">
        <v>0.74806342589520602</v>
      </c>
      <c r="H3275">
        <v>7.9067901234567897</v>
      </c>
      <c r="I3275">
        <v>5.0038240917782</v>
      </c>
    </row>
    <row r="3276" spans="1:9" x14ac:dyDescent="0.25">
      <c r="A3276">
        <v>3274</v>
      </c>
      <c r="B3276">
        <v>48.495491219743698</v>
      </c>
      <c r="C3276">
        <v>102.85117069207401</v>
      </c>
      <c r="D3276">
        <v>14.013421104009399</v>
      </c>
      <c r="E3276">
        <v>7.3951624460142504</v>
      </c>
      <c r="F3276">
        <v>0.271601202022558</v>
      </c>
      <c r="G3276">
        <v>0.83528694346377597</v>
      </c>
      <c r="H3276">
        <v>10.9698581560283</v>
      </c>
      <c r="I3276">
        <v>4.7952679864799599</v>
      </c>
    </row>
    <row r="3277" spans="1:9" x14ac:dyDescent="0.25">
      <c r="A3277">
        <v>3275</v>
      </c>
      <c r="B3277">
        <v>73.082729698818099</v>
      </c>
      <c r="C3277">
        <v>137.06156202143899</v>
      </c>
      <c r="D3277">
        <v>15.019765100404101</v>
      </c>
      <c r="E3277">
        <v>2.5757355262678798</v>
      </c>
      <c r="F3277">
        <v>0.38037159212910698</v>
      </c>
      <c r="G3277">
        <v>0.91772484665737397</v>
      </c>
      <c r="H3277">
        <v>8.0357142857142794</v>
      </c>
      <c r="I3277">
        <v>2.5142002989536598</v>
      </c>
    </row>
    <row r="3278" spans="1:9" x14ac:dyDescent="0.25">
      <c r="A3278">
        <v>3276</v>
      </c>
      <c r="B3278">
        <v>35.222614840989401</v>
      </c>
      <c r="C3278">
        <v>135.48944177294501</v>
      </c>
      <c r="D3278">
        <v>9.5712497208858007</v>
      </c>
      <c r="E3278">
        <v>9.4715595934215902</v>
      </c>
      <c r="F3278">
        <v>0.28022944098219998</v>
      </c>
      <c r="G3278">
        <v>0.71816989041711798</v>
      </c>
      <c r="H3278">
        <v>6.8404059040590397</v>
      </c>
      <c r="I3278">
        <v>6.1304143126176998</v>
      </c>
    </row>
    <row r="3279" spans="1:9" x14ac:dyDescent="0.25">
      <c r="A3279">
        <v>3277</v>
      </c>
      <c r="B3279">
        <v>55.860870818915799</v>
      </c>
      <c r="C3279">
        <v>142.72796822127401</v>
      </c>
      <c r="D3279">
        <v>10.5958113514628</v>
      </c>
      <c r="E3279">
        <v>10.858997383619901</v>
      </c>
      <c r="F3279">
        <v>0.33172974364591401</v>
      </c>
      <c r="G3279">
        <v>0.79771494668533904</v>
      </c>
      <c r="H3279">
        <v>9.7772539776075398</v>
      </c>
      <c r="I3279">
        <v>6.6497524752475199</v>
      </c>
    </row>
    <row r="3280" spans="1:9" x14ac:dyDescent="0.25">
      <c r="A3280">
        <v>3278</v>
      </c>
      <c r="B3280">
        <v>45.249915682967902</v>
      </c>
      <c r="C3280">
        <v>176.69861528194801</v>
      </c>
      <c r="D3280">
        <v>14.4518780717355</v>
      </c>
      <c r="E3280">
        <v>6.3598582284123903</v>
      </c>
      <c r="F3280">
        <v>0.30532182117383799</v>
      </c>
      <c r="G3280">
        <v>0.92606626316842899</v>
      </c>
      <c r="H3280">
        <v>6.8342665173572197</v>
      </c>
      <c r="I3280">
        <v>4.28040016908552</v>
      </c>
    </row>
    <row r="3281" spans="1:9" x14ac:dyDescent="0.25">
      <c r="A3281">
        <v>3279</v>
      </c>
      <c r="B3281">
        <v>29.206773038098301</v>
      </c>
      <c r="C3281">
        <v>136.190396309498</v>
      </c>
      <c r="D3281">
        <v>19.4777945808632</v>
      </c>
      <c r="E3281">
        <v>13.999540567966401</v>
      </c>
      <c r="F3281">
        <v>0.17922074458866899</v>
      </c>
      <c r="G3281">
        <v>0.71489539643772104</v>
      </c>
      <c r="H3281">
        <v>12.4639639639639</v>
      </c>
      <c r="I3281">
        <v>6.2018753447324801</v>
      </c>
    </row>
    <row r="3282" spans="1:9" x14ac:dyDescent="0.25">
      <c r="A3282">
        <v>3280</v>
      </c>
      <c r="B3282">
        <v>45.663978494623599</v>
      </c>
      <c r="C3282">
        <v>143.262052366712</v>
      </c>
      <c r="D3282">
        <v>23.116066529485099</v>
      </c>
      <c r="E3282">
        <v>8.7600280415477094</v>
      </c>
      <c r="F3282">
        <v>0.24663907446526101</v>
      </c>
      <c r="G3282">
        <v>0.82210638214231802</v>
      </c>
      <c r="H3282">
        <v>17.2068965517241</v>
      </c>
      <c r="I3282">
        <v>5.9200166631951596</v>
      </c>
    </row>
    <row r="3283" spans="1:9" x14ac:dyDescent="0.25">
      <c r="A3283">
        <v>3281</v>
      </c>
      <c r="B3283">
        <v>56.123308851951997</v>
      </c>
      <c r="C3283">
        <v>138.69076767967701</v>
      </c>
      <c r="D3283">
        <v>11.098531389009199</v>
      </c>
      <c r="E3283">
        <v>5.2395483871055397</v>
      </c>
      <c r="F3283">
        <v>0.38249715430693298</v>
      </c>
      <c r="G3283">
        <v>0.81403650007262496</v>
      </c>
      <c r="H3283">
        <v>8.1081081081080999</v>
      </c>
      <c r="I3283">
        <v>3.45536869340232</v>
      </c>
    </row>
    <row r="3284" spans="1:9" x14ac:dyDescent="0.25">
      <c r="A3284">
        <v>3282</v>
      </c>
      <c r="B3284">
        <v>65.633520809898698</v>
      </c>
      <c r="C3284">
        <v>188.13062098501001</v>
      </c>
      <c r="D3284">
        <v>14.6822034597044</v>
      </c>
      <c r="E3284">
        <v>6.0446054908801896</v>
      </c>
      <c r="F3284">
        <v>0.38411518150399099</v>
      </c>
      <c r="G3284">
        <v>0.87786487155438298</v>
      </c>
      <c r="H3284">
        <v>8.8246554364471592</v>
      </c>
      <c r="I3284">
        <v>2.8578259483583</v>
      </c>
    </row>
    <row r="3285" spans="1:9" x14ac:dyDescent="0.25">
      <c r="A3285">
        <v>3283</v>
      </c>
      <c r="B3285">
        <v>52.736618754277799</v>
      </c>
      <c r="C3285">
        <v>106.465317205628</v>
      </c>
      <c r="D3285">
        <v>14.430787131055901</v>
      </c>
      <c r="E3285">
        <v>9.1461826109611799</v>
      </c>
      <c r="F3285">
        <v>0.34741731429737199</v>
      </c>
      <c r="G3285">
        <v>0.71796842882976397</v>
      </c>
      <c r="H3285">
        <v>7.6139685977260401</v>
      </c>
      <c r="I3285">
        <v>3.7564734895191099</v>
      </c>
    </row>
    <row r="3286" spans="1:9" x14ac:dyDescent="0.25">
      <c r="A3286">
        <v>3284</v>
      </c>
      <c r="B3286">
        <v>52.267977329082498</v>
      </c>
      <c r="C3286">
        <v>154.024400288273</v>
      </c>
      <c r="D3286">
        <v>13.6458343550282</v>
      </c>
      <c r="E3286">
        <v>3.8479038614304399</v>
      </c>
      <c r="F3286">
        <v>0.33523070991978199</v>
      </c>
      <c r="G3286">
        <v>0.89206525672519399</v>
      </c>
      <c r="H3286">
        <v>7.5464788732394297</v>
      </c>
      <c r="I3286">
        <v>2.83603431839847</v>
      </c>
    </row>
    <row r="3287" spans="1:9" x14ac:dyDescent="0.25">
      <c r="A3287">
        <v>3285</v>
      </c>
      <c r="B3287">
        <v>68.713620488940606</v>
      </c>
      <c r="C3287">
        <v>116.44089562067801</v>
      </c>
      <c r="D3287">
        <v>20.803665837419398</v>
      </c>
      <c r="E3287">
        <v>17.5581820227757</v>
      </c>
      <c r="F3287">
        <v>0.37508443189401602</v>
      </c>
      <c r="G3287">
        <v>0.59726642008909003</v>
      </c>
      <c r="H3287">
        <v>13.5422974176313</v>
      </c>
      <c r="I3287">
        <v>7.2489415749364898</v>
      </c>
    </row>
    <row r="3288" spans="1:9" x14ac:dyDescent="0.25">
      <c r="A3288">
        <v>3286</v>
      </c>
      <c r="B3288">
        <v>56.293940696175298</v>
      </c>
      <c r="C3288">
        <v>162.16252568652999</v>
      </c>
      <c r="D3288">
        <v>18.2561856387299</v>
      </c>
      <c r="E3288">
        <v>5.4135611750480797</v>
      </c>
      <c r="F3288">
        <v>0.32904148112520598</v>
      </c>
      <c r="G3288">
        <v>0.75505048891725002</v>
      </c>
      <c r="H3288">
        <v>12.427272727272699</v>
      </c>
      <c r="I3288">
        <v>3.2171176840780298</v>
      </c>
    </row>
    <row r="3289" spans="1:9" x14ac:dyDescent="0.25">
      <c r="A3289">
        <v>3287</v>
      </c>
      <c r="B3289">
        <v>41.075920934411499</v>
      </c>
      <c r="C3289">
        <v>176.949984499328</v>
      </c>
      <c r="D3289">
        <v>18.828878527252002</v>
      </c>
      <c r="E3289">
        <v>3.8261535629553198</v>
      </c>
      <c r="F3289">
        <v>0.24680902544760899</v>
      </c>
      <c r="G3289">
        <v>0.874294159089678</v>
      </c>
      <c r="H3289">
        <v>10.4528773978315</v>
      </c>
      <c r="I3289">
        <v>2.4035941594908201</v>
      </c>
    </row>
    <row r="3290" spans="1:9" x14ac:dyDescent="0.25">
      <c r="A3290">
        <v>3288</v>
      </c>
      <c r="B3290">
        <v>37.977688368690501</v>
      </c>
      <c r="C3290">
        <v>161.14799826564499</v>
      </c>
      <c r="D3290">
        <v>7.0363935482858899</v>
      </c>
      <c r="E3290">
        <v>8.0772529121129697</v>
      </c>
      <c r="F3290">
        <v>0.30486534639517998</v>
      </c>
      <c r="G3290">
        <v>0.82159949723583303</v>
      </c>
      <c r="H3290">
        <v>7.4075630252100799</v>
      </c>
      <c r="I3290">
        <v>2.7805714285714198</v>
      </c>
    </row>
    <row r="3291" spans="1:9" x14ac:dyDescent="0.25">
      <c r="A3291">
        <v>3289</v>
      </c>
      <c r="B3291">
        <v>44.974247053688302</v>
      </c>
      <c r="C3291">
        <v>108.34193872425899</v>
      </c>
      <c r="D3291">
        <v>15.7096957261795</v>
      </c>
      <c r="E3291">
        <v>3.2951150417147201</v>
      </c>
      <c r="F3291">
        <v>0.26242038440105198</v>
      </c>
      <c r="G3291">
        <v>0.88060035552446303</v>
      </c>
      <c r="H3291">
        <v>14.142666666666599</v>
      </c>
      <c r="I3291">
        <v>2.7873158231902599</v>
      </c>
    </row>
    <row r="3292" spans="1:9" x14ac:dyDescent="0.25">
      <c r="A3292">
        <v>3290</v>
      </c>
      <c r="B3292">
        <v>30.644802962179298</v>
      </c>
      <c r="C3292">
        <v>175.80146851171901</v>
      </c>
      <c r="D3292">
        <v>9.99817496138769</v>
      </c>
      <c r="E3292">
        <v>5.8658127291120596</v>
      </c>
      <c r="F3292">
        <v>0.27805382819997498</v>
      </c>
      <c r="G3292">
        <v>0.90860010356323895</v>
      </c>
      <c r="H3292">
        <v>6.9907663896583498</v>
      </c>
      <c r="I3292">
        <v>3.02637267617812</v>
      </c>
    </row>
    <row r="3293" spans="1:9" x14ac:dyDescent="0.25">
      <c r="A3293">
        <v>3291</v>
      </c>
      <c r="B3293">
        <v>39.301106104055698</v>
      </c>
      <c r="C3293">
        <v>172.20420258620601</v>
      </c>
      <c r="D3293">
        <v>14.881488014556901</v>
      </c>
      <c r="E3293">
        <v>6.6067628284114397</v>
      </c>
      <c r="F3293">
        <v>0.236565202510363</v>
      </c>
      <c r="G3293">
        <v>0.83576652279945496</v>
      </c>
      <c r="H3293">
        <v>15.325641025641</v>
      </c>
      <c r="I3293">
        <v>3.1104174795161899</v>
      </c>
    </row>
    <row r="3294" spans="1:9" x14ac:dyDescent="0.25">
      <c r="A3294">
        <v>3292</v>
      </c>
      <c r="B3294">
        <v>21.7938931297709</v>
      </c>
      <c r="C3294">
        <v>116.393795620437</v>
      </c>
      <c r="D3294">
        <v>19.681403331167299</v>
      </c>
      <c r="E3294">
        <v>5.0752309765188199</v>
      </c>
      <c r="F3294">
        <v>0.115227280375301</v>
      </c>
      <c r="G3294">
        <v>0.82714502809813994</v>
      </c>
      <c r="H3294">
        <v>19.590361445783099</v>
      </c>
      <c r="I3294">
        <v>3.5826712069617801</v>
      </c>
    </row>
    <row r="3295" spans="1:9" x14ac:dyDescent="0.25">
      <c r="A3295">
        <v>3293</v>
      </c>
      <c r="B3295">
        <v>31.754748982360901</v>
      </c>
      <c r="C3295">
        <v>150.91216088028801</v>
      </c>
      <c r="D3295">
        <v>10.194411655782099</v>
      </c>
      <c r="E3295">
        <v>6.8255924545551103</v>
      </c>
      <c r="F3295">
        <v>0.22852165477178699</v>
      </c>
      <c r="G3295">
        <v>0.83217057374577896</v>
      </c>
      <c r="H3295">
        <v>12.427672955974799</v>
      </c>
      <c r="I3295">
        <v>4.22446083995459</v>
      </c>
    </row>
    <row r="3296" spans="1:9" x14ac:dyDescent="0.25">
      <c r="A3296">
        <v>3294</v>
      </c>
      <c r="B3296">
        <v>68.960638590696306</v>
      </c>
      <c r="C3296">
        <v>142.709088045361</v>
      </c>
      <c r="D3296">
        <v>12.374422620829501</v>
      </c>
      <c r="E3296">
        <v>2.8398770807335301</v>
      </c>
      <c r="F3296">
        <v>0.35644398143608103</v>
      </c>
      <c r="G3296">
        <v>0.87041663204163799</v>
      </c>
      <c r="H3296">
        <v>8.7928436911487697</v>
      </c>
      <c r="I3296">
        <v>2.3041394335511902</v>
      </c>
    </row>
    <row r="3297" spans="1:9" x14ac:dyDescent="0.25">
      <c r="A3297">
        <v>3295</v>
      </c>
      <c r="B3297">
        <v>65.818855932203306</v>
      </c>
      <c r="C3297">
        <v>147.711270125223</v>
      </c>
      <c r="D3297">
        <v>26.7152007916273</v>
      </c>
      <c r="E3297">
        <v>11.1229648848294</v>
      </c>
      <c r="F3297">
        <v>0.37673872546679499</v>
      </c>
      <c r="G3297">
        <v>0.73278440599868899</v>
      </c>
      <c r="H3297">
        <v>17.167708333333302</v>
      </c>
      <c r="I3297">
        <v>5.2005799903334902</v>
      </c>
    </row>
    <row r="3298" spans="1:9" x14ac:dyDescent="0.25">
      <c r="A3298">
        <v>3296</v>
      </c>
      <c r="B3298">
        <v>64.289725801123197</v>
      </c>
      <c r="C3298">
        <v>159.57322738386301</v>
      </c>
      <c r="D3298">
        <v>20.8522851528427</v>
      </c>
      <c r="E3298">
        <v>4.4619986322729597</v>
      </c>
      <c r="F3298">
        <v>0.36225942504796199</v>
      </c>
      <c r="G3298">
        <v>0.86821737149433698</v>
      </c>
      <c r="H3298">
        <v>12.105667627281401</v>
      </c>
      <c r="I3298">
        <v>2.9027972027972</v>
      </c>
    </row>
    <row r="3299" spans="1:9" x14ac:dyDescent="0.25">
      <c r="A3299">
        <v>3297</v>
      </c>
      <c r="B3299">
        <v>53.137273237329303</v>
      </c>
      <c r="C3299">
        <v>145.97073052733401</v>
      </c>
      <c r="D3299">
        <v>9.0823873499813992</v>
      </c>
      <c r="E3299">
        <v>5.8859429645251504</v>
      </c>
      <c r="F3299">
        <v>0.321793640665545</v>
      </c>
      <c r="G3299">
        <v>0.81678358977671595</v>
      </c>
      <c r="H3299">
        <v>6.4493717664449299</v>
      </c>
      <c r="I3299">
        <v>3.85148888051262</v>
      </c>
    </row>
    <row r="3300" spans="1:9" x14ac:dyDescent="0.25">
      <c r="A3300">
        <v>3298</v>
      </c>
      <c r="B3300">
        <v>32.110731707317001</v>
      </c>
      <c r="C3300">
        <v>124.81509310682701</v>
      </c>
      <c r="D3300">
        <v>15.7494656812381</v>
      </c>
      <c r="E3300">
        <v>11.116042437355899</v>
      </c>
      <c r="F3300">
        <v>0.19330912413534501</v>
      </c>
      <c r="G3300">
        <v>0.66476378504393696</v>
      </c>
      <c r="H3300">
        <v>17.074074074074002</v>
      </c>
      <c r="I3300">
        <v>3.50654205607476</v>
      </c>
    </row>
    <row r="3301" spans="1:9" x14ac:dyDescent="0.25">
      <c r="A3301">
        <v>3299</v>
      </c>
      <c r="B3301">
        <v>55.421039603960303</v>
      </c>
      <c r="C3301">
        <v>32.795497185740999</v>
      </c>
      <c r="D3301">
        <v>17.847169973998</v>
      </c>
      <c r="E3301">
        <v>21.9101004368489</v>
      </c>
      <c r="F3301">
        <v>0.33130284293429502</v>
      </c>
      <c r="G3301">
        <v>0.17116599950775199</v>
      </c>
      <c r="H3301">
        <v>13.470161290322499</v>
      </c>
      <c r="I3301">
        <v>4.6660649819494502</v>
      </c>
    </row>
    <row r="3302" spans="1:9" x14ac:dyDescent="0.25">
      <c r="A3302">
        <v>3300</v>
      </c>
      <c r="B3302">
        <v>47.611273080660801</v>
      </c>
      <c r="C3302">
        <v>151.11017556431301</v>
      </c>
      <c r="D3302">
        <v>18.017895488184202</v>
      </c>
      <c r="E3302">
        <v>4.9048166085415597</v>
      </c>
      <c r="F3302">
        <v>0.27027094837509502</v>
      </c>
      <c r="G3302">
        <v>0.79296499417116895</v>
      </c>
      <c r="H3302">
        <v>14.278642149929199</v>
      </c>
      <c r="I3302">
        <v>2.9751861042183601</v>
      </c>
    </row>
    <row r="3303" spans="1:9" x14ac:dyDescent="0.25">
      <c r="A3303">
        <v>3301</v>
      </c>
      <c r="B3303">
        <v>49.017129805862197</v>
      </c>
      <c r="C3303">
        <v>107.521063394683</v>
      </c>
      <c r="D3303">
        <v>14.0464526395118</v>
      </c>
      <c r="E3303">
        <v>17.623166816200001</v>
      </c>
      <c r="F3303">
        <v>0.31736624370071598</v>
      </c>
      <c r="G3303">
        <v>0.57824266126690105</v>
      </c>
      <c r="H3303">
        <v>8.8725418790968593</v>
      </c>
      <c r="I3303">
        <v>8.8072018004501107</v>
      </c>
    </row>
    <row r="3304" spans="1:9" x14ac:dyDescent="0.25">
      <c r="A3304">
        <v>3302</v>
      </c>
      <c r="B3304">
        <v>13.2157258064516</v>
      </c>
      <c r="C3304">
        <v>150.06711409395899</v>
      </c>
      <c r="D3304">
        <v>18.224500381407498</v>
      </c>
      <c r="E3304">
        <v>4.8999246166583896</v>
      </c>
      <c r="F3304">
        <v>7.4267253469018496E-2</v>
      </c>
      <c r="G3304">
        <v>0.79407829871286395</v>
      </c>
      <c r="H3304">
        <v>20.6955602536997</v>
      </c>
      <c r="I3304">
        <v>2.73525179856115</v>
      </c>
    </row>
    <row r="3305" spans="1:9" x14ac:dyDescent="0.25">
      <c r="A3305">
        <v>3303</v>
      </c>
      <c r="B3305">
        <v>70.693018201575597</v>
      </c>
      <c r="C3305">
        <v>157.83870967741899</v>
      </c>
      <c r="D3305">
        <v>13.7691123490671</v>
      </c>
      <c r="E3305">
        <v>2.8754955145742098</v>
      </c>
      <c r="F3305">
        <v>0.412794169080544</v>
      </c>
      <c r="G3305">
        <v>0.84405324165818096</v>
      </c>
      <c r="H3305">
        <v>10.099122807017499</v>
      </c>
      <c r="I3305">
        <v>2.4379340277777701</v>
      </c>
    </row>
    <row r="3306" spans="1:9" x14ac:dyDescent="0.25">
      <c r="A3306">
        <v>3304</v>
      </c>
      <c r="B3306">
        <v>16.866148531951598</v>
      </c>
      <c r="C3306">
        <v>136.91461130190399</v>
      </c>
      <c r="D3306">
        <v>18.4309064699207</v>
      </c>
      <c r="E3306">
        <v>12.271854441647401</v>
      </c>
      <c r="F3306">
        <v>0.10472878086512701</v>
      </c>
      <c r="G3306">
        <v>0.77864675858125898</v>
      </c>
      <c r="H3306">
        <v>17.803571428571399</v>
      </c>
      <c r="I3306">
        <v>6.5654510556621801</v>
      </c>
    </row>
    <row r="3307" spans="1:9" x14ac:dyDescent="0.25">
      <c r="A3307">
        <v>3305</v>
      </c>
      <c r="B3307">
        <v>47.057179707652601</v>
      </c>
      <c r="C3307">
        <v>132.25831545064301</v>
      </c>
      <c r="D3307">
        <v>12.671354988888799</v>
      </c>
      <c r="E3307">
        <v>5.1899703951005902</v>
      </c>
      <c r="F3307">
        <v>0.30315703332784399</v>
      </c>
      <c r="G3307">
        <v>0.80861602126494903</v>
      </c>
      <c r="H3307">
        <v>7.9935815147625098</v>
      </c>
      <c r="I3307">
        <v>2.8569661995053499</v>
      </c>
    </row>
    <row r="3308" spans="1:9" x14ac:dyDescent="0.25">
      <c r="A3308">
        <v>3306</v>
      </c>
      <c r="B3308">
        <v>47.155393835616401</v>
      </c>
      <c r="C3308">
        <v>147.31294559099399</v>
      </c>
      <c r="D3308">
        <v>16.873022925256201</v>
      </c>
      <c r="E3308">
        <v>5.9416549258169304</v>
      </c>
      <c r="F3308">
        <v>0.28178920519900702</v>
      </c>
      <c r="G3308">
        <v>0.81537695794934295</v>
      </c>
      <c r="H3308">
        <v>9.3509933774834408</v>
      </c>
      <c r="I3308">
        <v>3.2516955538809298</v>
      </c>
    </row>
    <row r="3309" spans="1:9" x14ac:dyDescent="0.25">
      <c r="A3309">
        <v>3307</v>
      </c>
      <c r="B3309">
        <v>71.6626363904453</v>
      </c>
      <c r="C3309">
        <v>157.647195276254</v>
      </c>
      <c r="D3309">
        <v>23.9215812492717</v>
      </c>
      <c r="E3309">
        <v>4.3849397580182803</v>
      </c>
      <c r="F3309">
        <v>0.37980575493121099</v>
      </c>
      <c r="G3309">
        <v>0.86092206464704502</v>
      </c>
      <c r="H3309">
        <v>9.7348406988694691</v>
      </c>
      <c r="I3309">
        <v>2.7899366643209</v>
      </c>
    </row>
    <row r="3310" spans="1:9" x14ac:dyDescent="0.25">
      <c r="A3310">
        <v>3308</v>
      </c>
      <c r="B3310">
        <v>51.569951605807297</v>
      </c>
      <c r="C3310">
        <v>158.68797790994</v>
      </c>
      <c r="D3310">
        <v>17.921773891916999</v>
      </c>
      <c r="E3310">
        <v>6.6772940525433198</v>
      </c>
      <c r="F3310">
        <v>0.31853916910831798</v>
      </c>
      <c r="G3310">
        <v>0.74713414523850497</v>
      </c>
      <c r="H3310">
        <v>13.206790123456701</v>
      </c>
      <c r="I3310">
        <v>2.9959746981023501</v>
      </c>
    </row>
    <row r="3311" spans="1:9" x14ac:dyDescent="0.25">
      <c r="A3311">
        <v>3309</v>
      </c>
      <c r="B3311">
        <v>39.9951314508276</v>
      </c>
      <c r="C3311">
        <v>181.24081613103999</v>
      </c>
      <c r="D3311">
        <v>14.2635808695472</v>
      </c>
      <c r="E3311">
        <v>3.0554436245356098</v>
      </c>
      <c r="F3311">
        <v>0.23919563682926701</v>
      </c>
      <c r="G3311">
        <v>0.95103364624717202</v>
      </c>
      <c r="H3311">
        <v>15.0066312997347</v>
      </c>
      <c r="I3311">
        <v>2.3386404293381</v>
      </c>
    </row>
    <row r="3312" spans="1:9" x14ac:dyDescent="0.25">
      <c r="A3312">
        <v>3310</v>
      </c>
      <c r="B3312">
        <v>56.849673202614298</v>
      </c>
      <c r="C3312">
        <v>163.521133356749</v>
      </c>
      <c r="D3312">
        <v>15.4741819421789</v>
      </c>
      <c r="E3312">
        <v>5.2106320891437496</v>
      </c>
      <c r="F3312">
        <v>0.301303076768697</v>
      </c>
      <c r="G3312">
        <v>0.84007136856946296</v>
      </c>
      <c r="H3312">
        <v>9.7250384024577503</v>
      </c>
      <c r="I3312">
        <v>3.1019320453031298</v>
      </c>
    </row>
    <row r="3313" spans="1:9" x14ac:dyDescent="0.25">
      <c r="A3313">
        <v>3311</v>
      </c>
      <c r="B3313">
        <v>83.898883782009193</v>
      </c>
      <c r="C3313">
        <v>129.737235594456</v>
      </c>
      <c r="D3313">
        <v>13.256746170724799</v>
      </c>
      <c r="E3313">
        <v>6.6291245033336397</v>
      </c>
      <c r="F3313">
        <v>0.46816848707201703</v>
      </c>
      <c r="G3313">
        <v>0.84920871497569606</v>
      </c>
      <c r="H3313">
        <v>6.1396348012889304</v>
      </c>
      <c r="I3313">
        <v>3.50404954740352</v>
      </c>
    </row>
    <row r="3314" spans="1:9" x14ac:dyDescent="0.25">
      <c r="A3314">
        <v>3312</v>
      </c>
      <c r="B3314">
        <v>38.771922925678297</v>
      </c>
      <c r="C3314">
        <v>122.778648205501</v>
      </c>
      <c r="D3314">
        <v>14.126844670069399</v>
      </c>
      <c r="E3314">
        <v>8.0466111661688906</v>
      </c>
      <c r="F3314">
        <v>0.221588345699885</v>
      </c>
      <c r="G3314">
        <v>0.707777496859613</v>
      </c>
      <c r="H3314">
        <v>10.010349288486401</v>
      </c>
      <c r="I3314">
        <v>3.4772263766145399</v>
      </c>
    </row>
    <row r="3315" spans="1:9" x14ac:dyDescent="0.25">
      <c r="A3315">
        <v>3313</v>
      </c>
      <c r="B3315">
        <v>46.276225769669303</v>
      </c>
      <c r="C3315">
        <v>171.34317147995301</v>
      </c>
      <c r="D3315">
        <v>14.968074808321401</v>
      </c>
      <c r="E3315">
        <v>3.5501777912910701</v>
      </c>
      <c r="F3315">
        <v>0.26955490932498899</v>
      </c>
      <c r="G3315">
        <v>0.88854699427989003</v>
      </c>
      <c r="H3315">
        <v>13.916216216216201</v>
      </c>
      <c r="I3315">
        <v>2.6347245409014999</v>
      </c>
    </row>
    <row r="3316" spans="1:9" x14ac:dyDescent="0.25">
      <c r="A3316">
        <v>3314</v>
      </c>
      <c r="B3316">
        <v>48.047548014171099</v>
      </c>
      <c r="C3316">
        <v>165.75590712964799</v>
      </c>
      <c r="D3316">
        <v>15.0678151757128</v>
      </c>
      <c r="E3316">
        <v>5.7032449094310298</v>
      </c>
      <c r="F3316">
        <v>0.32267828872923698</v>
      </c>
      <c r="G3316">
        <v>0.86771797786396498</v>
      </c>
      <c r="H3316">
        <v>7.92188599577762</v>
      </c>
      <c r="I3316">
        <v>2.8161310259579699</v>
      </c>
    </row>
    <row r="3317" spans="1:9" x14ac:dyDescent="0.25">
      <c r="A3317">
        <v>3315</v>
      </c>
      <c r="B3317">
        <v>40.461632653061201</v>
      </c>
      <c r="C3317">
        <v>152.23425499231899</v>
      </c>
      <c r="D3317">
        <v>16.903285806426101</v>
      </c>
      <c r="E3317">
        <v>7.7803652986452603</v>
      </c>
      <c r="F3317">
        <v>0.26780642502163499</v>
      </c>
      <c r="G3317">
        <v>0.77386765140665603</v>
      </c>
      <c r="H3317">
        <v>16.825569871159502</v>
      </c>
      <c r="I3317">
        <v>4.4117647058823497</v>
      </c>
    </row>
    <row r="3318" spans="1:9" x14ac:dyDescent="0.25">
      <c r="A3318">
        <v>3316</v>
      </c>
      <c r="B3318">
        <v>41.080575211138999</v>
      </c>
      <c r="C3318">
        <v>135.817422810333</v>
      </c>
      <c r="D3318">
        <v>11.1730103665566</v>
      </c>
      <c r="E3318">
        <v>5.1824519312917401</v>
      </c>
      <c r="F3318">
        <v>0.24439028586515399</v>
      </c>
      <c r="G3318">
        <v>0.82033919447567605</v>
      </c>
      <c r="H3318">
        <v>14.582113821138201</v>
      </c>
      <c r="I3318">
        <v>3.3303002729754301</v>
      </c>
    </row>
    <row r="3319" spans="1:9" x14ac:dyDescent="0.25">
      <c r="A3319">
        <v>3317</v>
      </c>
      <c r="B3319">
        <v>59.975354742344997</v>
      </c>
      <c r="C3319">
        <v>157.46089357924799</v>
      </c>
      <c r="D3319">
        <v>13.683846868589301</v>
      </c>
      <c r="E3319">
        <v>4.5359551955986603</v>
      </c>
      <c r="F3319">
        <v>0.37102743534879401</v>
      </c>
      <c r="G3319">
        <v>0.864347634432031</v>
      </c>
      <c r="H3319">
        <v>10.434020618556699</v>
      </c>
      <c r="I3319">
        <v>2.9839905128965301</v>
      </c>
    </row>
    <row r="3320" spans="1:9" x14ac:dyDescent="0.25">
      <c r="A3320">
        <v>3318</v>
      </c>
      <c r="B3320">
        <v>49.969304229194996</v>
      </c>
      <c r="C3320">
        <v>156.792843232716</v>
      </c>
      <c r="D3320">
        <v>14.7177215045678</v>
      </c>
      <c r="E3320">
        <v>6.0128649787155402</v>
      </c>
      <c r="F3320">
        <v>0.31346610663045699</v>
      </c>
      <c r="G3320">
        <v>0.83957897060100795</v>
      </c>
      <c r="H3320">
        <v>13.8206896551724</v>
      </c>
      <c r="I3320">
        <v>3.1437364228819602</v>
      </c>
    </row>
    <row r="3321" spans="1:9" x14ac:dyDescent="0.25">
      <c r="A3321">
        <v>3319</v>
      </c>
      <c r="B3321">
        <v>31.3682926829268</v>
      </c>
      <c r="C3321">
        <v>157.779815167962</v>
      </c>
      <c r="D3321">
        <v>16.750747528313099</v>
      </c>
      <c r="E3321">
        <v>7.9234670326243002</v>
      </c>
      <c r="F3321">
        <v>0.18366897040136401</v>
      </c>
      <c r="G3321">
        <v>0.82619220450741604</v>
      </c>
      <c r="H3321">
        <v>12.5586206896551</v>
      </c>
      <c r="I3321">
        <v>3.55361216730038</v>
      </c>
    </row>
    <row r="3322" spans="1:9" x14ac:dyDescent="0.25">
      <c r="A3322">
        <v>3320</v>
      </c>
      <c r="B3322">
        <v>57.924921793534899</v>
      </c>
      <c r="C3322">
        <v>165.14078629475</v>
      </c>
      <c r="D3322">
        <v>14.2380959816216</v>
      </c>
      <c r="E3322">
        <v>7.0258653052205</v>
      </c>
      <c r="F3322">
        <v>0.36246560703903102</v>
      </c>
      <c r="G3322">
        <v>0.86586493109002904</v>
      </c>
      <c r="H3322">
        <v>4.9639498432601803</v>
      </c>
      <c r="I3322">
        <v>3.6146220570012302</v>
      </c>
    </row>
    <row r="3323" spans="1:9" x14ac:dyDescent="0.25">
      <c r="A3323">
        <v>3321</v>
      </c>
      <c r="B3323">
        <v>58.9827889005971</v>
      </c>
      <c r="C3323">
        <v>155.637668475406</v>
      </c>
      <c r="D3323">
        <v>21.693987359718399</v>
      </c>
      <c r="E3323">
        <v>11.5624221907144</v>
      </c>
      <c r="F3323">
        <v>0.38120283814176298</v>
      </c>
      <c r="G3323">
        <v>0.78989637284866199</v>
      </c>
      <c r="H3323">
        <v>11.236158192090301</v>
      </c>
      <c r="I3323">
        <v>6.0970673275505902</v>
      </c>
    </row>
    <row r="3324" spans="1:9" x14ac:dyDescent="0.25">
      <c r="A3324">
        <v>3322</v>
      </c>
      <c r="B3324">
        <v>48.772625947391802</v>
      </c>
      <c r="C3324">
        <v>151.033579447759</v>
      </c>
      <c r="D3324">
        <v>12.9013019972711</v>
      </c>
      <c r="E3324">
        <v>6.0597289815122499</v>
      </c>
      <c r="F3324">
        <v>0.31328954315721902</v>
      </c>
      <c r="G3324">
        <v>0.86595305297028102</v>
      </c>
      <c r="H3324">
        <v>9.4462051709758104</v>
      </c>
      <c r="I3324">
        <v>3.3673785205818598</v>
      </c>
    </row>
    <row r="3325" spans="1:9" x14ac:dyDescent="0.25">
      <c r="A3325">
        <v>3323</v>
      </c>
      <c r="B3325">
        <v>36.501647058823501</v>
      </c>
      <c r="C3325">
        <v>169.609513023782</v>
      </c>
      <c r="D3325">
        <v>13.571608581952599</v>
      </c>
      <c r="E3325">
        <v>4.2230456593057397</v>
      </c>
      <c r="F3325">
        <v>0.23822349560098899</v>
      </c>
      <c r="G3325">
        <v>0.82503001387123798</v>
      </c>
      <c r="H3325">
        <v>15.0332409972299</v>
      </c>
      <c r="I3325">
        <v>2.6644400785854598</v>
      </c>
    </row>
    <row r="3326" spans="1:9" x14ac:dyDescent="0.25">
      <c r="A3326">
        <v>3324</v>
      </c>
      <c r="B3326">
        <v>73.580167264038195</v>
      </c>
      <c r="C3326">
        <v>140.86203283269299</v>
      </c>
      <c r="D3326">
        <v>13.863433516430099</v>
      </c>
      <c r="E3326">
        <v>3.7657857582747201</v>
      </c>
      <c r="F3326">
        <v>0.42369776797537301</v>
      </c>
      <c r="G3326">
        <v>0.88381635488395405</v>
      </c>
      <c r="H3326">
        <v>7.7444391859914798</v>
      </c>
      <c r="I3326">
        <v>2.7897039030955502</v>
      </c>
    </row>
    <row r="3327" spans="1:9" x14ac:dyDescent="0.25">
      <c r="A3327">
        <v>3325</v>
      </c>
      <c r="B3327">
        <v>37.611874513870802</v>
      </c>
      <c r="C3327">
        <v>106.433239436619</v>
      </c>
      <c r="D3327">
        <v>12.105193334461999</v>
      </c>
      <c r="E3327">
        <v>5.3592253282069597</v>
      </c>
      <c r="F3327">
        <v>0.24153212037251401</v>
      </c>
      <c r="G3327">
        <v>0.83200391197443002</v>
      </c>
      <c r="H3327">
        <v>13.848684210526301</v>
      </c>
      <c r="I3327">
        <v>3.74915254237288</v>
      </c>
    </row>
    <row r="3328" spans="1:9" x14ac:dyDescent="0.25">
      <c r="A3328">
        <v>3326</v>
      </c>
      <c r="B3328">
        <v>62.3827208756841</v>
      </c>
      <c r="C3328">
        <v>132.26019184652199</v>
      </c>
      <c r="D3328">
        <v>10.873232857397101</v>
      </c>
      <c r="E3328">
        <v>9.5337489770599309</v>
      </c>
      <c r="F3328">
        <v>0.39758696323336701</v>
      </c>
      <c r="G3328">
        <v>0.70529399556921701</v>
      </c>
      <c r="H3328">
        <v>7.1167315175097201</v>
      </c>
      <c r="I3328">
        <v>4.3021534320323003</v>
      </c>
    </row>
    <row r="3329" spans="1:9" x14ac:dyDescent="0.25">
      <c r="A3329">
        <v>3327</v>
      </c>
      <c r="B3329">
        <v>43.862576064908701</v>
      </c>
      <c r="C3329">
        <v>168.96305664137299</v>
      </c>
      <c r="D3329">
        <v>20.793837860018598</v>
      </c>
      <c r="E3329">
        <v>4.7529495572704104</v>
      </c>
      <c r="F3329">
        <v>0.246170626428353</v>
      </c>
      <c r="G3329">
        <v>0.88719123775706599</v>
      </c>
      <c r="H3329">
        <v>11.3014492753623</v>
      </c>
      <c r="I3329">
        <v>2.8711855927963899</v>
      </c>
    </row>
    <row r="3330" spans="1:9" x14ac:dyDescent="0.25">
      <c r="A3330">
        <v>3328</v>
      </c>
      <c r="B3330">
        <v>50.617879240452297</v>
      </c>
      <c r="C3330">
        <v>130.97247500280801</v>
      </c>
      <c r="D3330">
        <v>14.983086800793</v>
      </c>
      <c r="E3330">
        <v>5.5031341632637103</v>
      </c>
      <c r="F3330">
        <v>0.32099308542987598</v>
      </c>
      <c r="G3330">
        <v>0.81488409453350596</v>
      </c>
      <c r="H3330">
        <v>9.5961070559610704</v>
      </c>
      <c r="I3330">
        <v>3.4234358797096398</v>
      </c>
    </row>
    <row r="3331" spans="1:9" x14ac:dyDescent="0.25">
      <c r="A3331">
        <v>3329</v>
      </c>
      <c r="B3331">
        <v>48.414118705035897</v>
      </c>
      <c r="C3331">
        <v>158.30467005076099</v>
      </c>
      <c r="D3331">
        <v>10.2766290233538</v>
      </c>
      <c r="E3331">
        <v>5.0270040561158904</v>
      </c>
      <c r="F3331">
        <v>0.29575151003663502</v>
      </c>
      <c r="G3331">
        <v>0.85868071769270504</v>
      </c>
      <c r="H3331">
        <v>11.860121633362199</v>
      </c>
      <c r="I3331">
        <v>3.1860262008733602</v>
      </c>
    </row>
    <row r="3332" spans="1:9" x14ac:dyDescent="0.25">
      <c r="A3332">
        <v>3330</v>
      </c>
      <c r="B3332">
        <v>23.031666666666599</v>
      </c>
      <c r="C3332">
        <v>133.03864524533199</v>
      </c>
      <c r="D3332">
        <v>8.6402835344423394</v>
      </c>
      <c r="E3332">
        <v>10.847473077654801</v>
      </c>
      <c r="F3332">
        <v>0.22571635284491001</v>
      </c>
      <c r="G3332">
        <v>0.81953514107024295</v>
      </c>
      <c r="H3332">
        <v>7.4285714285714199</v>
      </c>
      <c r="I3332">
        <v>4.9571074087203097</v>
      </c>
    </row>
    <row r="3333" spans="1:9" x14ac:dyDescent="0.25">
      <c r="A3333">
        <v>3331</v>
      </c>
      <c r="B3333">
        <v>29.891523414344899</v>
      </c>
      <c r="C3333">
        <v>174.168565449895</v>
      </c>
      <c r="D3333">
        <v>12.6769756614488</v>
      </c>
      <c r="E3333">
        <v>4.3314816840781498</v>
      </c>
      <c r="F3333">
        <v>0.18933229367245899</v>
      </c>
      <c r="G3333">
        <v>0.88291698995192303</v>
      </c>
      <c r="H3333">
        <v>17.2797494780793</v>
      </c>
      <c r="I3333">
        <v>2.7477752351894198</v>
      </c>
    </row>
    <row r="3334" spans="1:9" x14ac:dyDescent="0.25">
      <c r="A3334">
        <v>3332</v>
      </c>
      <c r="B3334">
        <v>26.01451144792</v>
      </c>
      <c r="C3334">
        <v>163.08606142423201</v>
      </c>
      <c r="D3334">
        <v>15.0172701426574</v>
      </c>
      <c r="E3334">
        <v>5.77007122414875</v>
      </c>
      <c r="F3334">
        <v>0.169597530015417</v>
      </c>
      <c r="G3334">
        <v>0.85674594901374002</v>
      </c>
      <c r="H3334">
        <v>17.337389380530901</v>
      </c>
      <c r="I3334">
        <v>3.5589225589225499</v>
      </c>
    </row>
    <row r="3335" spans="1:9" x14ac:dyDescent="0.25">
      <c r="A3335">
        <v>3333</v>
      </c>
      <c r="B3335">
        <v>132.006091932804</v>
      </c>
      <c r="C3335">
        <v>161.00911392405001</v>
      </c>
      <c r="D3335">
        <v>26.762257382299602</v>
      </c>
      <c r="E3335">
        <v>4.1495038751911304</v>
      </c>
      <c r="F3335">
        <v>0.71395843710867601</v>
      </c>
      <c r="G3335">
        <v>0.84522926723289404</v>
      </c>
      <c r="H3335">
        <v>8.8946041351487608</v>
      </c>
      <c r="I3335">
        <v>2.71707731520815</v>
      </c>
    </row>
    <row r="3336" spans="1:9" x14ac:dyDescent="0.25">
      <c r="A3336">
        <v>3334</v>
      </c>
      <c r="B3336">
        <v>64.113435237329</v>
      </c>
      <c r="C3336">
        <v>156.47256573418099</v>
      </c>
      <c r="D3336">
        <v>15.2610184761187</v>
      </c>
      <c r="E3336">
        <v>9.6711809294630893</v>
      </c>
      <c r="F3336">
        <v>0.36029401563869001</v>
      </c>
      <c r="G3336">
        <v>0.83868138472020604</v>
      </c>
      <c r="H3336">
        <v>7.4039473684210497</v>
      </c>
      <c r="I3336">
        <v>4.0778385332904401</v>
      </c>
    </row>
    <row r="3337" spans="1:9" x14ac:dyDescent="0.25">
      <c r="A3337">
        <v>3335</v>
      </c>
      <c r="B3337">
        <v>55.072420634920597</v>
      </c>
      <c r="C3337">
        <v>147.72259770790399</v>
      </c>
      <c r="D3337">
        <v>26.683452828420499</v>
      </c>
      <c r="E3337">
        <v>6.9682701267879903</v>
      </c>
      <c r="F3337">
        <v>0.322603636537515</v>
      </c>
      <c r="G3337">
        <v>0.815640253389737</v>
      </c>
      <c r="H3337">
        <v>14.0152284263959</v>
      </c>
      <c r="I3337">
        <v>4.6199125462495703</v>
      </c>
    </row>
    <row r="3338" spans="1:9" x14ac:dyDescent="0.25">
      <c r="A3338">
        <v>3336</v>
      </c>
      <c r="B3338">
        <v>63.803868238138399</v>
      </c>
      <c r="C3338">
        <v>120.180342003161</v>
      </c>
      <c r="D3338">
        <v>16.1973079873218</v>
      </c>
      <c r="E3338">
        <v>2.5943026325635201</v>
      </c>
      <c r="F3338">
        <v>0.33439275085872999</v>
      </c>
      <c r="G3338">
        <v>0.845009830347909</v>
      </c>
      <c r="H3338">
        <v>8.3528735632183899</v>
      </c>
      <c r="I3338">
        <v>2.3251948051947999</v>
      </c>
    </row>
    <row r="3339" spans="1:9" x14ac:dyDescent="0.25">
      <c r="A3339">
        <v>3337</v>
      </c>
      <c r="B3339">
        <v>55.277496274217498</v>
      </c>
      <c r="C3339">
        <v>128.54830558858501</v>
      </c>
      <c r="D3339">
        <v>15.257749158512301</v>
      </c>
      <c r="E3339">
        <v>4.1559219954098303</v>
      </c>
      <c r="F3339">
        <v>0.35766582329410301</v>
      </c>
      <c r="G3339">
        <v>0.86185205455642799</v>
      </c>
      <c r="H3339">
        <v>6.6659979939819403</v>
      </c>
      <c r="I3339">
        <v>2.79110462996718</v>
      </c>
    </row>
    <row r="3340" spans="1:9" x14ac:dyDescent="0.25">
      <c r="A3340">
        <v>3338</v>
      </c>
      <c r="B3340">
        <v>65.079727843684495</v>
      </c>
      <c r="C3340">
        <v>148.01162538026901</v>
      </c>
      <c r="D3340">
        <v>13.644377889437999</v>
      </c>
      <c r="E3340">
        <v>6.8528389463077</v>
      </c>
      <c r="F3340">
        <v>0.38791463293696399</v>
      </c>
      <c r="G3340">
        <v>0.85991525020315995</v>
      </c>
      <c r="H3340">
        <v>6.3639432815664998</v>
      </c>
      <c r="I3340">
        <v>3.1389413988657799</v>
      </c>
    </row>
    <row r="3341" spans="1:9" x14ac:dyDescent="0.25">
      <c r="A3341">
        <v>3339</v>
      </c>
      <c r="B3341">
        <v>51.635622817229297</v>
      </c>
      <c r="C3341">
        <v>178.42039571661499</v>
      </c>
      <c r="D3341">
        <v>14.8248337754831</v>
      </c>
      <c r="E3341">
        <v>7.8390980677152999</v>
      </c>
      <c r="F3341">
        <v>0.27741625201034997</v>
      </c>
      <c r="G3341">
        <v>0.87295935172287797</v>
      </c>
      <c r="H3341">
        <v>16.414560161779502</v>
      </c>
      <c r="I3341">
        <v>4.9183250414593598</v>
      </c>
    </row>
    <row r="3342" spans="1:9" x14ac:dyDescent="0.25">
      <c r="A3342">
        <v>3340</v>
      </c>
      <c r="B3342">
        <v>43.595685177786599</v>
      </c>
      <c r="C3342">
        <v>143.70764982946201</v>
      </c>
      <c r="D3342">
        <v>13.426647049871001</v>
      </c>
      <c r="E3342">
        <v>8.2258971715441191</v>
      </c>
      <c r="F3342">
        <v>0.26944149526749001</v>
      </c>
      <c r="G3342">
        <v>0.76495632253609702</v>
      </c>
      <c r="H3342">
        <v>10.5159235668789</v>
      </c>
      <c r="I3342">
        <v>4.5389247311827896</v>
      </c>
    </row>
    <row r="3343" spans="1:9" x14ac:dyDescent="0.25">
      <c r="A3343">
        <v>3341</v>
      </c>
      <c r="B3343">
        <v>42.7501282709081</v>
      </c>
      <c r="C3343">
        <v>160.11697683251001</v>
      </c>
      <c r="D3343">
        <v>18.996259965637101</v>
      </c>
      <c r="E3343">
        <v>4.3949946204766404</v>
      </c>
      <c r="F3343">
        <v>0.25524784642146298</v>
      </c>
      <c r="G3343">
        <v>0.84250579742106102</v>
      </c>
      <c r="H3343">
        <v>17.905608755129901</v>
      </c>
      <c r="I3343">
        <v>3.0416250416250401</v>
      </c>
    </row>
    <row r="3344" spans="1:9" x14ac:dyDescent="0.25">
      <c r="A3344">
        <v>3342</v>
      </c>
      <c r="B3344">
        <v>35.571428571428498</v>
      </c>
      <c r="C3344">
        <v>194.96429844665099</v>
      </c>
      <c r="D3344">
        <v>16.962144187887102</v>
      </c>
      <c r="E3344">
        <v>5.7817161272932101</v>
      </c>
      <c r="F3344">
        <v>0.23313293506847599</v>
      </c>
      <c r="G3344">
        <v>0.88514033251170099</v>
      </c>
      <c r="H3344">
        <v>14.727969348659</v>
      </c>
      <c r="I3344">
        <v>4.9777694046721903</v>
      </c>
    </row>
    <row r="3345" spans="1:9" x14ac:dyDescent="0.25">
      <c r="A3345">
        <v>3343</v>
      </c>
      <c r="B3345">
        <v>54.643150123051598</v>
      </c>
      <c r="C3345">
        <v>168.77415071373201</v>
      </c>
      <c r="D3345">
        <v>16.031715467194498</v>
      </c>
      <c r="E3345">
        <v>3.2885628791878898</v>
      </c>
      <c r="F3345">
        <v>0.28107318872502901</v>
      </c>
      <c r="G3345">
        <v>0.85583229246662196</v>
      </c>
      <c r="H3345">
        <v>12.911111111111101</v>
      </c>
      <c r="I3345">
        <v>2.4908958485069101</v>
      </c>
    </row>
    <row r="3346" spans="1:9" x14ac:dyDescent="0.25">
      <c r="A3346">
        <v>3344</v>
      </c>
      <c r="B3346">
        <v>63.279429987608403</v>
      </c>
      <c r="C3346">
        <v>145.18060572381199</v>
      </c>
      <c r="D3346">
        <v>18.431062528577801</v>
      </c>
      <c r="E3346">
        <v>9.8631238338882294</v>
      </c>
      <c r="F3346">
        <v>0.40267943870477102</v>
      </c>
      <c r="G3346">
        <v>0.81076448138921897</v>
      </c>
      <c r="H3346">
        <v>9.1995104039167597</v>
      </c>
      <c r="I3346">
        <v>4.0968672712283496</v>
      </c>
    </row>
    <row r="3347" spans="1:9" x14ac:dyDescent="0.25">
      <c r="A3347">
        <v>3345</v>
      </c>
      <c r="B3347">
        <v>41.923822341857303</v>
      </c>
      <c r="C3347">
        <v>116.857192859642</v>
      </c>
      <c r="D3347">
        <v>14.6257533510668</v>
      </c>
      <c r="E3347">
        <v>4.9667822938083397</v>
      </c>
      <c r="F3347">
        <v>0.27040910252155698</v>
      </c>
      <c r="G3347">
        <v>0.78518039172142295</v>
      </c>
      <c r="H3347">
        <v>10.4324834749763</v>
      </c>
      <c r="I3347">
        <v>3.48950766747376</v>
      </c>
    </row>
    <row r="3348" spans="1:9" x14ac:dyDescent="0.25">
      <c r="A3348">
        <v>3346</v>
      </c>
      <c r="B3348">
        <v>75.218341937443</v>
      </c>
      <c r="C3348">
        <v>147.17309355006</v>
      </c>
      <c r="D3348">
        <v>20.2597029292222</v>
      </c>
      <c r="E3348">
        <v>8.86723306047862</v>
      </c>
      <c r="F3348">
        <v>0.43456381468374999</v>
      </c>
      <c r="G3348">
        <v>0.76801301803590305</v>
      </c>
      <c r="H3348">
        <v>9.10531697341513</v>
      </c>
      <c r="I3348">
        <v>4.6117647058823499</v>
      </c>
    </row>
    <row r="3349" spans="1:9" x14ac:dyDescent="0.25">
      <c r="A3349">
        <v>3347</v>
      </c>
      <c r="B3349">
        <v>33.858168761220803</v>
      </c>
      <c r="C3349">
        <v>168.03874788493999</v>
      </c>
      <c r="D3349">
        <v>12.9627492359066</v>
      </c>
      <c r="E3349">
        <v>6.3142732107965003</v>
      </c>
      <c r="F3349">
        <v>0.26182077825968902</v>
      </c>
      <c r="G3349">
        <v>0.77295564366723002</v>
      </c>
      <c r="H3349">
        <v>12.791767554479399</v>
      </c>
      <c r="I3349">
        <v>3.0953150242326299</v>
      </c>
    </row>
    <row r="3350" spans="1:9" x14ac:dyDescent="0.25">
      <c r="A3350">
        <v>3348</v>
      </c>
      <c r="B3350">
        <v>34.873654536135298</v>
      </c>
      <c r="C3350">
        <v>153.40970579888301</v>
      </c>
      <c r="D3350">
        <v>11.635502978247899</v>
      </c>
      <c r="E3350">
        <v>4.2206538476944004</v>
      </c>
      <c r="F3350">
        <v>0.21902739219997699</v>
      </c>
      <c r="G3350">
        <v>0.87508954032684205</v>
      </c>
      <c r="H3350">
        <v>11.916291629162901</v>
      </c>
      <c r="I3350">
        <v>2.76380655226209</v>
      </c>
    </row>
    <row r="3351" spans="1:9" x14ac:dyDescent="0.25">
      <c r="A3351">
        <v>3349</v>
      </c>
      <c r="B3351">
        <v>33.247419247419202</v>
      </c>
      <c r="C3351">
        <v>130.15526831179</v>
      </c>
      <c r="D3351">
        <v>14.6939284860479</v>
      </c>
      <c r="E3351">
        <v>11.1990471332503</v>
      </c>
      <c r="F3351">
        <v>0.192992747185187</v>
      </c>
      <c r="G3351">
        <v>0.77317522001583805</v>
      </c>
      <c r="H3351">
        <v>16.970387243735701</v>
      </c>
      <c r="I3351">
        <v>6.8101887768295803</v>
      </c>
    </row>
    <row r="3352" spans="1:9" x14ac:dyDescent="0.25">
      <c r="A3352">
        <v>3350</v>
      </c>
      <c r="B3352">
        <v>40.996941428352898</v>
      </c>
      <c r="C3352">
        <v>131.140988752288</v>
      </c>
      <c r="D3352">
        <v>14.1093542654927</v>
      </c>
      <c r="E3352">
        <v>7.1238805236937797</v>
      </c>
      <c r="F3352">
        <v>0.25276749611002203</v>
      </c>
      <c r="G3352">
        <v>0.82251935131640597</v>
      </c>
      <c r="H3352">
        <v>8.51568381430363</v>
      </c>
      <c r="I3352">
        <v>3.9315889029003701</v>
      </c>
    </row>
    <row r="3353" spans="1:9" x14ac:dyDescent="0.25">
      <c r="A3353">
        <v>3351</v>
      </c>
      <c r="B3353">
        <v>75.015235457063696</v>
      </c>
      <c r="C3353">
        <v>143.08404021363401</v>
      </c>
      <c r="D3353">
        <v>15.738739988854199</v>
      </c>
      <c r="E3353">
        <v>10.206340266849701</v>
      </c>
      <c r="F3353">
        <v>0.44202035725940098</v>
      </c>
      <c r="G3353">
        <v>0.79479582407722205</v>
      </c>
      <c r="H3353">
        <v>7.27513227513227</v>
      </c>
      <c r="I3353">
        <v>4.20028476506881</v>
      </c>
    </row>
    <row r="3354" spans="1:9" x14ac:dyDescent="0.25">
      <c r="A3354">
        <v>3352</v>
      </c>
      <c r="B3354">
        <v>44.361904761904697</v>
      </c>
      <c r="C3354">
        <v>148.789571694599</v>
      </c>
      <c r="D3354">
        <v>19.5348753143073</v>
      </c>
      <c r="E3354">
        <v>7.65935047630947</v>
      </c>
      <c r="F3354">
        <v>0.25790152287368501</v>
      </c>
      <c r="G3354">
        <v>0.79655679510530397</v>
      </c>
      <c r="H3354">
        <v>11.1966966966966</v>
      </c>
      <c r="I3354">
        <v>4.2954444935869001</v>
      </c>
    </row>
    <row r="3355" spans="1:9" x14ac:dyDescent="0.25">
      <c r="A3355">
        <v>3353</v>
      </c>
      <c r="B3355">
        <v>51.736816874400702</v>
      </c>
      <c r="C3355">
        <v>136.07521306394801</v>
      </c>
      <c r="D3355">
        <v>10.7145386874152</v>
      </c>
      <c r="E3355">
        <v>6.0731012121618697</v>
      </c>
      <c r="F3355">
        <v>0.32642553995934098</v>
      </c>
      <c r="G3355">
        <v>0.86619036344269196</v>
      </c>
      <c r="H3355">
        <v>8.1257328990228004</v>
      </c>
      <c r="I3355">
        <v>3.5150384705059401</v>
      </c>
    </row>
    <row r="3356" spans="1:9" x14ac:dyDescent="0.25">
      <c r="A3356">
        <v>3354</v>
      </c>
      <c r="B3356">
        <v>50.699556541019902</v>
      </c>
      <c r="C3356">
        <v>162.816942422236</v>
      </c>
      <c r="D3356">
        <v>13.5134085640263</v>
      </c>
      <c r="E3356">
        <v>6.7675778279169103</v>
      </c>
      <c r="F3356">
        <v>0.34198770767375503</v>
      </c>
      <c r="G3356">
        <v>0.83040885584723101</v>
      </c>
      <c r="H3356">
        <v>14.5321428571428</v>
      </c>
      <c r="I3356">
        <v>3.3556182037857401</v>
      </c>
    </row>
    <row r="3357" spans="1:9" x14ac:dyDescent="0.25">
      <c r="A3357">
        <v>3355</v>
      </c>
      <c r="B3357">
        <v>37.822371828068299</v>
      </c>
      <c r="C3357">
        <v>157.16850337717699</v>
      </c>
      <c r="D3357">
        <v>14.465566214027399</v>
      </c>
      <c r="E3357">
        <v>7.4157304441802596</v>
      </c>
      <c r="F3357">
        <v>0.211836364780737</v>
      </c>
      <c r="G3357">
        <v>0.80858090276300998</v>
      </c>
      <c r="H3357">
        <v>14.143072289156599</v>
      </c>
      <c r="I3357">
        <v>3.6430155210642998</v>
      </c>
    </row>
    <row r="3358" spans="1:9" x14ac:dyDescent="0.25">
      <c r="A3358">
        <v>3356</v>
      </c>
      <c r="B3358">
        <v>56.0048882681564</v>
      </c>
      <c r="C3358">
        <v>182.703042533374</v>
      </c>
      <c r="D3358">
        <v>11.379992977710801</v>
      </c>
      <c r="E3358">
        <v>4.33652731332778</v>
      </c>
      <c r="F3358">
        <v>0.28545850678896501</v>
      </c>
      <c r="G3358">
        <v>0.84833542961164898</v>
      </c>
      <c r="H3358">
        <v>13.7341920374707</v>
      </c>
      <c r="I3358">
        <v>2.5806308307418901</v>
      </c>
    </row>
    <row r="3359" spans="1:9" x14ac:dyDescent="0.25">
      <c r="A3359">
        <v>3357</v>
      </c>
      <c r="B3359">
        <v>44.243853284965702</v>
      </c>
      <c r="C3359">
        <v>138.42502600683599</v>
      </c>
      <c r="D3359">
        <v>11.6643480182186</v>
      </c>
      <c r="E3359">
        <v>9.7504594470730197</v>
      </c>
      <c r="F3359">
        <v>0.23744616767228899</v>
      </c>
      <c r="G3359">
        <v>0.82515740037373198</v>
      </c>
      <c r="H3359">
        <v>16.1016311166875</v>
      </c>
      <c r="I3359">
        <v>4.9448957965383196</v>
      </c>
    </row>
    <row r="3360" spans="1:9" x14ac:dyDescent="0.25">
      <c r="A3360">
        <v>3358</v>
      </c>
      <c r="B3360">
        <v>37.320884520884498</v>
      </c>
      <c r="C3360">
        <v>117.28399479505499</v>
      </c>
      <c r="D3360">
        <v>22.887596790011301</v>
      </c>
      <c r="E3360">
        <v>8.0500014727921396</v>
      </c>
      <c r="F3360">
        <v>0.20523148273688699</v>
      </c>
      <c r="G3360">
        <v>0.82983107795782995</v>
      </c>
      <c r="H3360">
        <v>18.821126760563299</v>
      </c>
      <c r="I3360">
        <v>4.3958055925432697</v>
      </c>
    </row>
    <row r="3361" spans="1:9" x14ac:dyDescent="0.25">
      <c r="A3361">
        <v>3359</v>
      </c>
      <c r="B3361">
        <v>33.743312101910803</v>
      </c>
      <c r="C3361">
        <v>142.542744799594</v>
      </c>
      <c r="D3361">
        <v>14.262285551755101</v>
      </c>
      <c r="E3361">
        <v>5.3623642362856296</v>
      </c>
      <c r="F3361">
        <v>0.20401010233941999</v>
      </c>
      <c r="G3361">
        <v>0.86358857597578298</v>
      </c>
      <c r="H3361">
        <v>12.9888535031847</v>
      </c>
      <c r="I3361">
        <v>3.5222467655411802</v>
      </c>
    </row>
    <row r="3362" spans="1:9" x14ac:dyDescent="0.25">
      <c r="A3362">
        <v>3360</v>
      </c>
      <c r="B3362">
        <v>41.186609071274297</v>
      </c>
      <c r="C3362">
        <v>136.991491411141</v>
      </c>
      <c r="D3362">
        <v>16.345236070677998</v>
      </c>
      <c r="E3362">
        <v>9.8305339704913699</v>
      </c>
      <c r="F3362">
        <v>0.22395964776414301</v>
      </c>
      <c r="G3362">
        <v>0.76285855186020901</v>
      </c>
      <c r="H3362">
        <v>18.445927903871802</v>
      </c>
      <c r="I3362">
        <v>5.92218912881608</v>
      </c>
    </row>
    <row r="3363" spans="1:9" x14ac:dyDescent="0.25">
      <c r="A3363">
        <v>3361</v>
      </c>
      <c r="B3363">
        <v>42.980970968528901</v>
      </c>
      <c r="C3363">
        <v>177.56935746761599</v>
      </c>
      <c r="D3363">
        <v>10.0705601568337</v>
      </c>
      <c r="E3363">
        <v>6.0486945251433504</v>
      </c>
      <c r="F3363">
        <v>0.26851535276118299</v>
      </c>
      <c r="G3363">
        <v>0.84946365448842498</v>
      </c>
      <c r="H3363">
        <v>14.2675367047308</v>
      </c>
      <c r="I3363">
        <v>3.68290208016235</v>
      </c>
    </row>
    <row r="3364" spans="1:9" x14ac:dyDescent="0.25">
      <c r="A3364">
        <v>3362</v>
      </c>
      <c r="B3364">
        <v>35.755162241887902</v>
      </c>
      <c r="C3364">
        <v>95.6725475285171</v>
      </c>
      <c r="D3364">
        <v>14.180324989254901</v>
      </c>
      <c r="E3364">
        <v>7.4095038923284999</v>
      </c>
      <c r="F3364">
        <v>0.20706688901096901</v>
      </c>
      <c r="G3364">
        <v>0.80628757079422297</v>
      </c>
      <c r="H3364">
        <v>17.160714285714199</v>
      </c>
      <c r="I3364">
        <v>2.9456721915285402</v>
      </c>
    </row>
    <row r="3365" spans="1:9" x14ac:dyDescent="0.25">
      <c r="A3365">
        <v>3363</v>
      </c>
      <c r="B3365">
        <v>47.889367462466097</v>
      </c>
      <c r="C3365">
        <v>147.64665523156</v>
      </c>
      <c r="D3365">
        <v>13.473807563309601</v>
      </c>
      <c r="E3365">
        <v>4.6604268559900301</v>
      </c>
      <c r="F3365">
        <v>0.30014896403094199</v>
      </c>
      <c r="G3365">
        <v>0.79423104219087304</v>
      </c>
      <c r="H3365">
        <v>7.5516724912631004</v>
      </c>
      <c r="I3365">
        <v>2.73602484472049</v>
      </c>
    </row>
    <row r="3366" spans="1:9" x14ac:dyDescent="0.25">
      <c r="A3366">
        <v>3364</v>
      </c>
      <c r="B3366">
        <v>46.290736984448898</v>
      </c>
      <c r="C3366">
        <v>152.91959906163299</v>
      </c>
      <c r="D3366">
        <v>12.2751585447594</v>
      </c>
      <c r="E3366">
        <v>7.8227820225832199</v>
      </c>
      <c r="F3366">
        <v>0.30365820754995199</v>
      </c>
      <c r="G3366">
        <v>0.73627204692968495</v>
      </c>
      <c r="H3366">
        <v>8.1769616026711098</v>
      </c>
      <c r="I3366">
        <v>5.8653582838886296</v>
      </c>
    </row>
    <row r="3367" spans="1:9" x14ac:dyDescent="0.25">
      <c r="A3367">
        <v>3365</v>
      </c>
      <c r="B3367">
        <v>35.164589823468297</v>
      </c>
      <c r="C3367">
        <v>158.309789485793</v>
      </c>
      <c r="D3367">
        <v>6.9188698544651404</v>
      </c>
      <c r="E3367">
        <v>4.1961650028603898</v>
      </c>
      <c r="F3367">
        <v>0.24697824460705001</v>
      </c>
      <c r="G3367">
        <v>0.848003493496572</v>
      </c>
      <c r="H3367">
        <v>8.7260000000000009</v>
      </c>
      <c r="I3367">
        <v>2.63661581137309</v>
      </c>
    </row>
    <row r="3368" spans="1:9" x14ac:dyDescent="0.25">
      <c r="A3368">
        <v>3366</v>
      </c>
      <c r="B3368">
        <v>43.203102136376899</v>
      </c>
      <c r="C3368">
        <v>132.88550983899799</v>
      </c>
      <c r="D3368">
        <v>13.1253985882013</v>
      </c>
      <c r="E3368">
        <v>5.5609880647676704</v>
      </c>
      <c r="F3368">
        <v>0.25196164414342098</v>
      </c>
      <c r="G3368">
        <v>0.83472444005382396</v>
      </c>
      <c r="H3368">
        <v>14.961961961961901</v>
      </c>
      <c r="I3368">
        <v>3.2619292825266002</v>
      </c>
    </row>
    <row r="3369" spans="1:9" x14ac:dyDescent="0.25">
      <c r="A3369">
        <v>3367</v>
      </c>
      <c r="B3369">
        <v>66.552074267478901</v>
      </c>
      <c r="C3369">
        <v>167.95601895734501</v>
      </c>
      <c r="D3369">
        <v>15.679497897789799</v>
      </c>
      <c r="E3369">
        <v>5.4966424476043496</v>
      </c>
      <c r="F3369">
        <v>0.34807474128351201</v>
      </c>
      <c r="G3369">
        <v>0.77589003939092804</v>
      </c>
      <c r="H3369">
        <v>9.5129482071713092</v>
      </c>
      <c r="I3369">
        <v>3.5299188640973602</v>
      </c>
    </row>
    <row r="3370" spans="1:9" x14ac:dyDescent="0.25">
      <c r="A3370">
        <v>3368</v>
      </c>
      <c r="B3370">
        <v>63.487499999999997</v>
      </c>
      <c r="C3370">
        <v>151.376745250629</v>
      </c>
      <c r="D3370">
        <v>16.560596460933599</v>
      </c>
      <c r="E3370">
        <v>8.9986043525427792</v>
      </c>
      <c r="F3370">
        <v>0.34920097044526299</v>
      </c>
      <c r="G3370">
        <v>0.72781539057446099</v>
      </c>
      <c r="H3370">
        <v>12.3898550724637</v>
      </c>
      <c r="I3370">
        <v>4.9780675755779402</v>
      </c>
    </row>
    <row r="3371" spans="1:9" x14ac:dyDescent="0.25">
      <c r="A3371">
        <v>3369</v>
      </c>
      <c r="B3371">
        <v>45.290695092160703</v>
      </c>
      <c r="C3371">
        <v>124.099989540843</v>
      </c>
      <c r="D3371">
        <v>12.350973639304099</v>
      </c>
      <c r="E3371">
        <v>4.0950653583426497</v>
      </c>
      <c r="F3371">
        <v>0.32066518585583897</v>
      </c>
      <c r="G3371">
        <v>0.84556263281278299</v>
      </c>
      <c r="H3371">
        <v>7.3565768621236103</v>
      </c>
      <c r="I3371">
        <v>3.0674564001316198</v>
      </c>
    </row>
    <row r="3372" spans="1:9" x14ac:dyDescent="0.25">
      <c r="A3372">
        <v>3370</v>
      </c>
      <c r="B3372">
        <v>42.391580619539297</v>
      </c>
      <c r="C3372">
        <v>164.803606102635</v>
      </c>
      <c r="D3372">
        <v>11.494270901939901</v>
      </c>
      <c r="E3372">
        <v>7.8713137276085199</v>
      </c>
      <c r="F3372">
        <v>0.27794745985560498</v>
      </c>
      <c r="G3372">
        <v>0.75851170059830197</v>
      </c>
      <c r="H3372">
        <v>13.443911792905</v>
      </c>
      <c r="I3372">
        <v>2.5740469208211101</v>
      </c>
    </row>
    <row r="3373" spans="1:9" x14ac:dyDescent="0.25">
      <c r="A3373">
        <v>3371</v>
      </c>
      <c r="B3373">
        <v>38.406650313436899</v>
      </c>
      <c r="C3373">
        <v>121.530193236714</v>
      </c>
      <c r="D3373">
        <v>11.035483874406999</v>
      </c>
      <c r="E3373">
        <v>12.948021350489901</v>
      </c>
      <c r="F3373">
        <v>0.25872928757093899</v>
      </c>
      <c r="G3373">
        <v>0.68801676986133997</v>
      </c>
      <c r="H3373">
        <v>12.909270216962501</v>
      </c>
      <c r="I3373">
        <v>7.7591006423982796</v>
      </c>
    </row>
    <row r="3374" spans="1:9" x14ac:dyDescent="0.25">
      <c r="A3374">
        <v>3372</v>
      </c>
      <c r="B3374">
        <v>53.728249475890898</v>
      </c>
      <c r="C3374">
        <v>142.124101399924</v>
      </c>
      <c r="D3374">
        <v>16.0205611385142</v>
      </c>
      <c r="E3374">
        <v>8.0700053720245606</v>
      </c>
      <c r="F3374">
        <v>0.343648124146337</v>
      </c>
      <c r="G3374">
        <v>0.75956836357790203</v>
      </c>
      <c r="H3374">
        <v>7.0294930875575998</v>
      </c>
      <c r="I3374">
        <v>2.66608391608391</v>
      </c>
    </row>
    <row r="3375" spans="1:9" x14ac:dyDescent="0.25">
      <c r="A3375">
        <v>3373</v>
      </c>
      <c r="B3375">
        <v>40.792096219931203</v>
      </c>
      <c r="C3375">
        <v>161.29218928164099</v>
      </c>
      <c r="D3375">
        <v>12.813968082290399</v>
      </c>
      <c r="E3375">
        <v>5.0541738113082397</v>
      </c>
      <c r="F3375">
        <v>0.23077412938769101</v>
      </c>
      <c r="G3375">
        <v>0.93206476317535802</v>
      </c>
      <c r="H3375">
        <v>16.387971698113201</v>
      </c>
      <c r="I3375">
        <v>2.9571409195713998</v>
      </c>
    </row>
    <row r="3376" spans="1:9" x14ac:dyDescent="0.25">
      <c r="A3376">
        <v>3374</v>
      </c>
      <c r="B3376">
        <v>79.342336479010697</v>
      </c>
      <c r="C3376">
        <v>143.600038513383</v>
      </c>
      <c r="D3376">
        <v>12.2991151588942</v>
      </c>
      <c r="E3376">
        <v>13.1310156703213</v>
      </c>
      <c r="F3376">
        <v>0.45613665077797699</v>
      </c>
      <c r="G3376">
        <v>0.76380058316042299</v>
      </c>
      <c r="H3376">
        <v>5.5011312217194499</v>
      </c>
      <c r="I3376">
        <v>5.8671943711521504</v>
      </c>
    </row>
    <row r="3377" spans="1:9" x14ac:dyDescent="0.25">
      <c r="A3377">
        <v>3375</v>
      </c>
      <c r="B3377">
        <v>43.304624277456597</v>
      </c>
      <c r="C3377">
        <v>141.570043429956</v>
      </c>
      <c r="D3377">
        <v>13.3475016035874</v>
      </c>
      <c r="E3377">
        <v>7.28671969088417</v>
      </c>
      <c r="F3377">
        <v>0.25293879230773098</v>
      </c>
      <c r="G3377">
        <v>0.846311168673198</v>
      </c>
      <c r="H3377">
        <v>14.4285714285714</v>
      </c>
      <c r="I3377">
        <v>3.6720751494449102</v>
      </c>
    </row>
    <row r="3378" spans="1:9" x14ac:dyDescent="0.25">
      <c r="A3378">
        <v>3376</v>
      </c>
      <c r="B3378">
        <v>47.1266219239373</v>
      </c>
      <c r="C3378">
        <v>173.39019001325599</v>
      </c>
      <c r="D3378">
        <v>23.971340544177899</v>
      </c>
      <c r="E3378">
        <v>5.1808595019131403</v>
      </c>
      <c r="F3378">
        <v>0.27204509638790803</v>
      </c>
      <c r="G3378">
        <v>0.83354368887918096</v>
      </c>
      <c r="H3378">
        <v>13.850482315112499</v>
      </c>
      <c r="I3378">
        <v>2.74235033259423</v>
      </c>
    </row>
    <row r="3379" spans="1:9" x14ac:dyDescent="0.25">
      <c r="A3379">
        <v>3377</v>
      </c>
      <c r="B3379">
        <v>64.073904325408193</v>
      </c>
      <c r="C3379">
        <v>154.08188614145999</v>
      </c>
      <c r="D3379">
        <v>18.361677224879799</v>
      </c>
      <c r="E3379">
        <v>4.15350788479111</v>
      </c>
      <c r="F3379">
        <v>0.365317327957978</v>
      </c>
      <c r="G3379">
        <v>0.85020766245026103</v>
      </c>
      <c r="H3379">
        <v>14.1498661909009</v>
      </c>
      <c r="I3379">
        <v>2.76715013720109</v>
      </c>
    </row>
    <row r="3380" spans="1:9" x14ac:dyDescent="0.25">
      <c r="A3380">
        <v>3378</v>
      </c>
      <c r="B3380">
        <v>53.167789001122301</v>
      </c>
      <c r="C3380">
        <v>132.64331896551701</v>
      </c>
      <c r="D3380">
        <v>16.686587421505099</v>
      </c>
      <c r="E3380">
        <v>17.649901425376399</v>
      </c>
      <c r="F3380">
        <v>0.25115858002332497</v>
      </c>
      <c r="G3380">
        <v>0.66313989406163598</v>
      </c>
      <c r="H3380">
        <v>12.6117103235747</v>
      </c>
      <c r="I3380">
        <v>6.8828880045480298</v>
      </c>
    </row>
    <row r="3381" spans="1:9" x14ac:dyDescent="0.25">
      <c r="A3381">
        <v>3379</v>
      </c>
      <c r="B3381">
        <v>44.074151336999797</v>
      </c>
      <c r="C3381">
        <v>144.09125173576601</v>
      </c>
      <c r="D3381">
        <v>10.2162446443023</v>
      </c>
      <c r="E3381">
        <v>10.608816795561401</v>
      </c>
      <c r="F3381">
        <v>0.269406805326869</v>
      </c>
      <c r="G3381">
        <v>0.761085311190836</v>
      </c>
      <c r="H3381">
        <v>9.9909706546275299</v>
      </c>
      <c r="I3381">
        <v>3.7447397563676601</v>
      </c>
    </row>
    <row r="3382" spans="1:9" x14ac:dyDescent="0.25">
      <c r="A3382">
        <v>3380</v>
      </c>
      <c r="B3382">
        <v>35.670606372045199</v>
      </c>
      <c r="C3382">
        <v>147.069529121805</v>
      </c>
      <c r="D3382">
        <v>14.768356082146401</v>
      </c>
      <c r="E3382">
        <v>9.6219171808916695</v>
      </c>
      <c r="F3382">
        <v>0.20206763703903699</v>
      </c>
      <c r="G3382">
        <v>0.80577325036921799</v>
      </c>
      <c r="H3382">
        <v>13.587020648967499</v>
      </c>
      <c r="I3382">
        <v>4.2613200306983803</v>
      </c>
    </row>
    <row r="3383" spans="1:9" x14ac:dyDescent="0.25">
      <c r="A3383">
        <v>3381</v>
      </c>
      <c r="B3383">
        <v>32.7296345222369</v>
      </c>
      <c r="C3383">
        <v>147.966726439529</v>
      </c>
      <c r="D3383">
        <v>17.343768743173499</v>
      </c>
      <c r="E3383">
        <v>5.7321261645424801</v>
      </c>
      <c r="F3383">
        <v>0.19302810331321699</v>
      </c>
      <c r="G3383">
        <v>0.77927170051644601</v>
      </c>
      <c r="H3383">
        <v>16.4926958831341</v>
      </c>
      <c r="I3383">
        <v>3.1051524710830698</v>
      </c>
    </row>
    <row r="3384" spans="1:9" x14ac:dyDescent="0.25">
      <c r="A3384">
        <v>3382</v>
      </c>
      <c r="B3384">
        <v>40.607012417823199</v>
      </c>
      <c r="C3384">
        <v>163.998698828946</v>
      </c>
      <c r="D3384">
        <v>15.8078338884098</v>
      </c>
      <c r="E3384">
        <v>4.46315269765911</v>
      </c>
      <c r="F3384">
        <v>0.247941932003268</v>
      </c>
      <c r="G3384">
        <v>0.878515198732708</v>
      </c>
      <c r="H3384">
        <v>9.5698245614035091</v>
      </c>
      <c r="I3384">
        <v>2.83964757709251</v>
      </c>
    </row>
    <row r="3385" spans="1:9" x14ac:dyDescent="0.25">
      <c r="A3385">
        <v>3383</v>
      </c>
      <c r="B3385">
        <v>48.866163141993901</v>
      </c>
      <c r="C3385">
        <v>154.72872848948299</v>
      </c>
      <c r="D3385">
        <v>12.838341134115099</v>
      </c>
      <c r="E3385">
        <v>6.7246387600977</v>
      </c>
      <c r="F3385">
        <v>0.27889346611957</v>
      </c>
      <c r="G3385">
        <v>0.84058303324008199</v>
      </c>
      <c r="H3385">
        <v>9.7162303664921392</v>
      </c>
      <c r="I3385">
        <v>4.7678160919540202</v>
      </c>
    </row>
    <row r="3386" spans="1:9" x14ac:dyDescent="0.25">
      <c r="A3386">
        <v>3384</v>
      </c>
      <c r="B3386">
        <v>56.360728744939202</v>
      </c>
      <c r="C3386">
        <v>75.426869622766304</v>
      </c>
      <c r="D3386">
        <v>20.229791977103201</v>
      </c>
      <c r="E3386">
        <v>16.021789430748299</v>
      </c>
      <c r="F3386">
        <v>0.32996544608412498</v>
      </c>
      <c r="G3386">
        <v>0.53043824904695602</v>
      </c>
      <c r="H3386">
        <v>10.6482412060301</v>
      </c>
      <c r="I3386">
        <v>5.4868004223864801</v>
      </c>
    </row>
    <row r="3387" spans="1:9" x14ac:dyDescent="0.25">
      <c r="A3387">
        <v>3385</v>
      </c>
      <c r="B3387">
        <v>38.661596958174897</v>
      </c>
      <c r="C3387">
        <v>148.41641641641601</v>
      </c>
      <c r="D3387">
        <v>19.9216952104948</v>
      </c>
      <c r="E3387">
        <v>10.649962105702601</v>
      </c>
      <c r="F3387">
        <v>0.22696036834845901</v>
      </c>
      <c r="G3387">
        <v>0.80220671990986603</v>
      </c>
      <c r="H3387">
        <v>17.739759036144498</v>
      </c>
      <c r="I3387">
        <v>3.6029693486590002</v>
      </c>
    </row>
    <row r="3388" spans="1:9" x14ac:dyDescent="0.25">
      <c r="A3388">
        <v>3386</v>
      </c>
      <c r="B3388">
        <v>36.753891270020297</v>
      </c>
      <c r="C3388">
        <v>158.77040736694201</v>
      </c>
      <c r="D3388">
        <v>6.6223922566486104</v>
      </c>
      <c r="E3388">
        <v>6.6829660360927097</v>
      </c>
      <c r="F3388">
        <v>0.25690443355870102</v>
      </c>
      <c r="G3388">
        <v>0.81851011264169804</v>
      </c>
      <c r="H3388">
        <v>11.2544680851063</v>
      </c>
      <c r="I3388">
        <v>3.9441947565543001</v>
      </c>
    </row>
    <row r="3389" spans="1:9" x14ac:dyDescent="0.25">
      <c r="A3389">
        <v>3387</v>
      </c>
      <c r="B3389">
        <v>45.304372677907899</v>
      </c>
      <c r="C3389">
        <v>146.96516841016199</v>
      </c>
      <c r="D3389">
        <v>13.2743874583376</v>
      </c>
      <c r="E3389">
        <v>3.9527405376820899</v>
      </c>
      <c r="F3389">
        <v>0.25907648920795301</v>
      </c>
      <c r="G3389">
        <v>0.85770849216605605</v>
      </c>
      <c r="H3389">
        <v>15.604938271604899</v>
      </c>
      <c r="I3389">
        <v>2.6296527994995298</v>
      </c>
    </row>
    <row r="3390" spans="1:9" x14ac:dyDescent="0.25">
      <c r="A3390">
        <v>3388</v>
      </c>
      <c r="B3390">
        <v>55.807539682539598</v>
      </c>
      <c r="C3390">
        <v>164.45531273549301</v>
      </c>
      <c r="D3390">
        <v>12.948860745064399</v>
      </c>
      <c r="E3390">
        <v>8.4598462000147396</v>
      </c>
      <c r="F3390">
        <v>0.327057761072857</v>
      </c>
      <c r="G3390">
        <v>0.81315275901063599</v>
      </c>
      <c r="H3390">
        <v>8.1473509933774793</v>
      </c>
      <c r="I3390">
        <v>4.5258586656138897</v>
      </c>
    </row>
    <row r="3391" spans="1:9" x14ac:dyDescent="0.25">
      <c r="A3391">
        <v>3389</v>
      </c>
      <c r="B3391">
        <v>35.228192602930903</v>
      </c>
      <c r="C3391">
        <v>167.39317337903401</v>
      </c>
      <c r="D3391">
        <v>14.783545102167</v>
      </c>
      <c r="E3391">
        <v>7.0447044786371604</v>
      </c>
      <c r="F3391">
        <v>0.230329703338989</v>
      </c>
      <c r="G3391">
        <v>0.81894888027825696</v>
      </c>
      <c r="H3391">
        <v>10.9125151883353</v>
      </c>
      <c r="I3391">
        <v>4.2896318557475501</v>
      </c>
    </row>
    <row r="3392" spans="1:9" x14ac:dyDescent="0.25">
      <c r="A3392">
        <v>3390</v>
      </c>
      <c r="B3392">
        <v>58.778230285079601</v>
      </c>
      <c r="C3392">
        <v>126.46326061997701</v>
      </c>
      <c r="D3392">
        <v>14.0696399072514</v>
      </c>
      <c r="E3392">
        <v>10.5475235365746</v>
      </c>
      <c r="F3392">
        <v>0.31346133022877098</v>
      </c>
      <c r="G3392">
        <v>0.67165938817616</v>
      </c>
      <c r="H3392">
        <v>8.0037082818294198</v>
      </c>
      <c r="I3392">
        <v>5.1280110116999298</v>
      </c>
    </row>
    <row r="3393" spans="1:9" x14ac:dyDescent="0.25">
      <c r="A3393">
        <v>3391</v>
      </c>
      <c r="B3393">
        <v>54.694740853658502</v>
      </c>
      <c r="C3393">
        <v>139.20750551876301</v>
      </c>
      <c r="D3393">
        <v>12.218408312529901</v>
      </c>
      <c r="E3393">
        <v>6.6681868858382396</v>
      </c>
      <c r="F3393">
        <v>0.37273579478755497</v>
      </c>
      <c r="G3393">
        <v>0.77078384564305502</v>
      </c>
      <c r="H3393">
        <v>11.926211453744401</v>
      </c>
      <c r="I3393">
        <v>4.4702947845804903</v>
      </c>
    </row>
    <row r="3394" spans="1:9" x14ac:dyDescent="0.25">
      <c r="A3394">
        <v>3392</v>
      </c>
      <c r="B3394">
        <v>35.082693947144001</v>
      </c>
      <c r="C3394">
        <v>97.678929765886195</v>
      </c>
      <c r="D3394">
        <v>8.8364158239846304</v>
      </c>
      <c r="E3394">
        <v>10.700504922345999</v>
      </c>
      <c r="F3394">
        <v>0.224260016087486</v>
      </c>
      <c r="G3394">
        <v>0.59192563462793701</v>
      </c>
      <c r="H3394">
        <v>12.9664209664209</v>
      </c>
      <c r="I3394">
        <v>4.3668161434977497</v>
      </c>
    </row>
    <row r="3395" spans="1:9" x14ac:dyDescent="0.25">
      <c r="A3395">
        <v>3393</v>
      </c>
      <c r="B3395">
        <v>41.013722126929601</v>
      </c>
      <c r="C3395">
        <v>174.29321195774301</v>
      </c>
      <c r="D3395">
        <v>16.651241828805599</v>
      </c>
      <c r="E3395">
        <v>5.7357255626596801</v>
      </c>
      <c r="F3395">
        <v>0.227807714527167</v>
      </c>
      <c r="G3395">
        <v>0.84545481681317602</v>
      </c>
      <c r="H3395">
        <v>13.335025380710601</v>
      </c>
      <c r="I3395">
        <v>3.4331859911594602</v>
      </c>
    </row>
    <row r="3396" spans="1:9" x14ac:dyDescent="0.25">
      <c r="A3396">
        <v>3394</v>
      </c>
      <c r="B3396">
        <v>17.970824949698098</v>
      </c>
      <c r="C3396">
        <v>148.46093627681199</v>
      </c>
      <c r="D3396">
        <v>14.67086000101</v>
      </c>
      <c r="E3396">
        <v>7.2410557493964802</v>
      </c>
      <c r="F3396">
        <v>9.6059865339746101E-2</v>
      </c>
      <c r="G3396">
        <v>0.80964322828928703</v>
      </c>
      <c r="H3396">
        <v>16.199579831932699</v>
      </c>
      <c r="I3396">
        <v>4.2454979786843001</v>
      </c>
    </row>
    <row r="3397" spans="1:9" x14ac:dyDescent="0.25">
      <c r="A3397">
        <v>3395</v>
      </c>
      <c r="B3397">
        <v>60.545960091593003</v>
      </c>
      <c r="C3397">
        <v>125.20175839232699</v>
      </c>
      <c r="D3397">
        <v>12.687024816546099</v>
      </c>
      <c r="E3397">
        <v>9.2665874996303792</v>
      </c>
      <c r="F3397">
        <v>0.49429004816667899</v>
      </c>
      <c r="G3397">
        <v>0.74281158556538396</v>
      </c>
      <c r="H3397">
        <v>6.5978723404255302</v>
      </c>
      <c r="I3397">
        <v>5.3739463601532496</v>
      </c>
    </row>
    <row r="3398" spans="1:9" x14ac:dyDescent="0.25">
      <c r="A3398">
        <v>3396</v>
      </c>
      <c r="B3398">
        <v>112.730872802154</v>
      </c>
      <c r="C3398">
        <v>110.01330880761699</v>
      </c>
      <c r="D3398">
        <v>8.7420735400808205</v>
      </c>
      <c r="E3398">
        <v>4.5627219324478698</v>
      </c>
      <c r="F3398">
        <v>0.78686258184666602</v>
      </c>
      <c r="G3398">
        <v>0.85791642199814799</v>
      </c>
      <c r="H3398">
        <v>5.03237250554323</v>
      </c>
      <c r="I3398">
        <v>3.4457341845618101</v>
      </c>
    </row>
    <row r="3399" spans="1:9" x14ac:dyDescent="0.25">
      <c r="A3399">
        <v>3397</v>
      </c>
      <c r="B3399">
        <v>36.668435013262602</v>
      </c>
      <c r="C3399">
        <v>180.70791579274399</v>
      </c>
      <c r="D3399">
        <v>13.9731001804734</v>
      </c>
      <c r="E3399">
        <v>4.0685237709250703</v>
      </c>
      <c r="F3399">
        <v>0.22323531171842401</v>
      </c>
      <c r="G3399">
        <v>0.90348329645519998</v>
      </c>
      <c r="H3399">
        <v>9.8141711229946509</v>
      </c>
      <c r="I3399">
        <v>2.6189739623614301</v>
      </c>
    </row>
    <row r="3400" spans="1:9" x14ac:dyDescent="0.25">
      <c r="A3400">
        <v>3398</v>
      </c>
      <c r="B3400">
        <v>42.194623782134002</v>
      </c>
      <c r="C3400">
        <v>112.423943430356</v>
      </c>
      <c r="D3400">
        <v>9.4871979323164997</v>
      </c>
      <c r="E3400">
        <v>4.9321898424739299</v>
      </c>
      <c r="F3400">
        <v>0.29469732014044903</v>
      </c>
      <c r="G3400">
        <v>0.819384485838208</v>
      </c>
      <c r="H3400">
        <v>6.6786064769381701</v>
      </c>
      <c r="I3400">
        <v>3.6119096509240198</v>
      </c>
    </row>
    <row r="3401" spans="1:9" x14ac:dyDescent="0.25">
      <c r="A3401">
        <v>3399</v>
      </c>
      <c r="B3401">
        <v>44.588819875776302</v>
      </c>
      <c r="C3401">
        <v>106.315115876859</v>
      </c>
      <c r="D3401">
        <v>14.818982807748499</v>
      </c>
      <c r="E3401">
        <v>5.3144106665159097</v>
      </c>
      <c r="F3401">
        <v>0.20808904754683699</v>
      </c>
      <c r="G3401">
        <v>0.86993063277719096</v>
      </c>
      <c r="H3401">
        <v>12.347902097902001</v>
      </c>
      <c r="I3401">
        <v>3.8157815781578099</v>
      </c>
    </row>
    <row r="3402" spans="1:9" x14ac:dyDescent="0.25">
      <c r="A3402">
        <v>3400</v>
      </c>
      <c r="B3402">
        <v>39.9014343508642</v>
      </c>
      <c r="C3402">
        <v>68.320662170447505</v>
      </c>
      <c r="D3402">
        <v>15.999965575325801</v>
      </c>
      <c r="E3402">
        <v>17.713200666081399</v>
      </c>
      <c r="F3402">
        <v>0.230999704033817</v>
      </c>
      <c r="G3402">
        <v>0.33637230342674901</v>
      </c>
      <c r="H3402">
        <v>13.7488262910798</v>
      </c>
      <c r="I3402">
        <v>9.1448275862068904</v>
      </c>
    </row>
    <row r="3403" spans="1:9" x14ac:dyDescent="0.25">
      <c r="A3403">
        <v>3401</v>
      </c>
      <c r="B3403">
        <v>46.8433433433433</v>
      </c>
      <c r="C3403">
        <v>167.16297262059899</v>
      </c>
      <c r="D3403">
        <v>13.1519411619196</v>
      </c>
      <c r="E3403">
        <v>4.5334430979724196</v>
      </c>
      <c r="F3403">
        <v>0.28493536684409598</v>
      </c>
      <c r="G3403">
        <v>0.864339023769926</v>
      </c>
      <c r="H3403">
        <v>11.5221318879855</v>
      </c>
      <c r="I3403">
        <v>3.0120620333141801</v>
      </c>
    </row>
    <row r="3404" spans="1:9" x14ac:dyDescent="0.25">
      <c r="A3404">
        <v>3402</v>
      </c>
      <c r="B3404">
        <v>46.414474759026298</v>
      </c>
      <c r="C3404">
        <v>139.49702239161499</v>
      </c>
      <c r="D3404">
        <v>10.6243579021085</v>
      </c>
      <c r="E3404">
        <v>10.2689000944226</v>
      </c>
      <c r="F3404">
        <v>0.28647801115705801</v>
      </c>
      <c r="G3404">
        <v>0.782040372070823</v>
      </c>
      <c r="H3404">
        <v>8.5149501661129499</v>
      </c>
      <c r="I3404">
        <v>5.9324229691876704</v>
      </c>
    </row>
    <row r="3405" spans="1:9" x14ac:dyDescent="0.25">
      <c r="A3405">
        <v>3403</v>
      </c>
      <c r="B3405">
        <v>63.766568047337202</v>
      </c>
      <c r="C3405">
        <v>139.70609981515699</v>
      </c>
      <c r="D3405">
        <v>10.515425194640899</v>
      </c>
      <c r="E3405">
        <v>6.7554002040562899</v>
      </c>
      <c r="F3405">
        <v>0.38917255686188201</v>
      </c>
      <c r="G3405">
        <v>0.84432655135829504</v>
      </c>
      <c r="H3405">
        <v>4.9159347553324899</v>
      </c>
      <c r="I3405">
        <v>3.6636666666666602</v>
      </c>
    </row>
    <row r="3406" spans="1:9" x14ac:dyDescent="0.25">
      <c r="A3406">
        <v>3404</v>
      </c>
      <c r="B3406">
        <v>46.962372334706998</v>
      </c>
      <c r="C3406">
        <v>149.30867477265701</v>
      </c>
      <c r="D3406">
        <v>13.539942530275599</v>
      </c>
      <c r="E3406">
        <v>5.7477363563153103</v>
      </c>
      <c r="F3406">
        <v>0.38065651844954002</v>
      </c>
      <c r="G3406">
        <v>0.83758947495190506</v>
      </c>
      <c r="H3406">
        <v>10.861328125</v>
      </c>
      <c r="I3406">
        <v>3.9222350230414702</v>
      </c>
    </row>
    <row r="3407" spans="1:9" x14ac:dyDescent="0.25">
      <c r="A3407">
        <v>3405</v>
      </c>
      <c r="B3407">
        <v>37.2739457338999</v>
      </c>
      <c r="C3407">
        <v>123.388230940044</v>
      </c>
      <c r="D3407">
        <v>12.898231044788099</v>
      </c>
      <c r="E3407">
        <v>8.2531039766027696</v>
      </c>
      <c r="F3407">
        <v>0.238183208741923</v>
      </c>
      <c r="G3407">
        <v>0.78502393716886198</v>
      </c>
      <c r="H3407">
        <v>15.8475675675675</v>
      </c>
      <c r="I3407">
        <v>5.2851798561151</v>
      </c>
    </row>
    <row r="3408" spans="1:9" x14ac:dyDescent="0.25">
      <c r="A3408">
        <v>3406</v>
      </c>
      <c r="B3408">
        <v>60.539039039038997</v>
      </c>
      <c r="C3408">
        <v>171.40425787827701</v>
      </c>
      <c r="D3408">
        <v>12.6714795296582</v>
      </c>
      <c r="E3408">
        <v>3.6892050374502401</v>
      </c>
      <c r="F3408">
        <v>0.30741212095652298</v>
      </c>
      <c r="G3408">
        <v>0.82111646643404002</v>
      </c>
      <c r="H3408">
        <v>8.9521604938271597</v>
      </c>
      <c r="I3408">
        <v>2.54943052391799</v>
      </c>
    </row>
    <row r="3409" spans="1:9" x14ac:dyDescent="0.25">
      <c r="A3409">
        <v>3407</v>
      </c>
      <c r="B3409">
        <v>77.165858637407496</v>
      </c>
      <c r="C3409">
        <v>125.557908496732</v>
      </c>
      <c r="D3409">
        <v>16.571963142711201</v>
      </c>
      <c r="E3409">
        <v>12.870170596992599</v>
      </c>
      <c r="F3409">
        <v>0.39459262809956602</v>
      </c>
      <c r="G3409">
        <v>0.68838994008848597</v>
      </c>
      <c r="H3409">
        <v>11.4697102721685</v>
      </c>
      <c r="I3409">
        <v>4.6988416988416901</v>
      </c>
    </row>
    <row r="3410" spans="1:9" x14ac:dyDescent="0.25">
      <c r="A3410">
        <v>3408</v>
      </c>
      <c r="B3410">
        <v>20.355971896955499</v>
      </c>
      <c r="C3410">
        <v>135.15074085273599</v>
      </c>
      <c r="D3410">
        <v>11.1404374987134</v>
      </c>
      <c r="E3410">
        <v>6.40212513285109</v>
      </c>
      <c r="F3410">
        <v>0.133764924956468</v>
      </c>
      <c r="G3410">
        <v>0.78402426104223899</v>
      </c>
      <c r="H3410">
        <v>10.018561484918701</v>
      </c>
      <c r="I3410">
        <v>3.8656476267095701</v>
      </c>
    </row>
    <row r="3411" spans="1:9" x14ac:dyDescent="0.25">
      <c r="A3411">
        <v>3409</v>
      </c>
      <c r="B3411">
        <v>22.265885256014801</v>
      </c>
      <c r="C3411">
        <v>118.62092768751501</v>
      </c>
      <c r="D3411">
        <v>14.813890688138599</v>
      </c>
      <c r="E3411">
        <v>4.7458215742083798</v>
      </c>
      <c r="F3411">
        <v>0.15015171070150199</v>
      </c>
      <c r="G3411">
        <v>0.85840125027174297</v>
      </c>
      <c r="H3411">
        <v>17.8595041322314</v>
      </c>
      <c r="I3411">
        <v>3.2726031139032998</v>
      </c>
    </row>
    <row r="3412" spans="1:9" x14ac:dyDescent="0.25">
      <c r="A3412">
        <v>3410</v>
      </c>
      <c r="B3412">
        <v>36.6994471923188</v>
      </c>
      <c r="C3412">
        <v>139.80507296733799</v>
      </c>
      <c r="D3412">
        <v>9.2688358662046699</v>
      </c>
      <c r="E3412">
        <v>9.7939970268106507</v>
      </c>
      <c r="F3412">
        <v>0.24498951352200399</v>
      </c>
      <c r="G3412">
        <v>0.76482179870472899</v>
      </c>
      <c r="H3412">
        <v>11.9165029469548</v>
      </c>
      <c r="I3412">
        <v>5.1337966985230201</v>
      </c>
    </row>
    <row r="3413" spans="1:9" x14ac:dyDescent="0.25">
      <c r="A3413">
        <v>3411</v>
      </c>
      <c r="B3413">
        <v>68.6854939039562</v>
      </c>
      <c r="C3413">
        <v>163.271373807613</v>
      </c>
      <c r="D3413">
        <v>9.7831123665843407</v>
      </c>
      <c r="E3413">
        <v>4.2554556000193999</v>
      </c>
      <c r="F3413">
        <v>0.48363667977896901</v>
      </c>
      <c r="G3413">
        <v>0.89024746005229705</v>
      </c>
      <c r="H3413">
        <v>5.3262279888785899</v>
      </c>
      <c r="I3413">
        <v>2.9184828757429901</v>
      </c>
    </row>
    <row r="3414" spans="1:9" x14ac:dyDescent="0.25">
      <c r="A3414">
        <v>3412</v>
      </c>
      <c r="B3414">
        <v>48.055169595422903</v>
      </c>
      <c r="C3414">
        <v>86.661223360088499</v>
      </c>
      <c r="D3414">
        <v>18.049105141550299</v>
      </c>
      <c r="E3414">
        <v>5.6053078020120699</v>
      </c>
      <c r="F3414">
        <v>0.29043513214982603</v>
      </c>
      <c r="G3414">
        <v>0.711179450829172</v>
      </c>
      <c r="H3414">
        <v>10.7515683814303</v>
      </c>
      <c r="I3414">
        <v>3.3915929203539799</v>
      </c>
    </row>
    <row r="3415" spans="1:9" x14ac:dyDescent="0.25">
      <c r="A3415">
        <v>3413</v>
      </c>
      <c r="B3415">
        <v>69.070569785676895</v>
      </c>
      <c r="C3415">
        <v>167.21137828068501</v>
      </c>
      <c r="D3415">
        <v>16.719562642714699</v>
      </c>
      <c r="E3415">
        <v>4.4379834873462896</v>
      </c>
      <c r="F3415">
        <v>0.44911208712036199</v>
      </c>
      <c r="G3415">
        <v>0.824028843227953</v>
      </c>
      <c r="H3415">
        <v>6.5133047210300399</v>
      </c>
      <c r="I3415">
        <v>2.7337057728119101</v>
      </c>
    </row>
    <row r="3416" spans="1:9" x14ac:dyDescent="0.25">
      <c r="A3416">
        <v>3414</v>
      </c>
      <c r="B3416">
        <v>52.054131054130998</v>
      </c>
      <c r="C3416">
        <v>153.98256761159899</v>
      </c>
      <c r="D3416">
        <v>13.5759771875822</v>
      </c>
      <c r="E3416">
        <v>6.2030062343764696</v>
      </c>
      <c r="F3416">
        <v>0.28647115512384402</v>
      </c>
      <c r="G3416">
        <v>0.78607116243206598</v>
      </c>
      <c r="H3416">
        <v>11.2166847237269</v>
      </c>
      <c r="I3416">
        <v>3.0976399814900502</v>
      </c>
    </row>
    <row r="3417" spans="1:9" x14ac:dyDescent="0.25">
      <c r="A3417">
        <v>3415</v>
      </c>
      <c r="B3417">
        <v>51.659405940593999</v>
      </c>
      <c r="C3417">
        <v>158.70760563380199</v>
      </c>
      <c r="D3417">
        <v>9.9147702618942404</v>
      </c>
      <c r="E3417">
        <v>7.9984256975525501</v>
      </c>
      <c r="F3417">
        <v>0.32447112358547398</v>
      </c>
      <c r="G3417">
        <v>0.838838807471043</v>
      </c>
      <c r="H3417">
        <v>5.2652274479568204</v>
      </c>
      <c r="I3417">
        <v>4.7329902801600898</v>
      </c>
    </row>
    <row r="3418" spans="1:9" x14ac:dyDescent="0.25">
      <c r="A3418">
        <v>3416</v>
      </c>
      <c r="B3418">
        <v>42.169587337478802</v>
      </c>
      <c r="C3418">
        <v>150.49048064918799</v>
      </c>
      <c r="D3418">
        <v>18.508836597151401</v>
      </c>
      <c r="E3418">
        <v>5.9444710243596699</v>
      </c>
      <c r="F3418">
        <v>0.241782342584143</v>
      </c>
      <c r="G3418">
        <v>0.80981034140586505</v>
      </c>
      <c r="H3418">
        <v>13.6057971014492</v>
      </c>
      <c r="I3418">
        <v>3.0696404187528401</v>
      </c>
    </row>
    <row r="3419" spans="1:9" x14ac:dyDescent="0.25">
      <c r="A3419">
        <v>3417</v>
      </c>
      <c r="B3419">
        <v>39.1131415241057</v>
      </c>
      <c r="C3419">
        <v>163.03889845094599</v>
      </c>
      <c r="D3419">
        <v>12.9863007388062</v>
      </c>
      <c r="E3419">
        <v>4.5014515364212802</v>
      </c>
      <c r="F3419">
        <v>0.224991077164404</v>
      </c>
      <c r="G3419">
        <v>0.87963161802515899</v>
      </c>
      <c r="H3419">
        <v>12.2476319350473</v>
      </c>
      <c r="I3419">
        <v>3.0210944665239898</v>
      </c>
    </row>
    <row r="3420" spans="1:9" x14ac:dyDescent="0.25">
      <c r="A3420">
        <v>3418</v>
      </c>
      <c r="B3420">
        <v>34.583721833721803</v>
      </c>
      <c r="C3420">
        <v>157.86984478935699</v>
      </c>
      <c r="D3420">
        <v>10.2756671837819</v>
      </c>
      <c r="E3420">
        <v>8.10075749557436</v>
      </c>
      <c r="F3420">
        <v>0.243685046494686</v>
      </c>
      <c r="G3420">
        <v>0.84074437167018801</v>
      </c>
      <c r="H3420">
        <v>11.670050761421299</v>
      </c>
      <c r="I3420">
        <v>4.5702345645726599</v>
      </c>
    </row>
    <row r="3421" spans="1:9" x14ac:dyDescent="0.25">
      <c r="A3421">
        <v>3419</v>
      </c>
      <c r="B3421">
        <v>28.5628250752805</v>
      </c>
      <c r="C3421">
        <v>128.54294093003699</v>
      </c>
      <c r="D3421">
        <v>8.5557893305164896</v>
      </c>
      <c r="E3421">
        <v>9.2666543380499196</v>
      </c>
      <c r="F3421">
        <v>0.280461679515634</v>
      </c>
      <c r="G3421">
        <v>0.66035464055829596</v>
      </c>
      <c r="H3421">
        <v>6.6044703595724004</v>
      </c>
      <c r="I3421">
        <v>4.66030013642564</v>
      </c>
    </row>
    <row r="3422" spans="1:9" x14ac:dyDescent="0.25">
      <c r="A3422">
        <v>3420</v>
      </c>
      <c r="B3422">
        <v>26.577323286688099</v>
      </c>
      <c r="C3422">
        <v>159.440752019065</v>
      </c>
      <c r="D3422">
        <v>11.305347195641</v>
      </c>
      <c r="E3422">
        <v>5.6846931238160199</v>
      </c>
      <c r="F3422">
        <v>0.17403235503589801</v>
      </c>
      <c r="G3422">
        <v>0.85077497797582302</v>
      </c>
      <c r="H3422">
        <v>16.5818181818181</v>
      </c>
      <c r="I3422">
        <v>2.7758405977584002</v>
      </c>
    </row>
    <row r="3423" spans="1:9" x14ac:dyDescent="0.25">
      <c r="A3423">
        <v>3421</v>
      </c>
      <c r="B3423">
        <v>21.168391994478899</v>
      </c>
      <c r="C3423">
        <v>141.64409221902</v>
      </c>
      <c r="D3423">
        <v>13.027538469146</v>
      </c>
      <c r="E3423">
        <v>7.0440563433400403</v>
      </c>
      <c r="F3423">
        <v>0.169552010616489</v>
      </c>
      <c r="G3423">
        <v>0.78885910239114998</v>
      </c>
      <c r="H3423">
        <v>11.0686456400742</v>
      </c>
      <c r="I3423">
        <v>3.5523959978936199</v>
      </c>
    </row>
    <row r="3424" spans="1:9" x14ac:dyDescent="0.25">
      <c r="A3424">
        <v>3422</v>
      </c>
      <c r="B3424">
        <v>31.466946484784799</v>
      </c>
      <c r="C3424">
        <v>176.09357819627999</v>
      </c>
      <c r="D3424">
        <v>15.892725190647299</v>
      </c>
      <c r="E3424">
        <v>3.6966912462169499</v>
      </c>
      <c r="F3424">
        <v>0.18832525391598701</v>
      </c>
      <c r="G3424">
        <v>0.88629072593566505</v>
      </c>
      <c r="H3424">
        <v>17.212797619047599</v>
      </c>
      <c r="I3424">
        <v>2.60883737776168</v>
      </c>
    </row>
    <row r="3425" spans="1:9" x14ac:dyDescent="0.25">
      <c r="A3425">
        <v>3423</v>
      </c>
      <c r="B3425">
        <v>28.711491442542702</v>
      </c>
      <c r="C3425">
        <v>149.95620570597799</v>
      </c>
      <c r="D3425">
        <v>17.6329220522518</v>
      </c>
      <c r="E3425">
        <v>4.6767989206407101</v>
      </c>
      <c r="F3425">
        <v>0.18210563571508101</v>
      </c>
      <c r="G3425">
        <v>0.78102103635331199</v>
      </c>
      <c r="H3425">
        <v>11.7985989492119</v>
      </c>
      <c r="I3425">
        <v>2.8723860589812298</v>
      </c>
    </row>
    <row r="3426" spans="1:9" x14ac:dyDescent="0.25">
      <c r="A3426">
        <v>3424</v>
      </c>
      <c r="B3426">
        <v>46.9951237809452</v>
      </c>
      <c r="C3426">
        <v>176.50121195798499</v>
      </c>
      <c r="D3426">
        <v>12.349945373575199</v>
      </c>
      <c r="E3426">
        <v>8.2664476664000102</v>
      </c>
      <c r="F3426">
        <v>0.28217003427346299</v>
      </c>
      <c r="G3426">
        <v>0.84306145431504098</v>
      </c>
      <c r="H3426">
        <v>9.4602409638554192</v>
      </c>
      <c r="I3426">
        <v>4.1492281303601999</v>
      </c>
    </row>
    <row r="3427" spans="1:9" x14ac:dyDescent="0.25">
      <c r="A3427">
        <v>3425</v>
      </c>
      <c r="B3427">
        <v>36.708462332301302</v>
      </c>
      <c r="C3427">
        <v>130.10332790318799</v>
      </c>
      <c r="D3427">
        <v>13.937084648111099</v>
      </c>
      <c r="E3427">
        <v>6.9972810273787003</v>
      </c>
      <c r="F3427">
        <v>0.220378119350437</v>
      </c>
      <c r="G3427">
        <v>0.72211301938555195</v>
      </c>
      <c r="H3427">
        <v>17.728592162554399</v>
      </c>
      <c r="I3427">
        <v>3.90409956076134</v>
      </c>
    </row>
    <row r="3428" spans="1:9" x14ac:dyDescent="0.25">
      <c r="A3428">
        <v>3426</v>
      </c>
      <c r="B3428">
        <v>62.683429263859402</v>
      </c>
      <c r="C3428">
        <v>155.76283524904201</v>
      </c>
      <c r="D3428">
        <v>11.422232275357199</v>
      </c>
      <c r="E3428">
        <v>4.0349856508719002</v>
      </c>
      <c r="F3428">
        <v>0.291357484975304</v>
      </c>
      <c r="G3428">
        <v>0.83403299029207001</v>
      </c>
      <c r="H3428">
        <v>11.6473072861668</v>
      </c>
      <c r="I3428">
        <v>2.6548358473824298</v>
      </c>
    </row>
    <row r="3429" spans="1:9" x14ac:dyDescent="0.25">
      <c r="A3429">
        <v>3427</v>
      </c>
      <c r="B3429">
        <v>16.868378812199001</v>
      </c>
      <c r="C3429">
        <v>147.99270750464001</v>
      </c>
      <c r="D3429">
        <v>21.545389017510701</v>
      </c>
      <c r="E3429">
        <v>5.4224645664315698</v>
      </c>
      <c r="F3429">
        <v>0.11614041912303601</v>
      </c>
      <c r="G3429">
        <v>0.82678754113184505</v>
      </c>
      <c r="H3429">
        <v>15.361516034985399</v>
      </c>
      <c r="I3429">
        <v>3.4535045107564102</v>
      </c>
    </row>
    <row r="3430" spans="1:9" x14ac:dyDescent="0.25">
      <c r="A3430">
        <v>3428</v>
      </c>
      <c r="B3430">
        <v>32.923286427598697</v>
      </c>
      <c r="C3430">
        <v>148.47956896551699</v>
      </c>
      <c r="D3430">
        <v>12.1739705622101</v>
      </c>
      <c r="E3430">
        <v>4.3698977178200904</v>
      </c>
      <c r="F3430">
        <v>0.22761078290648201</v>
      </c>
      <c r="G3430">
        <v>0.87437264384333102</v>
      </c>
      <c r="H3430">
        <v>13.1407766990291</v>
      </c>
      <c r="I3430">
        <v>2.8806980984631401</v>
      </c>
    </row>
    <row r="3431" spans="1:9" x14ac:dyDescent="0.25">
      <c r="A3431">
        <v>3429</v>
      </c>
      <c r="B3431">
        <v>44.278016213638502</v>
      </c>
      <c r="C3431">
        <v>147.70400840189001</v>
      </c>
      <c r="D3431">
        <v>14.8835655985819</v>
      </c>
      <c r="E3431">
        <v>6.2175867441583597</v>
      </c>
      <c r="F3431">
        <v>0.24050431417668999</v>
      </c>
      <c r="G3431">
        <v>0.78118104070310701</v>
      </c>
      <c r="H3431">
        <v>13.1592689295039</v>
      </c>
      <c r="I3431">
        <v>3.39751552795031</v>
      </c>
    </row>
    <row r="3432" spans="1:9" x14ac:dyDescent="0.25">
      <c r="A3432">
        <v>3430</v>
      </c>
      <c r="B3432">
        <v>38.181436958344896</v>
      </c>
      <c r="C3432">
        <v>145.642157690359</v>
      </c>
      <c r="D3432">
        <v>13.270155313000201</v>
      </c>
      <c r="E3432">
        <v>6.8661761592534898</v>
      </c>
      <c r="F3432">
        <v>0.24543804697414501</v>
      </c>
      <c r="G3432">
        <v>0.83726360530621402</v>
      </c>
      <c r="H3432">
        <v>12.897334649555701</v>
      </c>
      <c r="I3432">
        <v>3.6868605277328999</v>
      </c>
    </row>
    <row r="3433" spans="1:9" x14ac:dyDescent="0.25">
      <c r="A3433">
        <v>3431</v>
      </c>
      <c r="B3433">
        <v>54.496448598130797</v>
      </c>
      <c r="C3433">
        <v>181.13810449296901</v>
      </c>
      <c r="D3433">
        <v>18.044932201702199</v>
      </c>
      <c r="E3433">
        <v>4.9257747409118604</v>
      </c>
      <c r="F3433">
        <v>0.27370640309836097</v>
      </c>
      <c r="G3433">
        <v>0.87335140254437604</v>
      </c>
      <c r="H3433">
        <v>13.688781664656201</v>
      </c>
      <c r="I3433">
        <v>3.2570505287896498</v>
      </c>
    </row>
    <row r="3434" spans="1:9" x14ac:dyDescent="0.25">
      <c r="A3434">
        <v>3432</v>
      </c>
      <c r="B3434">
        <v>36.303891050583601</v>
      </c>
      <c r="C3434">
        <v>164.66862302483</v>
      </c>
      <c r="D3434">
        <v>19.7180778125209</v>
      </c>
      <c r="E3434">
        <v>4.2988766243093099</v>
      </c>
      <c r="F3434">
        <v>0.201684543569212</v>
      </c>
      <c r="G3434">
        <v>0.76918400211527105</v>
      </c>
      <c r="H3434">
        <v>18.207547169811299</v>
      </c>
      <c r="I3434">
        <v>2.97338618346545</v>
      </c>
    </row>
    <row r="3435" spans="1:9" x14ac:dyDescent="0.25">
      <c r="A3435">
        <v>3433</v>
      </c>
      <c r="B3435">
        <v>56.9953076120959</v>
      </c>
      <c r="C3435">
        <v>16.4155052264808</v>
      </c>
      <c r="D3435">
        <v>12.008639786946301</v>
      </c>
      <c r="E3435">
        <v>14.026470726718101</v>
      </c>
      <c r="F3435">
        <v>0.36052065395829003</v>
      </c>
      <c r="G3435">
        <v>9.2020615327939606E-2</v>
      </c>
      <c r="H3435">
        <v>6.0827178729689804</v>
      </c>
      <c r="I3435">
        <v>5.9811912225705299</v>
      </c>
    </row>
    <row r="3436" spans="1:9" x14ac:dyDescent="0.25">
      <c r="A3436">
        <v>3434</v>
      </c>
      <c r="B3436">
        <v>36.945785684032103</v>
      </c>
      <c r="C3436">
        <v>189.030526953361</v>
      </c>
      <c r="D3436">
        <v>13.787284104274599</v>
      </c>
      <c r="E3436">
        <v>2.8659811294016202</v>
      </c>
      <c r="F3436">
        <v>0.22788571769186899</v>
      </c>
      <c r="G3436">
        <v>0.89305094816902097</v>
      </c>
      <c r="H3436">
        <v>15.7553324968632</v>
      </c>
      <c r="I3436">
        <v>2.5029761904761898</v>
      </c>
    </row>
    <row r="3437" spans="1:9" x14ac:dyDescent="0.25">
      <c r="A3437">
        <v>3435</v>
      </c>
      <c r="B3437">
        <v>46.951765447667</v>
      </c>
      <c r="C3437">
        <v>174.37873134328299</v>
      </c>
      <c r="D3437">
        <v>15.7190194918639</v>
      </c>
      <c r="E3437">
        <v>9.0019342189709999</v>
      </c>
      <c r="F3437">
        <v>0.29462178386937898</v>
      </c>
      <c r="G3437">
        <v>0.84213015972931804</v>
      </c>
      <c r="H3437">
        <v>9.0261627906976702</v>
      </c>
      <c r="I3437">
        <v>3.8157972295903302</v>
      </c>
    </row>
    <row r="3438" spans="1:9" x14ac:dyDescent="0.25">
      <c r="A3438">
        <v>3436</v>
      </c>
      <c r="B3438">
        <v>41.169897684437203</v>
      </c>
      <c r="C3438">
        <v>179.353087649402</v>
      </c>
      <c r="D3438">
        <v>10.933199149173999</v>
      </c>
      <c r="E3438">
        <v>4.5782135690135997</v>
      </c>
      <c r="F3438">
        <v>0.25295902643916701</v>
      </c>
      <c r="G3438">
        <v>0.88269076113358402</v>
      </c>
      <c r="H3438">
        <v>10.578125</v>
      </c>
      <c r="I3438">
        <v>2.6284944425732499</v>
      </c>
    </row>
    <row r="3439" spans="1:9" x14ac:dyDescent="0.25">
      <c r="A3439">
        <v>3437</v>
      </c>
      <c r="B3439">
        <v>27.7976570820021</v>
      </c>
      <c r="C3439">
        <v>138.28958668813701</v>
      </c>
      <c r="D3439">
        <v>14.3303489371794</v>
      </c>
      <c r="E3439">
        <v>5.3876381264431004</v>
      </c>
      <c r="F3439">
        <v>0.181659401626135</v>
      </c>
      <c r="G3439">
        <v>0.85514766484395199</v>
      </c>
      <c r="H3439">
        <v>18.639416058394101</v>
      </c>
      <c r="I3439">
        <v>3.1241716079525599</v>
      </c>
    </row>
    <row r="3440" spans="1:9" x14ac:dyDescent="0.25">
      <c r="A3440">
        <v>3438</v>
      </c>
      <c r="B3440">
        <v>57.687414313133999</v>
      </c>
      <c r="C3440">
        <v>96.862113859628295</v>
      </c>
      <c r="D3440">
        <v>15.9819355303531</v>
      </c>
      <c r="E3440">
        <v>5.7236052675889404</v>
      </c>
      <c r="F3440">
        <v>0.33537431030177201</v>
      </c>
      <c r="G3440">
        <v>0.82401497744128605</v>
      </c>
      <c r="H3440">
        <v>8.6615384615384592</v>
      </c>
      <c r="I3440">
        <v>3.7194244604316502</v>
      </c>
    </row>
    <row r="3441" spans="1:9" x14ac:dyDescent="0.25">
      <c r="A3441">
        <v>3439</v>
      </c>
      <c r="B3441">
        <v>89.191504424778699</v>
      </c>
      <c r="C3441">
        <v>166.25022878807599</v>
      </c>
      <c r="D3441">
        <v>21.5648491551711</v>
      </c>
      <c r="E3441">
        <v>4.0108420766059796</v>
      </c>
      <c r="F3441">
        <v>0.52012143448099502</v>
      </c>
      <c r="G3441">
        <v>0.88232229531714801</v>
      </c>
      <c r="H3441">
        <v>7.2839024390243896</v>
      </c>
      <c r="I3441">
        <v>3.1095533094228802</v>
      </c>
    </row>
    <row r="3442" spans="1:9" x14ac:dyDescent="0.25">
      <c r="A3442">
        <v>3440</v>
      </c>
      <c r="B3442">
        <v>43.148370273794001</v>
      </c>
      <c r="C3442">
        <v>145.101789603257</v>
      </c>
      <c r="D3442">
        <v>14.168802275433899</v>
      </c>
      <c r="E3442">
        <v>5.2457764310144199</v>
      </c>
      <c r="F3442">
        <v>0.29555548268844101</v>
      </c>
      <c r="G3442">
        <v>0.87013532009151295</v>
      </c>
      <c r="H3442">
        <v>5.9079685746352402</v>
      </c>
      <c r="I3442">
        <v>3.4046812442254302</v>
      </c>
    </row>
    <row r="3443" spans="1:9" x14ac:dyDescent="0.25">
      <c r="A3443">
        <v>3441</v>
      </c>
      <c r="B3443">
        <v>58.1763410413717</v>
      </c>
      <c r="C3443">
        <v>158.87220149253699</v>
      </c>
      <c r="D3443">
        <v>12.4927152042334</v>
      </c>
      <c r="E3443">
        <v>9.6027487002692808</v>
      </c>
      <c r="F3443">
        <v>0.33769353709917799</v>
      </c>
      <c r="G3443">
        <v>0.76127595929480496</v>
      </c>
      <c r="H3443">
        <v>10.5035324341682</v>
      </c>
      <c r="I3443">
        <v>5.5759774284562598</v>
      </c>
    </row>
    <row r="3444" spans="1:9" x14ac:dyDescent="0.25">
      <c r="A3444">
        <v>3442</v>
      </c>
      <c r="B3444">
        <v>44.445147679324897</v>
      </c>
      <c r="C3444">
        <v>145.01898263027201</v>
      </c>
      <c r="D3444">
        <v>15.5446287019736</v>
      </c>
      <c r="E3444">
        <v>9.7135433584364108</v>
      </c>
      <c r="F3444">
        <v>0.22717363924724701</v>
      </c>
      <c r="G3444">
        <v>0.79961725846402698</v>
      </c>
      <c r="H3444">
        <v>15.0775988286969</v>
      </c>
      <c r="I3444">
        <v>4.7685979971387598</v>
      </c>
    </row>
    <row r="3445" spans="1:9" x14ac:dyDescent="0.25">
      <c r="A3445">
        <v>3443</v>
      </c>
      <c r="B3445">
        <v>64.360680529300495</v>
      </c>
      <c r="C3445">
        <v>125.472911497105</v>
      </c>
      <c r="D3445">
        <v>15.8416888459547</v>
      </c>
      <c r="E3445">
        <v>14.6130983654327</v>
      </c>
      <c r="F3445">
        <v>0.31512827766690998</v>
      </c>
      <c r="G3445">
        <v>0.71406184203886502</v>
      </c>
      <c r="H3445">
        <v>12.253504672897099</v>
      </c>
      <c r="I3445">
        <v>9.6394067796610106</v>
      </c>
    </row>
    <row r="3446" spans="1:9" x14ac:dyDescent="0.25">
      <c r="A3446">
        <v>3444</v>
      </c>
      <c r="B3446">
        <v>75.297203532380095</v>
      </c>
      <c r="C3446">
        <v>165.620671452702</v>
      </c>
      <c r="D3446">
        <v>11.531393913568399</v>
      </c>
      <c r="E3446">
        <v>4.5311973404410901</v>
      </c>
      <c r="F3446">
        <v>0.46034323435650598</v>
      </c>
      <c r="G3446">
        <v>0.87531981959646799</v>
      </c>
      <c r="H3446">
        <v>4.6824800375763198</v>
      </c>
      <c r="I3446">
        <v>2.97578391803787</v>
      </c>
    </row>
    <row r="3447" spans="1:9" x14ac:dyDescent="0.25">
      <c r="A3447">
        <v>3445</v>
      </c>
      <c r="B3447">
        <v>40.210924081071703</v>
      </c>
      <c r="C3447">
        <v>157.366935866983</v>
      </c>
      <c r="D3447">
        <v>14.2516395738849</v>
      </c>
      <c r="E3447">
        <v>5.3804712707427704</v>
      </c>
      <c r="F3447">
        <v>0.25720182528511498</v>
      </c>
      <c r="G3447">
        <v>0.86144059380620097</v>
      </c>
      <c r="H3447">
        <v>9.4370122630992199</v>
      </c>
      <c r="I3447">
        <v>3.45172124265323</v>
      </c>
    </row>
    <row r="3448" spans="1:9" x14ac:dyDescent="0.25">
      <c r="A3448">
        <v>3446</v>
      </c>
      <c r="B3448">
        <v>46.5041764116271</v>
      </c>
      <c r="C3448">
        <v>152.26223776223699</v>
      </c>
      <c r="D3448">
        <v>13.4417535050307</v>
      </c>
      <c r="E3448">
        <v>6.9191265080473903</v>
      </c>
      <c r="F3448">
        <v>0.28986048193698399</v>
      </c>
      <c r="G3448">
        <v>0.79698730979942101</v>
      </c>
      <c r="H3448">
        <v>9.6281512605042003</v>
      </c>
      <c r="I3448">
        <v>3.51622276029055</v>
      </c>
    </row>
    <row r="3449" spans="1:9" x14ac:dyDescent="0.25">
      <c r="A3449">
        <v>3447</v>
      </c>
      <c r="B3449">
        <v>57.035426008968599</v>
      </c>
      <c r="C3449">
        <v>118.293545878693</v>
      </c>
      <c r="D3449">
        <v>8.2973056726461003</v>
      </c>
      <c r="E3449">
        <v>20.4306403588952</v>
      </c>
      <c r="F3449">
        <v>0.38394992216643697</v>
      </c>
      <c r="G3449">
        <v>0.72281655220628405</v>
      </c>
      <c r="H3449">
        <v>6.7908847184986598</v>
      </c>
      <c r="I3449">
        <v>11.3046153846153</v>
      </c>
    </row>
    <row r="3450" spans="1:9" x14ac:dyDescent="0.25">
      <c r="A3450">
        <v>3448</v>
      </c>
      <c r="B3450">
        <v>34.259067357512897</v>
      </c>
      <c r="C3450">
        <v>166.81865798414401</v>
      </c>
      <c r="D3450">
        <v>16.206857693632202</v>
      </c>
      <c r="E3450">
        <v>4.2300969023965997</v>
      </c>
      <c r="F3450">
        <v>0.21989359693942401</v>
      </c>
      <c r="G3450">
        <v>0.84062099441147298</v>
      </c>
      <c r="H3450">
        <v>11.2651757188498</v>
      </c>
      <c r="I3450">
        <v>3.0192236598890898</v>
      </c>
    </row>
    <row r="3451" spans="1:9" x14ac:dyDescent="0.25">
      <c r="A3451">
        <v>3449</v>
      </c>
      <c r="B3451">
        <v>42.667132334264601</v>
      </c>
      <c r="C3451">
        <v>173.064401772525</v>
      </c>
      <c r="D3451">
        <v>8.6220866114644004</v>
      </c>
      <c r="E3451">
        <v>3.74535699088272</v>
      </c>
      <c r="F3451">
        <v>0.30030748770203602</v>
      </c>
      <c r="G3451">
        <v>0.84270022828700297</v>
      </c>
      <c r="H3451">
        <v>7.6857881136950903</v>
      </c>
      <c r="I3451">
        <v>2.6195238095238</v>
      </c>
    </row>
    <row r="3452" spans="1:9" x14ac:dyDescent="0.25">
      <c r="A3452">
        <v>3450</v>
      </c>
      <c r="B3452">
        <v>33.260361938120198</v>
      </c>
      <c r="C3452">
        <v>172.143456861609</v>
      </c>
      <c r="D3452">
        <v>13.4466438124315</v>
      </c>
      <c r="E3452">
        <v>6.8580311090841999</v>
      </c>
      <c r="F3452">
        <v>0.21075935923299999</v>
      </c>
      <c r="G3452">
        <v>0.82701115117739499</v>
      </c>
      <c r="H3452">
        <v>9.3773584905660297</v>
      </c>
      <c r="I3452">
        <v>3.3983152827918102</v>
      </c>
    </row>
    <row r="3453" spans="1:9" x14ac:dyDescent="0.25">
      <c r="A3453">
        <v>3451</v>
      </c>
      <c r="B3453">
        <v>52.466062239647101</v>
      </c>
      <c r="C3453">
        <v>164.12326880404001</v>
      </c>
      <c r="D3453">
        <v>17.023415027115799</v>
      </c>
      <c r="E3453">
        <v>3.6138668912106899</v>
      </c>
      <c r="F3453">
        <v>0.32181974956569598</v>
      </c>
      <c r="G3453">
        <v>0.89629271253517495</v>
      </c>
      <c r="H3453">
        <v>12.3633414436334</v>
      </c>
      <c r="I3453">
        <v>2.5790946083418098</v>
      </c>
    </row>
    <row r="3454" spans="1:9" x14ac:dyDescent="0.25">
      <c r="A3454">
        <v>3452</v>
      </c>
      <c r="B3454">
        <v>30.1131745684946</v>
      </c>
      <c r="C3454">
        <v>155.386511737457</v>
      </c>
      <c r="D3454">
        <v>9.6309033766250192</v>
      </c>
      <c r="E3454">
        <v>8.7982588183672092</v>
      </c>
      <c r="F3454">
        <v>0.28273274585894698</v>
      </c>
      <c r="G3454">
        <v>0.84464005913700402</v>
      </c>
      <c r="H3454">
        <v>5.5200333889816298</v>
      </c>
      <c r="I3454">
        <v>5.4281323877068504</v>
      </c>
    </row>
    <row r="3455" spans="1:9" x14ac:dyDescent="0.25">
      <c r="A3455">
        <v>3453</v>
      </c>
      <c r="B3455">
        <v>61.3497865528281</v>
      </c>
      <c r="C3455">
        <v>121.70093079724801</v>
      </c>
      <c r="D3455">
        <v>14.6226097916255</v>
      </c>
      <c r="E3455">
        <v>9.6062858115892809</v>
      </c>
      <c r="F3455">
        <v>0.352941659641127</v>
      </c>
      <c r="G3455">
        <v>0.70307427738205097</v>
      </c>
      <c r="H3455">
        <v>10.2339015151515</v>
      </c>
      <c r="I3455">
        <v>4.5127190503109098</v>
      </c>
    </row>
    <row r="3456" spans="1:9" x14ac:dyDescent="0.25">
      <c r="A3456">
        <v>3454</v>
      </c>
      <c r="B3456">
        <v>39.280109489051</v>
      </c>
      <c r="C3456">
        <v>161.07614107883799</v>
      </c>
      <c r="D3456">
        <v>19.218334063318501</v>
      </c>
      <c r="E3456">
        <v>5.6459748408685497</v>
      </c>
      <c r="F3456">
        <v>0.23149026489476801</v>
      </c>
      <c r="G3456">
        <v>0.77368901941056401</v>
      </c>
      <c r="H3456">
        <v>18.856010568031699</v>
      </c>
      <c r="I3456">
        <v>3.0548748002131001</v>
      </c>
    </row>
    <row r="3457" spans="1:9" x14ac:dyDescent="0.25">
      <c r="A3457">
        <v>3455</v>
      </c>
      <c r="B3457">
        <v>31.597503900155999</v>
      </c>
      <c r="C3457">
        <v>181.027969748337</v>
      </c>
      <c r="D3457">
        <v>18.0889068732141</v>
      </c>
      <c r="E3457">
        <v>3.5649463515703501</v>
      </c>
      <c r="F3457">
        <v>0.15401484279018199</v>
      </c>
      <c r="G3457">
        <v>0.91285203028732698</v>
      </c>
      <c r="H3457">
        <v>19.2123287671232</v>
      </c>
      <c r="I3457">
        <v>2.4536688617121301</v>
      </c>
    </row>
    <row r="3458" spans="1:9" x14ac:dyDescent="0.25">
      <c r="A3458">
        <v>3456</v>
      </c>
      <c r="B3458">
        <v>45.9134755210858</v>
      </c>
      <c r="C3458">
        <v>152.07126076742301</v>
      </c>
      <c r="D3458">
        <v>13.967177400447399</v>
      </c>
      <c r="E3458">
        <v>7.2279979152998299</v>
      </c>
      <c r="F3458">
        <v>0.272393386240535</v>
      </c>
      <c r="G3458">
        <v>0.78841932856100005</v>
      </c>
      <c r="H3458">
        <v>11.5714285714285</v>
      </c>
      <c r="I3458">
        <v>3.4311887515977801</v>
      </c>
    </row>
    <row r="3459" spans="1:9" x14ac:dyDescent="0.25">
      <c r="A3459">
        <v>3457</v>
      </c>
      <c r="B3459">
        <v>22.427461139896302</v>
      </c>
      <c r="C3459">
        <v>153.19088385006901</v>
      </c>
      <c r="D3459">
        <v>23.326517954989001</v>
      </c>
      <c r="E3459">
        <v>6.0082661178912398</v>
      </c>
      <c r="F3459">
        <v>0.12811268020410799</v>
      </c>
      <c r="G3459">
        <v>0.84793884502019001</v>
      </c>
      <c r="H3459">
        <v>17.667910447761098</v>
      </c>
      <c r="I3459">
        <v>3.5648387096774101</v>
      </c>
    </row>
    <row r="3460" spans="1:9" x14ac:dyDescent="0.25">
      <c r="A3460">
        <v>3458</v>
      </c>
      <c r="B3460">
        <v>34.177204423022303</v>
      </c>
      <c r="C3460">
        <v>159.99054914444801</v>
      </c>
      <c r="D3460">
        <v>9.8318920277392596</v>
      </c>
      <c r="E3460">
        <v>3.5747092452056002</v>
      </c>
      <c r="F3460">
        <v>0.23085374110419099</v>
      </c>
      <c r="G3460">
        <v>0.87146610424083404</v>
      </c>
      <c r="H3460">
        <v>13.0555555555555</v>
      </c>
      <c r="I3460">
        <v>2.5529215358931499</v>
      </c>
    </row>
    <row r="3461" spans="1:9" x14ac:dyDescent="0.25">
      <c r="A3461">
        <v>3459</v>
      </c>
      <c r="B3461">
        <v>67.698148148148107</v>
      </c>
      <c r="C3461">
        <v>175.038405412576</v>
      </c>
      <c r="D3461">
        <v>13.8202448815896</v>
      </c>
      <c r="E3461">
        <v>6.5010675316860498</v>
      </c>
      <c r="F3461">
        <v>0.37897837539068502</v>
      </c>
      <c r="G3461">
        <v>0.87653551859694501</v>
      </c>
      <c r="H3461">
        <v>12.5978773584905</v>
      </c>
      <c r="I3461">
        <v>4.0668098305893503</v>
      </c>
    </row>
    <row r="3462" spans="1:9" x14ac:dyDescent="0.25">
      <c r="A3462">
        <v>3460</v>
      </c>
      <c r="B3462">
        <v>56.224876604146097</v>
      </c>
      <c r="C3462">
        <v>166.750817978302</v>
      </c>
      <c r="D3462">
        <v>13.2056582632363</v>
      </c>
      <c r="E3462">
        <v>3.9918425658783501</v>
      </c>
      <c r="F3462">
        <v>0.31708847003405</v>
      </c>
      <c r="G3462">
        <v>0.88110251339510404</v>
      </c>
      <c r="H3462">
        <v>11.8067484662576</v>
      </c>
      <c r="I3462">
        <v>2.7992368652773698</v>
      </c>
    </row>
    <row r="3463" spans="1:9" x14ac:dyDescent="0.25">
      <c r="A3463">
        <v>3461</v>
      </c>
      <c r="B3463">
        <v>40.838560581049798</v>
      </c>
      <c r="C3463">
        <v>150.50874610018499</v>
      </c>
      <c r="D3463">
        <v>13.6316834172219</v>
      </c>
      <c r="E3463">
        <v>6.02808930904534</v>
      </c>
      <c r="F3463">
        <v>0.244757417954208</v>
      </c>
      <c r="G3463">
        <v>0.92752455193202499</v>
      </c>
      <c r="H3463">
        <v>14.6685584562996</v>
      </c>
      <c r="I3463">
        <v>3.0958357102110599</v>
      </c>
    </row>
    <row r="3464" spans="1:9" x14ac:dyDescent="0.25">
      <c r="A3464">
        <v>3462</v>
      </c>
      <c r="B3464">
        <v>41.302361396303901</v>
      </c>
      <c r="C3464">
        <v>139.39727183237201</v>
      </c>
      <c r="D3464">
        <v>17.285181733130798</v>
      </c>
      <c r="E3464">
        <v>7.2344467820219398</v>
      </c>
      <c r="F3464">
        <v>0.22020050612703199</v>
      </c>
      <c r="G3464">
        <v>0.82832265577147002</v>
      </c>
      <c r="H3464">
        <v>13.965722801788299</v>
      </c>
      <c r="I3464">
        <v>3.5026204142750101</v>
      </c>
    </row>
    <row r="3465" spans="1:9" x14ac:dyDescent="0.25">
      <c r="A3465">
        <v>3463</v>
      </c>
      <c r="B3465">
        <v>40.8357519788918</v>
      </c>
      <c r="C3465">
        <v>144.09770957914901</v>
      </c>
      <c r="D3465">
        <v>13.6512448462677</v>
      </c>
      <c r="E3465">
        <v>7.0680243212608103</v>
      </c>
      <c r="F3465">
        <v>0.26756688661686001</v>
      </c>
      <c r="G3465">
        <v>0.83121803700913999</v>
      </c>
      <c r="H3465">
        <v>14.0396825396825</v>
      </c>
      <c r="I3465">
        <v>3.72493403693931</v>
      </c>
    </row>
    <row r="3466" spans="1:9" x14ac:dyDescent="0.25">
      <c r="A3466">
        <v>3464</v>
      </c>
      <c r="B3466">
        <v>56.859468258274497</v>
      </c>
      <c r="C3466">
        <v>161.35457603115501</v>
      </c>
      <c r="D3466">
        <v>13.2974990210698</v>
      </c>
      <c r="E3466">
        <v>6.1453342312193797</v>
      </c>
      <c r="F3466">
        <v>0.34114877223843398</v>
      </c>
      <c r="G3466">
        <v>0.77918732909292798</v>
      </c>
      <c r="H3466">
        <v>14.1428571428571</v>
      </c>
      <c r="I3466">
        <v>2.8467112597547302</v>
      </c>
    </row>
    <row r="3467" spans="1:9" x14ac:dyDescent="0.25">
      <c r="A3467">
        <v>3465</v>
      </c>
      <c r="B3467">
        <v>78.579467939972702</v>
      </c>
      <c r="C3467">
        <v>167.53122097223601</v>
      </c>
      <c r="D3467">
        <v>13.787654739492099</v>
      </c>
      <c r="E3467">
        <v>10.034674420811401</v>
      </c>
      <c r="F3467">
        <v>0.42074148694029601</v>
      </c>
      <c r="G3467">
        <v>0.84730958689511404</v>
      </c>
      <c r="H3467">
        <v>9.7417519908987398</v>
      </c>
      <c r="I3467">
        <v>4.4367279714520897</v>
      </c>
    </row>
    <row r="3468" spans="1:9" x14ac:dyDescent="0.25">
      <c r="A3468">
        <v>3466</v>
      </c>
      <c r="B3468">
        <v>62.609785563273903</v>
      </c>
      <c r="C3468">
        <v>124.724367224367</v>
      </c>
      <c r="D3468">
        <v>11.0660782123706</v>
      </c>
      <c r="E3468">
        <v>13.098949248760199</v>
      </c>
      <c r="F3468">
        <v>0.36242117261553403</v>
      </c>
      <c r="G3468">
        <v>0.71721426874272798</v>
      </c>
      <c r="H3468">
        <v>7.1947890818858502</v>
      </c>
      <c r="I3468">
        <v>5.0461095100864499</v>
      </c>
    </row>
    <row r="3469" spans="1:9" x14ac:dyDescent="0.25">
      <c r="A3469">
        <v>3467</v>
      </c>
      <c r="B3469">
        <v>65.877566256065606</v>
      </c>
      <c r="C3469">
        <v>94.508602890571197</v>
      </c>
      <c r="D3469">
        <v>24.4298443629052</v>
      </c>
      <c r="E3469">
        <v>6.2373687388306696</v>
      </c>
      <c r="F3469">
        <v>0.36391150696709501</v>
      </c>
      <c r="G3469">
        <v>0.60245048499138598</v>
      </c>
      <c r="H3469">
        <v>16.462274176407998</v>
      </c>
      <c r="I3469">
        <v>3.8090614886731302</v>
      </c>
    </row>
    <row r="3470" spans="1:9" x14ac:dyDescent="0.25">
      <c r="A3470">
        <v>3468</v>
      </c>
      <c r="B3470">
        <v>27.129427341939699</v>
      </c>
      <c r="C3470">
        <v>130.09958133971199</v>
      </c>
      <c r="D3470">
        <v>11.573249686552099</v>
      </c>
      <c r="E3470">
        <v>16.612192089625399</v>
      </c>
      <c r="F3470">
        <v>0.199968396118994</v>
      </c>
      <c r="G3470">
        <v>0.629992671608955</v>
      </c>
      <c r="H3470">
        <v>18.353063343717501</v>
      </c>
      <c r="I3470">
        <v>6.62710674157303</v>
      </c>
    </row>
    <row r="3471" spans="1:9" x14ac:dyDescent="0.25">
      <c r="A3471">
        <v>3469</v>
      </c>
      <c r="B3471">
        <v>48.345001944768498</v>
      </c>
      <c r="C3471">
        <v>166.13198281154001</v>
      </c>
      <c r="D3471">
        <v>17.1883032434569</v>
      </c>
      <c r="E3471">
        <v>6.3391074018072304</v>
      </c>
      <c r="F3471">
        <v>0.29215779260695002</v>
      </c>
      <c r="G3471">
        <v>0.85682235247858896</v>
      </c>
      <c r="H3471">
        <v>9.9776397515527897</v>
      </c>
      <c r="I3471">
        <v>4.30355731225296</v>
      </c>
    </row>
    <row r="3472" spans="1:9" x14ac:dyDescent="0.25">
      <c r="A3472">
        <v>3470</v>
      </c>
      <c r="B3472">
        <v>46.726696832579101</v>
      </c>
      <c r="C3472">
        <v>142.30959249909799</v>
      </c>
      <c r="D3472">
        <v>26.8813489474432</v>
      </c>
      <c r="E3472">
        <v>7.7844732817518603</v>
      </c>
      <c r="F3472">
        <v>0.28486811708936199</v>
      </c>
      <c r="G3472">
        <v>0.75802908060904695</v>
      </c>
      <c r="H3472">
        <v>22.351453855878599</v>
      </c>
      <c r="I3472">
        <v>3.8983293556085901</v>
      </c>
    </row>
    <row r="3473" spans="1:9" x14ac:dyDescent="0.25">
      <c r="A3473">
        <v>3471</v>
      </c>
      <c r="B3473">
        <v>13.886649874055401</v>
      </c>
      <c r="C3473">
        <v>169.89745508982</v>
      </c>
      <c r="D3473">
        <v>25.236260828380701</v>
      </c>
      <c r="E3473">
        <v>3.99012924056046</v>
      </c>
      <c r="F3473">
        <v>7.3547765036162199E-2</v>
      </c>
      <c r="G3473">
        <v>0.85851864029892999</v>
      </c>
      <c r="H3473">
        <v>21.316076294277899</v>
      </c>
      <c r="I3473">
        <v>2.7771260997067402</v>
      </c>
    </row>
    <row r="3474" spans="1:9" x14ac:dyDescent="0.25">
      <c r="A3474">
        <v>3472</v>
      </c>
      <c r="B3474">
        <v>47.563835422920697</v>
      </c>
      <c r="C3474">
        <v>178.04816099930599</v>
      </c>
      <c r="D3474">
        <v>12.899611822444101</v>
      </c>
      <c r="E3474">
        <v>4.5981864473822398</v>
      </c>
      <c r="F3474">
        <v>0.29870244370379201</v>
      </c>
      <c r="G3474">
        <v>0.84761386627572699</v>
      </c>
      <c r="H3474">
        <v>12.1108196721311</v>
      </c>
      <c r="I3474">
        <v>2.5114385420705698</v>
      </c>
    </row>
    <row r="3475" spans="1:9" x14ac:dyDescent="0.25">
      <c r="A3475">
        <v>3473</v>
      </c>
      <c r="B3475">
        <v>32.193907156673099</v>
      </c>
      <c r="C3475">
        <v>142.64543610547599</v>
      </c>
      <c r="D3475">
        <v>10.7309538054059</v>
      </c>
      <c r="E3475">
        <v>5.37746590867956</v>
      </c>
      <c r="F3475">
        <v>0.25096766277093902</v>
      </c>
      <c r="G3475">
        <v>0.88853814039816403</v>
      </c>
      <c r="H3475">
        <v>7.9102941176470498</v>
      </c>
      <c r="I3475">
        <v>3.2568986568986502</v>
      </c>
    </row>
    <row r="3476" spans="1:9" x14ac:dyDescent="0.25">
      <c r="A3476">
        <v>3474</v>
      </c>
      <c r="B3476">
        <v>22.9683257918552</v>
      </c>
      <c r="C3476">
        <v>172.025865022267</v>
      </c>
      <c r="D3476">
        <v>8.1048852256586006</v>
      </c>
      <c r="E3476">
        <v>5.3831149887001697</v>
      </c>
      <c r="F3476">
        <v>0.21133045337100201</v>
      </c>
      <c r="G3476">
        <v>0.90069128386461805</v>
      </c>
      <c r="H3476">
        <v>7.4802431610942204</v>
      </c>
      <c r="I3476">
        <v>3.2947393706461598</v>
      </c>
    </row>
    <row r="3477" spans="1:9" x14ac:dyDescent="0.25">
      <c r="A3477">
        <v>3475</v>
      </c>
      <c r="B3477">
        <v>39.841588785046703</v>
      </c>
      <c r="C3477">
        <v>135.24119987756299</v>
      </c>
      <c r="D3477">
        <v>11.0807009995993</v>
      </c>
      <c r="E3477">
        <v>6.45147662035252</v>
      </c>
      <c r="F3477">
        <v>0.26944699617440798</v>
      </c>
      <c r="G3477">
        <v>0.77537513893878696</v>
      </c>
      <c r="H3477">
        <v>8.1331288343558192</v>
      </c>
      <c r="I3477">
        <v>3.2009523809523799</v>
      </c>
    </row>
    <row r="3478" spans="1:9" x14ac:dyDescent="0.25">
      <c r="A3478">
        <v>3476</v>
      </c>
      <c r="B3478">
        <v>27.6183074265975</v>
      </c>
      <c r="C3478">
        <v>130.45280235988201</v>
      </c>
      <c r="D3478">
        <v>15.7555952112076</v>
      </c>
      <c r="E3478">
        <v>8.7193518151359992</v>
      </c>
      <c r="F3478">
        <v>0.14911214556413599</v>
      </c>
      <c r="G3478">
        <v>0.81926354580223504</v>
      </c>
      <c r="H3478">
        <v>13.5295202952029</v>
      </c>
      <c r="I3478">
        <v>5.1765197992191796</v>
      </c>
    </row>
    <row r="3479" spans="1:9" x14ac:dyDescent="0.25">
      <c r="A3479">
        <v>3477</v>
      </c>
      <c r="B3479">
        <v>60.2295719844358</v>
      </c>
      <c r="C3479">
        <v>175.749105914718</v>
      </c>
      <c r="D3479">
        <v>19.9390941487509</v>
      </c>
      <c r="E3479">
        <v>3.2152232642922098</v>
      </c>
      <c r="F3479">
        <v>0.327207113480809</v>
      </c>
      <c r="G3479">
        <v>0.87762391024061404</v>
      </c>
      <c r="H3479">
        <v>10.971751412429301</v>
      </c>
      <c r="I3479">
        <v>2.71413237924865</v>
      </c>
    </row>
    <row r="3480" spans="1:9" x14ac:dyDescent="0.25">
      <c r="A3480">
        <v>3478</v>
      </c>
      <c r="B3480">
        <v>64.805369127516698</v>
      </c>
      <c r="C3480">
        <v>129.93725241641499</v>
      </c>
      <c r="D3480">
        <v>14.738207466975499</v>
      </c>
      <c r="E3480">
        <v>13.9933395130998</v>
      </c>
      <c r="F3480">
        <v>0.40836176406833802</v>
      </c>
      <c r="G3480">
        <v>0.78246803003846099</v>
      </c>
      <c r="H3480">
        <v>10.858174316657999</v>
      </c>
      <c r="I3480">
        <v>8.7845570492933405</v>
      </c>
    </row>
    <row r="3481" spans="1:9" x14ac:dyDescent="0.25">
      <c r="A3481">
        <v>3479</v>
      </c>
      <c r="B3481">
        <v>47.384723195515001</v>
      </c>
      <c r="C3481">
        <v>152.79696499778399</v>
      </c>
      <c r="D3481">
        <v>13.791277294217601</v>
      </c>
      <c r="E3481">
        <v>7.9177111539933698</v>
      </c>
      <c r="F3481">
        <v>0.34099374297506801</v>
      </c>
      <c r="G3481">
        <v>0.84543576609770199</v>
      </c>
      <c r="H3481">
        <v>7.9263736263736204</v>
      </c>
      <c r="I3481">
        <v>3.77338129496402</v>
      </c>
    </row>
    <row r="3482" spans="1:9" x14ac:dyDescent="0.25">
      <c r="A3482">
        <v>3480</v>
      </c>
      <c r="B3482">
        <v>36.404154518950399</v>
      </c>
      <c r="C3482">
        <v>142.40569206293</v>
      </c>
      <c r="D3482">
        <v>12.056742369755</v>
      </c>
      <c r="E3482">
        <v>4.2249509723580099</v>
      </c>
      <c r="F3482">
        <v>0.236541144652058</v>
      </c>
      <c r="G3482">
        <v>0.78357505658271598</v>
      </c>
      <c r="H3482">
        <v>13.178935447338599</v>
      </c>
      <c r="I3482">
        <v>2.87860082304526</v>
      </c>
    </row>
    <row r="3483" spans="1:9" x14ac:dyDescent="0.25">
      <c r="A3483">
        <v>3481</v>
      </c>
      <c r="B3483">
        <v>49.048367221195299</v>
      </c>
      <c r="C3483">
        <v>149.88711755233399</v>
      </c>
      <c r="D3483">
        <v>17.492167323012598</v>
      </c>
      <c r="E3483">
        <v>9.7459514567219099</v>
      </c>
      <c r="F3483">
        <v>0.36276429624412598</v>
      </c>
      <c r="G3483">
        <v>0.76128417993081399</v>
      </c>
      <c r="H3483">
        <v>6.4976724502750702</v>
      </c>
      <c r="I3483">
        <v>5.3355091383811999</v>
      </c>
    </row>
    <row r="3484" spans="1:9" x14ac:dyDescent="0.25">
      <c r="A3484">
        <v>3482</v>
      </c>
      <c r="B3484">
        <v>36.257347670250802</v>
      </c>
      <c r="C3484">
        <v>185.50056438308499</v>
      </c>
      <c r="D3484">
        <v>15.092259197648501</v>
      </c>
      <c r="E3484">
        <v>4.4514716478726504</v>
      </c>
      <c r="F3484">
        <v>0.23336285300993401</v>
      </c>
      <c r="G3484">
        <v>0.89283534357791094</v>
      </c>
      <c r="H3484">
        <v>16.1676300578034</v>
      </c>
      <c r="I3484">
        <v>3.0857346987377898</v>
      </c>
    </row>
    <row r="3485" spans="1:9" x14ac:dyDescent="0.25">
      <c r="A3485">
        <v>3483</v>
      </c>
      <c r="B3485">
        <v>55.004301562146203</v>
      </c>
      <c r="C3485">
        <v>132.44731953290801</v>
      </c>
      <c r="D3485">
        <v>16.3760165722694</v>
      </c>
      <c r="E3485">
        <v>8.91346087794523</v>
      </c>
      <c r="F3485">
        <v>0.323702377747003</v>
      </c>
      <c r="G3485">
        <v>0.77923860327017203</v>
      </c>
      <c r="H3485">
        <v>13.232649842271201</v>
      </c>
      <c r="I3485">
        <v>5.0861571737563001</v>
      </c>
    </row>
    <row r="3486" spans="1:9" x14ac:dyDescent="0.25">
      <c r="A3486">
        <v>3484</v>
      </c>
      <c r="B3486">
        <v>47.915561170772797</v>
      </c>
      <c r="C3486">
        <v>146.871576464421</v>
      </c>
      <c r="D3486">
        <v>15.3270269611739</v>
      </c>
      <c r="E3486">
        <v>5.2574356862279901</v>
      </c>
      <c r="F3486">
        <v>0.34796935997654099</v>
      </c>
      <c r="G3486">
        <v>0.840634460622527</v>
      </c>
      <c r="H3486">
        <v>7.2998405103668196</v>
      </c>
      <c r="I3486">
        <v>3.27142857142857</v>
      </c>
    </row>
    <row r="3487" spans="1:9" x14ac:dyDescent="0.25">
      <c r="A3487">
        <v>3485</v>
      </c>
      <c r="B3487">
        <v>67.595479571138796</v>
      </c>
      <c r="C3487">
        <v>123.42560753049599</v>
      </c>
      <c r="D3487">
        <v>8.4026691328526795</v>
      </c>
      <c r="E3487">
        <v>2.9742783063766698</v>
      </c>
      <c r="F3487">
        <v>0.43740046041792602</v>
      </c>
      <c r="G3487">
        <v>0.86904097070797603</v>
      </c>
      <c r="H3487">
        <v>5.4827945776850804</v>
      </c>
      <c r="I3487">
        <v>2.5426980198019802</v>
      </c>
    </row>
    <row r="3488" spans="1:9" x14ac:dyDescent="0.25">
      <c r="A3488">
        <v>3486</v>
      </c>
      <c r="B3488">
        <v>31.3362779740871</v>
      </c>
      <c r="C3488">
        <v>27.970024979184</v>
      </c>
      <c r="D3488">
        <v>15.281467120106599</v>
      </c>
      <c r="E3488">
        <v>22.753306859049399</v>
      </c>
      <c r="F3488">
        <v>0.20868057180215799</v>
      </c>
      <c r="G3488">
        <v>0.193493152895719</v>
      </c>
      <c r="H3488">
        <v>11.021069692058299</v>
      </c>
      <c r="I3488">
        <v>4.5931283905967399</v>
      </c>
    </row>
    <row r="3489" spans="1:9" x14ac:dyDescent="0.25">
      <c r="A3489">
        <v>3487</v>
      </c>
      <c r="B3489">
        <v>32.015815634884703</v>
      </c>
      <c r="C3489">
        <v>129.824058219178</v>
      </c>
      <c r="D3489">
        <v>20.724223129623098</v>
      </c>
      <c r="E3489">
        <v>9.6302967926855292</v>
      </c>
      <c r="F3489">
        <v>0.192500591168071</v>
      </c>
      <c r="G3489">
        <v>0.70719640622356394</v>
      </c>
      <c r="H3489">
        <v>18.205997392438</v>
      </c>
      <c r="I3489">
        <v>6.1796171171171101</v>
      </c>
    </row>
    <row r="3490" spans="1:9" x14ac:dyDescent="0.25">
      <c r="A3490">
        <v>3488</v>
      </c>
      <c r="B3490">
        <v>41.0912887828162</v>
      </c>
      <c r="C3490">
        <v>148.98017950635699</v>
      </c>
      <c r="D3490">
        <v>14.645772623453199</v>
      </c>
      <c r="E3490">
        <v>6.0670268891240697</v>
      </c>
      <c r="F3490">
        <v>0.24907947921227999</v>
      </c>
      <c r="G3490">
        <v>0.85623772351299898</v>
      </c>
      <c r="H3490">
        <v>12.500518134715</v>
      </c>
      <c r="I3490">
        <v>3.9857519788918201</v>
      </c>
    </row>
    <row r="3491" spans="1:9" x14ac:dyDescent="0.25">
      <c r="A3491">
        <v>3489</v>
      </c>
      <c r="B3491">
        <v>72.738762405137095</v>
      </c>
      <c r="C3491">
        <v>170.25555333199901</v>
      </c>
      <c r="D3491">
        <v>9.3002769222967405</v>
      </c>
      <c r="E3491">
        <v>9.9395868010995798</v>
      </c>
      <c r="F3491">
        <v>0.46836413973894803</v>
      </c>
      <c r="G3491">
        <v>0.78308113913548805</v>
      </c>
      <c r="H3491">
        <v>7.4791029561671696</v>
      </c>
      <c r="I3491">
        <v>3.6308113035551499</v>
      </c>
    </row>
    <row r="3492" spans="1:9" x14ac:dyDescent="0.25">
      <c r="A3492">
        <v>3490</v>
      </c>
      <c r="B3492">
        <v>53.964243146603003</v>
      </c>
      <c r="C3492">
        <v>159.50034707760599</v>
      </c>
      <c r="D3492">
        <v>17.915674957895298</v>
      </c>
      <c r="E3492">
        <v>9.4125870987787792</v>
      </c>
      <c r="F3492">
        <v>0.29581444080791103</v>
      </c>
      <c r="G3492">
        <v>0.81411083507142501</v>
      </c>
      <c r="H3492">
        <v>12.169325153374199</v>
      </c>
      <c r="I3492">
        <v>4.7120590648072103</v>
      </c>
    </row>
    <row r="3493" spans="1:9" x14ac:dyDescent="0.25">
      <c r="A3493">
        <v>3491</v>
      </c>
      <c r="B3493">
        <v>49.9106107130672</v>
      </c>
      <c r="C3493">
        <v>122.643950094161</v>
      </c>
      <c r="D3493">
        <v>16.003800907052099</v>
      </c>
      <c r="E3493">
        <v>7.4023746086845099</v>
      </c>
      <c r="F3493">
        <v>0.28416625612907598</v>
      </c>
      <c r="G3493">
        <v>0.80129390662560795</v>
      </c>
      <c r="H3493">
        <v>15.0643776824034</v>
      </c>
      <c r="I3493">
        <v>4.7816091954022903</v>
      </c>
    </row>
    <row r="3494" spans="1:9" x14ac:dyDescent="0.25">
      <c r="A3494">
        <v>3492</v>
      </c>
      <c r="B3494">
        <v>41.277686628383897</v>
      </c>
      <c r="C3494">
        <v>160.570945945945</v>
      </c>
      <c r="D3494">
        <v>15.075963954834901</v>
      </c>
      <c r="E3494">
        <v>9.0142212559767092</v>
      </c>
      <c r="F3494">
        <v>0.24694381068156601</v>
      </c>
      <c r="G3494">
        <v>0.785409774041954</v>
      </c>
      <c r="H3494">
        <v>12.851428571428499</v>
      </c>
      <c r="I3494">
        <v>3.2456956724057702</v>
      </c>
    </row>
    <row r="3495" spans="1:9" x14ac:dyDescent="0.25">
      <c r="A3495">
        <v>3493</v>
      </c>
      <c r="B3495">
        <v>43.5791638108293</v>
      </c>
      <c r="C3495">
        <v>139.65699757309599</v>
      </c>
      <c r="D3495">
        <v>12.6991987909585</v>
      </c>
      <c r="E3495">
        <v>5.1634173676529498</v>
      </c>
      <c r="F3495">
        <v>0.29554763494560099</v>
      </c>
      <c r="G3495">
        <v>0.82756054839901205</v>
      </c>
      <c r="H3495">
        <v>8.3247694334650806</v>
      </c>
      <c r="I3495">
        <v>3.56078431372549</v>
      </c>
    </row>
    <row r="3496" spans="1:9" x14ac:dyDescent="0.25">
      <c r="A3496">
        <v>3494</v>
      </c>
      <c r="B3496">
        <v>21.183725690890402</v>
      </c>
      <c r="C3496">
        <v>153.16142327242699</v>
      </c>
      <c r="D3496">
        <v>9.8414503412387209</v>
      </c>
      <c r="E3496">
        <v>4.6619234958922799</v>
      </c>
      <c r="F3496">
        <v>0.15442522968366201</v>
      </c>
      <c r="G3496">
        <v>0.823341303566826</v>
      </c>
      <c r="H3496">
        <v>12.917832167832101</v>
      </c>
      <c r="I3496">
        <v>2.8628404669260701</v>
      </c>
    </row>
    <row r="3497" spans="1:9" x14ac:dyDescent="0.25">
      <c r="A3497">
        <v>3495</v>
      </c>
      <c r="B3497">
        <v>35.641881028938897</v>
      </c>
      <c r="C3497">
        <v>161.34802182810299</v>
      </c>
      <c r="D3497">
        <v>12.908698402548101</v>
      </c>
      <c r="E3497">
        <v>6.3168427598069403</v>
      </c>
      <c r="F3497">
        <v>0.224367503259086</v>
      </c>
      <c r="G3497">
        <v>0.84169702183033501</v>
      </c>
      <c r="H3497">
        <v>12.9202531645569</v>
      </c>
      <c r="I3497">
        <v>3.07467911318553</v>
      </c>
    </row>
    <row r="3498" spans="1:9" x14ac:dyDescent="0.25">
      <c r="A3498">
        <v>3496</v>
      </c>
      <c r="B3498">
        <v>34.946183094471998</v>
      </c>
      <c r="C3498">
        <v>170.77806679846</v>
      </c>
      <c r="D3498">
        <v>11.5622359904556</v>
      </c>
      <c r="E3498">
        <v>3.8876287893456398</v>
      </c>
      <c r="F3498">
        <v>0.25349701020342202</v>
      </c>
      <c r="G3498">
        <v>0.86553054317091305</v>
      </c>
      <c r="H3498">
        <v>10.4712301587301</v>
      </c>
      <c r="I3498">
        <v>2.4856963219113402</v>
      </c>
    </row>
    <row r="3499" spans="1:9" x14ac:dyDescent="0.25">
      <c r="A3499">
        <v>3497</v>
      </c>
      <c r="B3499">
        <v>60.157049375371798</v>
      </c>
      <c r="C3499">
        <v>125.387174910759</v>
      </c>
      <c r="D3499">
        <v>14.3505455733182</v>
      </c>
      <c r="E3499">
        <v>2.1819055610938598</v>
      </c>
      <c r="F3499">
        <v>0.36010464012492499</v>
      </c>
      <c r="G3499">
        <v>0.84332514678091197</v>
      </c>
      <c r="H3499">
        <v>6.4624217118997898</v>
      </c>
      <c r="I3499">
        <v>2.4081916001388399</v>
      </c>
    </row>
    <row r="3500" spans="1:9" x14ac:dyDescent="0.25">
      <c r="A3500">
        <v>3498</v>
      </c>
      <c r="B3500">
        <v>17.450402144772099</v>
      </c>
      <c r="C3500">
        <v>169.65247383444299</v>
      </c>
      <c r="D3500">
        <v>11.7137130274387</v>
      </c>
      <c r="E3500">
        <v>3.6754826868524999</v>
      </c>
      <c r="F3500">
        <v>0.167124860000301</v>
      </c>
      <c r="G3500">
        <v>0.87811105597607497</v>
      </c>
      <c r="H3500">
        <v>14.9486803519061</v>
      </c>
      <c r="I3500">
        <v>2.6898734177215098</v>
      </c>
    </row>
    <row r="3501" spans="1:9" x14ac:dyDescent="0.25">
      <c r="A3501">
        <v>3499</v>
      </c>
      <c r="B3501">
        <v>72.710788381742702</v>
      </c>
      <c r="C3501">
        <v>114.24864773495599</v>
      </c>
      <c r="D3501">
        <v>13.5123903767194</v>
      </c>
      <c r="E3501">
        <v>7.6252232491232501</v>
      </c>
      <c r="F3501">
        <v>0.41289255494995503</v>
      </c>
      <c r="G3501">
        <v>0.77100061070276404</v>
      </c>
      <c r="H3501">
        <v>4.40861244019138</v>
      </c>
      <c r="I3501">
        <v>4.30395528804815</v>
      </c>
    </row>
    <row r="3502" spans="1:9" x14ac:dyDescent="0.25">
      <c r="A3502">
        <v>3500</v>
      </c>
      <c r="B3502">
        <v>45.419881305637901</v>
      </c>
      <c r="C3502">
        <v>145.608246301131</v>
      </c>
      <c r="D3502">
        <v>13.074561258465399</v>
      </c>
      <c r="E3502">
        <v>5.7091733673477698</v>
      </c>
      <c r="F3502">
        <v>0.325796336845872</v>
      </c>
      <c r="G3502">
        <v>0.84666818745327599</v>
      </c>
      <c r="H3502">
        <v>9.25</v>
      </c>
      <c r="I3502">
        <v>3.9589127686472798</v>
      </c>
    </row>
    <row r="3503" spans="1:9" x14ac:dyDescent="0.25">
      <c r="A3503">
        <v>3501</v>
      </c>
      <c r="B3503">
        <v>22.404222048475301</v>
      </c>
      <c r="C3503">
        <v>160.886762360446</v>
      </c>
      <c r="D3503">
        <v>21.037010092344801</v>
      </c>
      <c r="E3503">
        <v>3.91876377186128</v>
      </c>
      <c r="F3503">
        <v>0.12702291064868301</v>
      </c>
      <c r="G3503">
        <v>0.85248395257659804</v>
      </c>
      <c r="H3503">
        <v>11.7048054919908</v>
      </c>
      <c r="I3503">
        <v>2.9613356766256498</v>
      </c>
    </row>
    <row r="3504" spans="1:9" x14ac:dyDescent="0.25">
      <c r="A3504">
        <v>3502</v>
      </c>
      <c r="B3504">
        <v>68.454753897890498</v>
      </c>
      <c r="C3504">
        <v>152.20595589906699</v>
      </c>
      <c r="D3504">
        <v>14.819832354872799</v>
      </c>
      <c r="E3504">
        <v>3.7470732639500901</v>
      </c>
      <c r="F3504">
        <v>0.43282561984437701</v>
      </c>
      <c r="G3504">
        <v>0.89308907131087001</v>
      </c>
      <c r="H3504">
        <v>8.4131534569983106</v>
      </c>
      <c r="I3504">
        <v>2.6114115738236801</v>
      </c>
    </row>
    <row r="3505" spans="1:9" x14ac:dyDescent="0.25">
      <c r="A3505">
        <v>3503</v>
      </c>
      <c r="B3505">
        <v>43.361570247933798</v>
      </c>
      <c r="C3505">
        <v>157.778729949461</v>
      </c>
      <c r="D3505">
        <v>16.803087074398899</v>
      </c>
      <c r="E3505">
        <v>9.4132380975079801</v>
      </c>
      <c r="F3505">
        <v>0.26503993469613002</v>
      </c>
      <c r="G3505">
        <v>0.86875137181305195</v>
      </c>
      <c r="H3505">
        <v>11.7190293742017</v>
      </c>
      <c r="I3505">
        <v>4.2325944427099502</v>
      </c>
    </row>
    <row r="3506" spans="1:9" x14ac:dyDescent="0.25">
      <c r="A3506">
        <v>3504</v>
      </c>
      <c r="B3506">
        <v>68.481491789590805</v>
      </c>
      <c r="C3506">
        <v>131.51256882930301</v>
      </c>
      <c r="D3506">
        <v>13.107809224293099</v>
      </c>
      <c r="E3506">
        <v>8.6576917934772801</v>
      </c>
      <c r="F3506">
        <v>0.41822992523023</v>
      </c>
      <c r="G3506">
        <v>0.70826564189402796</v>
      </c>
      <c r="H3506">
        <v>6.2691190706679496</v>
      </c>
      <c r="I3506">
        <v>6.3987450085567597</v>
      </c>
    </row>
    <row r="3507" spans="1:9" x14ac:dyDescent="0.25">
      <c r="A3507">
        <v>3505</v>
      </c>
      <c r="B3507">
        <v>20.945054945054899</v>
      </c>
      <c r="C3507">
        <v>174.818345323741</v>
      </c>
      <c r="D3507">
        <v>13.3872471153152</v>
      </c>
      <c r="E3507">
        <v>5.6839019427583004</v>
      </c>
      <c r="F3507">
        <v>0.13032586319133499</v>
      </c>
      <c r="G3507">
        <v>0.85054681986219804</v>
      </c>
      <c r="H3507">
        <v>17.766791044776099</v>
      </c>
      <c r="I3507">
        <v>3.0772425249169402</v>
      </c>
    </row>
    <row r="3508" spans="1:9" x14ac:dyDescent="0.25">
      <c r="A3508">
        <v>3506</v>
      </c>
      <c r="B3508">
        <v>31.585612219758499</v>
      </c>
      <c r="C3508">
        <v>146.76275665785701</v>
      </c>
      <c r="D3508">
        <v>9.5790929457735192</v>
      </c>
      <c r="E3508">
        <v>7.40798524526378</v>
      </c>
      <c r="F3508">
        <v>0.216995795618172</v>
      </c>
      <c r="G3508">
        <v>0.82776582262408305</v>
      </c>
      <c r="H3508">
        <v>11.2139659803043</v>
      </c>
      <c r="I3508">
        <v>4.9695006747638297</v>
      </c>
    </row>
    <row r="3509" spans="1:9" x14ac:dyDescent="0.25">
      <c r="A3509">
        <v>3507</v>
      </c>
      <c r="B3509">
        <v>44.965422934166803</v>
      </c>
      <c r="C3509">
        <v>129.995177934227</v>
      </c>
      <c r="D3509">
        <v>11.418370544249401</v>
      </c>
      <c r="E3509">
        <v>8.5135264710197305</v>
      </c>
      <c r="F3509">
        <v>0.33004957650587402</v>
      </c>
      <c r="G3509">
        <v>0.821469858373433</v>
      </c>
      <c r="H3509">
        <v>9.2784626540971704</v>
      </c>
      <c r="I3509">
        <v>4.8156209987195897</v>
      </c>
    </row>
    <row r="3510" spans="1:9" x14ac:dyDescent="0.25">
      <c r="A3510">
        <v>3508</v>
      </c>
      <c r="B3510">
        <v>37.719922200611201</v>
      </c>
      <c r="C3510">
        <v>130.552814371257</v>
      </c>
      <c r="D3510">
        <v>8.3626851623191705</v>
      </c>
      <c r="E3510">
        <v>11.734476418697501</v>
      </c>
      <c r="F3510">
        <v>0.228945899761827</v>
      </c>
      <c r="G3510">
        <v>0.72089338639363898</v>
      </c>
      <c r="H3510">
        <v>13</v>
      </c>
      <c r="I3510">
        <v>7.5722222222222202</v>
      </c>
    </row>
    <row r="3511" spans="1:9" x14ac:dyDescent="0.25">
      <c r="A3511">
        <v>3509</v>
      </c>
      <c r="B3511">
        <v>32.717748451387003</v>
      </c>
      <c r="C3511">
        <v>135.32161370295199</v>
      </c>
      <c r="D3511">
        <v>11.2545129751029</v>
      </c>
      <c r="E3511">
        <v>8.7959547263267606</v>
      </c>
      <c r="F3511">
        <v>0.20908423193371301</v>
      </c>
      <c r="G3511">
        <v>0.72746519730527903</v>
      </c>
      <c r="H3511">
        <v>17.9911851126346</v>
      </c>
      <c r="I3511">
        <v>4.9356725146198803</v>
      </c>
    </row>
    <row r="3512" spans="1:9" x14ac:dyDescent="0.25">
      <c r="A3512">
        <v>3510</v>
      </c>
      <c r="B3512">
        <v>64.909239909854506</v>
      </c>
      <c r="C3512">
        <v>149.17482438250599</v>
      </c>
      <c r="D3512">
        <v>13.7661846917971</v>
      </c>
      <c r="E3512">
        <v>6.5444142110664796</v>
      </c>
      <c r="F3512">
        <v>0.32748196423632903</v>
      </c>
      <c r="G3512">
        <v>0.82577337272534401</v>
      </c>
      <c r="H3512">
        <v>10.1413533834586</v>
      </c>
      <c r="I3512">
        <v>2.8957715133531101</v>
      </c>
    </row>
    <row r="3513" spans="1:9" x14ac:dyDescent="0.25">
      <c r="A3513">
        <v>3511</v>
      </c>
      <c r="B3513">
        <v>38.227272727272698</v>
      </c>
      <c r="C3513">
        <v>108.309815078236</v>
      </c>
      <c r="D3513">
        <v>13.133827355824099</v>
      </c>
      <c r="E3513">
        <v>5.2639202725086998</v>
      </c>
      <c r="F3513">
        <v>0.24093781604544101</v>
      </c>
      <c r="G3513">
        <v>0.86112523580497602</v>
      </c>
      <c r="H3513">
        <v>15.602171767028601</v>
      </c>
      <c r="I3513">
        <v>3.1832509270704499</v>
      </c>
    </row>
    <row r="3514" spans="1:9" x14ac:dyDescent="0.25">
      <c r="A3514">
        <v>3512</v>
      </c>
      <c r="B3514">
        <v>51.334997730367597</v>
      </c>
      <c r="C3514">
        <v>171.27765443385101</v>
      </c>
      <c r="D3514">
        <v>9.1435073425922297</v>
      </c>
      <c r="E3514">
        <v>5.4296827140018999</v>
      </c>
      <c r="F3514">
        <v>0.35864782408037799</v>
      </c>
      <c r="G3514">
        <v>0.84839063985997099</v>
      </c>
      <c r="H3514">
        <v>10.470129870129799</v>
      </c>
      <c r="I3514">
        <v>3.0568882796435899</v>
      </c>
    </row>
    <row r="3515" spans="1:9" x14ac:dyDescent="0.25">
      <c r="A3515">
        <v>3513</v>
      </c>
      <c r="B3515">
        <v>69.6613201727328</v>
      </c>
      <c r="C3515">
        <v>104.68691729323299</v>
      </c>
      <c r="D3515">
        <v>11.5378338268732</v>
      </c>
      <c r="E3515">
        <v>5.4907155283107496</v>
      </c>
      <c r="F3515">
        <v>0.37675694507421598</v>
      </c>
      <c r="G3515">
        <v>0.79479666918166103</v>
      </c>
      <c r="H3515">
        <v>8.6784400294333999</v>
      </c>
      <c r="I3515">
        <v>3.9174078780177801</v>
      </c>
    </row>
    <row r="3516" spans="1:9" x14ac:dyDescent="0.25">
      <c r="A3516">
        <v>3514</v>
      </c>
      <c r="B3516">
        <v>55.0278996865203</v>
      </c>
      <c r="C3516">
        <v>142.49780948804599</v>
      </c>
      <c r="D3516">
        <v>15.877565379468599</v>
      </c>
      <c r="E3516">
        <v>6.6140385234950596</v>
      </c>
      <c r="F3516">
        <v>0.29970886063077001</v>
      </c>
      <c r="G3516">
        <v>0.792697842247157</v>
      </c>
      <c r="H3516">
        <v>16.9231517509727</v>
      </c>
      <c r="I3516">
        <v>3.9630858564910798</v>
      </c>
    </row>
    <row r="3517" spans="1:9" x14ac:dyDescent="0.25">
      <c r="A3517">
        <v>3515</v>
      </c>
      <c r="B3517">
        <v>42.903166590178898</v>
      </c>
      <c r="C3517">
        <v>157.28936510049201</v>
      </c>
      <c r="D3517">
        <v>18.093112173754001</v>
      </c>
      <c r="E3517">
        <v>5.3222663203735197</v>
      </c>
      <c r="F3517">
        <v>0.28336539066359501</v>
      </c>
      <c r="G3517">
        <v>0.82801738285092996</v>
      </c>
      <c r="H3517">
        <v>12.2350486787204</v>
      </c>
      <c r="I3517">
        <v>3.2586034079518802</v>
      </c>
    </row>
    <row r="3518" spans="1:9" x14ac:dyDescent="0.25">
      <c r="A3518">
        <v>3516</v>
      </c>
      <c r="B3518">
        <v>28.005707038680999</v>
      </c>
      <c r="C3518">
        <v>130.57014711158899</v>
      </c>
      <c r="D3518">
        <v>21.541676077943301</v>
      </c>
      <c r="E3518">
        <v>13.8421140005821</v>
      </c>
      <c r="F3518">
        <v>0.17370546317043101</v>
      </c>
      <c r="G3518">
        <v>0.58258294916843401</v>
      </c>
      <c r="H3518">
        <v>18.195945945945901</v>
      </c>
      <c r="I3518">
        <v>7.5830769230769199</v>
      </c>
    </row>
    <row r="3519" spans="1:9" x14ac:dyDescent="0.25">
      <c r="A3519">
        <v>3517</v>
      </c>
      <c r="B3519">
        <v>43.496946923438202</v>
      </c>
      <c r="C3519">
        <v>168.123969419877</v>
      </c>
      <c r="D3519">
        <v>12.805294749537399</v>
      </c>
      <c r="E3519">
        <v>7.3953312202409398</v>
      </c>
      <c r="F3519">
        <v>0.27800896880897902</v>
      </c>
      <c r="G3519">
        <v>0.80626491007729595</v>
      </c>
      <c r="H3519">
        <v>7.8245125348189397</v>
      </c>
      <c r="I3519">
        <v>3.4859932088285199</v>
      </c>
    </row>
    <row r="3520" spans="1:9" x14ac:dyDescent="0.25">
      <c r="A3520">
        <v>3518</v>
      </c>
      <c r="B3520">
        <v>122.728149935052</v>
      </c>
      <c r="C3520">
        <v>107.946399406087</v>
      </c>
      <c r="D3520">
        <v>28.631085341300999</v>
      </c>
      <c r="E3520">
        <v>8.5056318568848592</v>
      </c>
      <c r="F3520">
        <v>0.66526365487268901</v>
      </c>
      <c r="G3520">
        <v>0.82124748895350697</v>
      </c>
      <c r="H3520">
        <v>9.3992374727668793</v>
      </c>
      <c r="I3520">
        <v>5.2190669371196696</v>
      </c>
    </row>
    <row r="3521" spans="1:9" x14ac:dyDescent="0.25">
      <c r="A3521">
        <v>3519</v>
      </c>
      <c r="B3521">
        <v>52.369599495427302</v>
      </c>
      <c r="C3521">
        <v>139.28201768752001</v>
      </c>
      <c r="D3521">
        <v>15.3551908060687</v>
      </c>
      <c r="E3521">
        <v>5.0948667730672996</v>
      </c>
      <c r="F3521">
        <v>0.34852909568519103</v>
      </c>
      <c r="G3521">
        <v>0.75504351266048997</v>
      </c>
      <c r="H3521">
        <v>13.505154639175201</v>
      </c>
      <c r="I3521">
        <v>3.0191657271702299</v>
      </c>
    </row>
    <row r="3522" spans="1:9" x14ac:dyDescent="0.25">
      <c r="A3522">
        <v>3520</v>
      </c>
      <c r="B3522">
        <v>38.514285714285698</v>
      </c>
      <c r="C3522">
        <v>153.96633384536599</v>
      </c>
      <c r="D3522">
        <v>19.309425697291701</v>
      </c>
      <c r="E3522">
        <v>5.90000069899199</v>
      </c>
      <c r="F3522">
        <v>0.236702794853447</v>
      </c>
      <c r="G3522">
        <v>0.82195802720052902</v>
      </c>
      <c r="H3522">
        <v>15.6929392446633</v>
      </c>
      <c r="I3522">
        <v>3.2589187201176899</v>
      </c>
    </row>
    <row r="3523" spans="1:9" x14ac:dyDescent="0.25">
      <c r="A3523">
        <v>3521</v>
      </c>
      <c r="B3523">
        <v>43.6209213051823</v>
      </c>
      <c r="C3523">
        <v>160.94252097598601</v>
      </c>
      <c r="D3523">
        <v>14.411203247068</v>
      </c>
      <c r="E3523">
        <v>6.1094550828766403</v>
      </c>
      <c r="F3523">
        <v>0.30684701554147098</v>
      </c>
      <c r="G3523">
        <v>0.84329512857174604</v>
      </c>
      <c r="H3523">
        <v>11.142991533396</v>
      </c>
      <c r="I3523">
        <v>3.4466292134831402</v>
      </c>
    </row>
    <row r="3524" spans="1:9" x14ac:dyDescent="0.25">
      <c r="A3524">
        <v>3522</v>
      </c>
      <c r="B3524">
        <v>25.843107769423501</v>
      </c>
      <c r="C3524">
        <v>150.58526011560599</v>
      </c>
      <c r="D3524">
        <v>16.863664191241501</v>
      </c>
      <c r="E3524">
        <v>5.1903059366320203</v>
      </c>
      <c r="F3524">
        <v>0.15130898853591099</v>
      </c>
      <c r="G3524">
        <v>0.850465606677138</v>
      </c>
      <c r="H3524">
        <v>17.850640113798001</v>
      </c>
      <c r="I3524">
        <v>3.2300852167469398</v>
      </c>
    </row>
    <row r="3525" spans="1:9" x14ac:dyDescent="0.25">
      <c r="A3525">
        <v>3523</v>
      </c>
      <c r="B3525">
        <v>29.864302600472801</v>
      </c>
      <c r="C3525">
        <v>141.716160605049</v>
      </c>
      <c r="D3525">
        <v>15.2638936212083</v>
      </c>
      <c r="E3525">
        <v>7.0184591733839001</v>
      </c>
      <c r="F3525">
        <v>0.17474690046001701</v>
      </c>
      <c r="G3525">
        <v>0.83177063628530801</v>
      </c>
      <c r="H3525">
        <v>19.78231292517</v>
      </c>
      <c r="I3525">
        <v>3.9603773584905602</v>
      </c>
    </row>
    <row r="3526" spans="1:9" x14ac:dyDescent="0.25">
      <c r="A3526">
        <v>3524</v>
      </c>
      <c r="B3526">
        <v>34.271604938271601</v>
      </c>
      <c r="C3526">
        <v>185.734158720393</v>
      </c>
      <c r="D3526">
        <v>18.415761691557499</v>
      </c>
      <c r="E3526">
        <v>4.5290173340275297</v>
      </c>
      <c r="F3526">
        <v>0.20294740296021199</v>
      </c>
      <c r="G3526">
        <v>0.88791334973053404</v>
      </c>
      <c r="H3526">
        <v>10.6140651801029</v>
      </c>
      <c r="I3526">
        <v>2.2789026779882402</v>
      </c>
    </row>
    <row r="3527" spans="1:9" x14ac:dyDescent="0.25">
      <c r="A3527">
        <v>3525</v>
      </c>
      <c r="B3527">
        <v>44.980367321089297</v>
      </c>
      <c r="C3527">
        <v>181.28102985575299</v>
      </c>
      <c r="D3527">
        <v>15.078490656443501</v>
      </c>
      <c r="E3527">
        <v>4.0909402984151102</v>
      </c>
      <c r="F3527">
        <v>0.26171515125824202</v>
      </c>
      <c r="G3527">
        <v>0.89540971125469904</v>
      </c>
      <c r="H3527">
        <v>13.386951631046101</v>
      </c>
      <c r="I3527">
        <v>2.6038672589495602</v>
      </c>
    </row>
    <row r="3528" spans="1:9" x14ac:dyDescent="0.25">
      <c r="A3528">
        <v>3526</v>
      </c>
      <c r="B3528">
        <v>55.348073555166302</v>
      </c>
      <c r="C3528">
        <v>148.305412880284</v>
      </c>
      <c r="D3528">
        <v>14.491320023896201</v>
      </c>
      <c r="E3528">
        <v>7.74049421509027</v>
      </c>
      <c r="F3528">
        <v>0.28753363459086601</v>
      </c>
      <c r="G3528">
        <v>0.760533312743499</v>
      </c>
      <c r="H3528">
        <v>11.858117326057201</v>
      </c>
      <c r="I3528">
        <v>2.90425531914893</v>
      </c>
    </row>
    <row r="3529" spans="1:9" x14ac:dyDescent="0.25">
      <c r="A3529">
        <v>3527</v>
      </c>
      <c r="B3529">
        <v>46.984147952443799</v>
      </c>
      <c r="C3529">
        <v>157.887759423972</v>
      </c>
      <c r="D3529">
        <v>16.182430538916499</v>
      </c>
      <c r="E3529">
        <v>5.7513414399510197</v>
      </c>
      <c r="F3529">
        <v>0.27215658112218899</v>
      </c>
      <c r="G3529">
        <v>0.84582813267042201</v>
      </c>
      <c r="H3529">
        <v>12.599221789883201</v>
      </c>
      <c r="I3529">
        <v>3.96198347107438</v>
      </c>
    </row>
    <row r="3530" spans="1:9" x14ac:dyDescent="0.25">
      <c r="A3530">
        <v>3528</v>
      </c>
      <c r="B3530">
        <v>33.871576111360497</v>
      </c>
      <c r="C3530">
        <v>153.36128746493401</v>
      </c>
      <c r="D3530">
        <v>13.706647961769001</v>
      </c>
      <c r="E3530">
        <v>7.6045242293831503</v>
      </c>
      <c r="F3530">
        <v>0.23485519832628601</v>
      </c>
      <c r="G3530">
        <v>0.80725998689807299</v>
      </c>
      <c r="H3530">
        <v>12.0951008645533</v>
      </c>
      <c r="I3530">
        <v>3.2455595026642898</v>
      </c>
    </row>
    <row r="3531" spans="1:9" x14ac:dyDescent="0.25">
      <c r="A3531">
        <v>3529</v>
      </c>
      <c r="B3531">
        <v>65.441955480416993</v>
      </c>
      <c r="C3531">
        <v>145.455723905723</v>
      </c>
      <c r="D3531">
        <v>12.8993391124387</v>
      </c>
      <c r="E3531">
        <v>6.9545668008739101</v>
      </c>
      <c r="F3531">
        <v>0.39224162576166599</v>
      </c>
      <c r="G3531">
        <v>0.79395772513015395</v>
      </c>
      <c r="H3531">
        <v>7.0139372822299597</v>
      </c>
      <c r="I3531">
        <v>4.3454231433506001</v>
      </c>
    </row>
    <row r="3532" spans="1:9" x14ac:dyDescent="0.25">
      <c r="A3532">
        <v>3530</v>
      </c>
      <c r="B3532">
        <v>76.649542764927304</v>
      </c>
      <c r="C3532">
        <v>139.367414664981</v>
      </c>
      <c r="D3532">
        <v>25.248514315074001</v>
      </c>
      <c r="E3532">
        <v>5.7627808801369804</v>
      </c>
      <c r="F3532">
        <v>0.47821783772911602</v>
      </c>
      <c r="G3532">
        <v>0.78967034795833202</v>
      </c>
      <c r="H3532">
        <v>10.865765765765699</v>
      </c>
      <c r="I3532">
        <v>3.3650943396226398</v>
      </c>
    </row>
    <row r="3533" spans="1:9" x14ac:dyDescent="0.25">
      <c r="A3533">
        <v>3531</v>
      </c>
      <c r="B3533">
        <v>11.229022704837099</v>
      </c>
      <c r="C3533">
        <v>112.465136961935</v>
      </c>
      <c r="D3533">
        <v>23.240177621051998</v>
      </c>
      <c r="E3533">
        <v>5.7582010531442203</v>
      </c>
      <c r="F3533">
        <v>6.8287271250693199E-2</v>
      </c>
      <c r="G3533">
        <v>0.69423156910989003</v>
      </c>
      <c r="H3533">
        <v>27.837209302325501</v>
      </c>
      <c r="I3533">
        <v>3.63284717818643</v>
      </c>
    </row>
    <row r="3534" spans="1:9" x14ac:dyDescent="0.25">
      <c r="A3534">
        <v>3532</v>
      </c>
      <c r="B3534">
        <v>29.8042105263157</v>
      </c>
      <c r="C3534">
        <v>60.735950044603001</v>
      </c>
      <c r="D3534">
        <v>17.2428434711195</v>
      </c>
      <c r="E3534">
        <v>15.871494029053499</v>
      </c>
      <c r="F3534">
        <v>0.23015177558480901</v>
      </c>
      <c r="G3534">
        <v>0.31583089478361098</v>
      </c>
      <c r="H3534">
        <v>14.861386138613801</v>
      </c>
      <c r="I3534">
        <v>11.7127845884413</v>
      </c>
    </row>
    <row r="3535" spans="1:9" x14ac:dyDescent="0.25">
      <c r="A3535">
        <v>3533</v>
      </c>
      <c r="B3535">
        <v>31.175856929955199</v>
      </c>
      <c r="C3535">
        <v>82.749238016070905</v>
      </c>
      <c r="D3535">
        <v>12.528063355270399</v>
      </c>
      <c r="E3535">
        <v>10.0385385447806</v>
      </c>
      <c r="F3535">
        <v>0.22254701297532201</v>
      </c>
      <c r="G3535">
        <v>0.66716717190411101</v>
      </c>
      <c r="H3535">
        <v>11.7530201342281</v>
      </c>
      <c r="I3535">
        <v>5.5605511240028997</v>
      </c>
    </row>
    <row r="3536" spans="1:9" x14ac:dyDescent="0.25">
      <c r="A3536">
        <v>3534</v>
      </c>
      <c r="B3536">
        <v>48.0801832760595</v>
      </c>
      <c r="C3536">
        <v>153.52036199094999</v>
      </c>
      <c r="D3536">
        <v>12.6631420917713</v>
      </c>
      <c r="E3536">
        <v>11.726340716688901</v>
      </c>
      <c r="F3536">
        <v>0.25202767303754697</v>
      </c>
      <c r="G3536">
        <v>0.74031645974695304</v>
      </c>
      <c r="H3536">
        <v>18.2890528905289</v>
      </c>
      <c r="I3536">
        <v>6.4002134471718204</v>
      </c>
    </row>
    <row r="3537" spans="1:9" x14ac:dyDescent="0.25">
      <c r="A3537">
        <v>3535</v>
      </c>
      <c r="B3537">
        <v>44.483537158983999</v>
      </c>
      <c r="C3537">
        <v>145.75789756687701</v>
      </c>
      <c r="D3537">
        <v>18.547456359063801</v>
      </c>
      <c r="E3537">
        <v>5.3714763282565103</v>
      </c>
      <c r="F3537">
        <v>0.27075219997428301</v>
      </c>
      <c r="G3537">
        <v>0.80365233293222005</v>
      </c>
      <c r="H3537">
        <v>16.892729439809202</v>
      </c>
      <c r="I3537">
        <v>3.3102057281161699</v>
      </c>
    </row>
    <row r="3538" spans="1:9" x14ac:dyDescent="0.25">
      <c r="A3538">
        <v>3536</v>
      </c>
      <c r="B3538">
        <v>49.638233054074597</v>
      </c>
      <c r="C3538">
        <v>125.04403912238899</v>
      </c>
      <c r="D3538">
        <v>11.1454095357421</v>
      </c>
      <c r="E3538">
        <v>4.2881850170023696</v>
      </c>
      <c r="F3538">
        <v>0.29732780299145001</v>
      </c>
      <c r="G3538">
        <v>0.91802132305486095</v>
      </c>
      <c r="H3538">
        <v>7.3473053892215496</v>
      </c>
      <c r="I3538">
        <v>3.0093032462391101</v>
      </c>
    </row>
    <row r="3539" spans="1:9" x14ac:dyDescent="0.25">
      <c r="A3539">
        <v>3537</v>
      </c>
      <c r="B3539">
        <v>24.9381790932933</v>
      </c>
      <c r="C3539">
        <v>100.75814133093</v>
      </c>
      <c r="D3539">
        <v>12.367561364581301</v>
      </c>
      <c r="E3539">
        <v>4.9366004729491602</v>
      </c>
      <c r="F3539">
        <v>0.26600855144640301</v>
      </c>
      <c r="G3539">
        <v>0.84814333726013602</v>
      </c>
      <c r="H3539">
        <v>10.7084826762246</v>
      </c>
      <c r="I3539">
        <v>3.6739130434782599</v>
      </c>
    </row>
    <row r="3540" spans="1:9" x14ac:dyDescent="0.25">
      <c r="A3540">
        <v>3538</v>
      </c>
      <c r="B3540">
        <v>29.747933884297499</v>
      </c>
      <c r="C3540">
        <v>134.25155400155401</v>
      </c>
      <c r="D3540">
        <v>14.1051699929194</v>
      </c>
      <c r="E3540">
        <v>4.1055924865373896</v>
      </c>
      <c r="F3540">
        <v>0.178789500770553</v>
      </c>
      <c r="G3540">
        <v>0.88700813931103795</v>
      </c>
      <c r="H3540">
        <v>17.201639344262201</v>
      </c>
      <c r="I3540">
        <v>3.2370511598347602</v>
      </c>
    </row>
    <row r="3541" spans="1:9" x14ac:dyDescent="0.25">
      <c r="A3541">
        <v>3539</v>
      </c>
      <c r="B3541">
        <v>58.945094509450897</v>
      </c>
      <c r="C3541">
        <v>160.66490524781301</v>
      </c>
      <c r="D3541">
        <v>16.193826547213799</v>
      </c>
      <c r="E3541">
        <v>4.7974310698389901</v>
      </c>
      <c r="F3541">
        <v>0.32996476707953198</v>
      </c>
      <c r="G3541">
        <v>0.78812982853185398</v>
      </c>
      <c r="H3541">
        <v>14.102189781021799</v>
      </c>
      <c r="I3541">
        <v>2.63851151801535</v>
      </c>
    </row>
    <row r="3542" spans="1:9" x14ac:dyDescent="0.25">
      <c r="A3542">
        <v>3540</v>
      </c>
      <c r="B3542">
        <v>49.237152982870597</v>
      </c>
      <c r="C3542">
        <v>165.529637760702</v>
      </c>
      <c r="D3542">
        <v>14.6964335944488</v>
      </c>
      <c r="E3542">
        <v>3.56210115326581</v>
      </c>
      <c r="F3542">
        <v>0.29556924271201901</v>
      </c>
      <c r="G3542">
        <v>0.87683313522272999</v>
      </c>
      <c r="H3542">
        <v>10.006923837784299</v>
      </c>
      <c r="I3542">
        <v>2.58969010727056</v>
      </c>
    </row>
    <row r="3543" spans="1:9" x14ac:dyDescent="0.25">
      <c r="A3543">
        <v>3541</v>
      </c>
      <c r="B3543">
        <v>26.086871325930701</v>
      </c>
      <c r="C3543">
        <v>142.69289716015101</v>
      </c>
      <c r="D3543">
        <v>14.1716480556405</v>
      </c>
      <c r="E3543">
        <v>6.2163095769943704</v>
      </c>
      <c r="F3543">
        <v>0.16023936331909</v>
      </c>
      <c r="G3543">
        <v>0.83802167600242095</v>
      </c>
      <c r="H3543">
        <v>17.439153439153401</v>
      </c>
      <c r="I3543">
        <v>3.4952635414136499</v>
      </c>
    </row>
    <row r="3544" spans="1:9" x14ac:dyDescent="0.25">
      <c r="A3544">
        <v>3542</v>
      </c>
      <c r="B3544">
        <v>24.764657308009902</v>
      </c>
      <c r="C3544">
        <v>142.16616573636699</v>
      </c>
      <c r="D3544">
        <v>18.113789961606201</v>
      </c>
      <c r="E3544">
        <v>5.5732037684766196</v>
      </c>
      <c r="F3544">
        <v>0.13876439218464601</v>
      </c>
      <c r="G3544">
        <v>0.81463166713863999</v>
      </c>
      <c r="H3544">
        <v>19.0468164794007</v>
      </c>
      <c r="I3544">
        <v>3.0443392165303398</v>
      </c>
    </row>
    <row r="3545" spans="1:9" x14ac:dyDescent="0.25">
      <c r="A3545">
        <v>3543</v>
      </c>
      <c r="B3545">
        <v>48.087557603686598</v>
      </c>
      <c r="C3545">
        <v>179.826276694521</v>
      </c>
      <c r="D3545">
        <v>12.708247225154199</v>
      </c>
      <c r="E3545">
        <v>3.8941438879557899</v>
      </c>
      <c r="F3545">
        <v>0.28902317287923801</v>
      </c>
      <c r="G3545">
        <v>0.89394120203846805</v>
      </c>
      <c r="H3545">
        <v>12.7680505415162</v>
      </c>
      <c r="I3545">
        <v>2.6917678812415602</v>
      </c>
    </row>
    <row r="3546" spans="1:9" x14ac:dyDescent="0.25">
      <c r="A3546">
        <v>3544</v>
      </c>
      <c r="B3546">
        <v>60.297597864768598</v>
      </c>
      <c r="C3546">
        <v>137.78037803780299</v>
      </c>
      <c r="D3546">
        <v>15.1971258158938</v>
      </c>
      <c r="E3546">
        <v>5.0664429358392997</v>
      </c>
      <c r="F3546">
        <v>0.34262666022969701</v>
      </c>
      <c r="G3546">
        <v>0.785461926298054</v>
      </c>
      <c r="H3546">
        <v>10.1236559139784</v>
      </c>
      <c r="I3546">
        <v>3.6840490797546002</v>
      </c>
    </row>
    <row r="3547" spans="1:9" x14ac:dyDescent="0.25">
      <c r="A3547">
        <v>3545</v>
      </c>
      <c r="B3547">
        <v>49.360568383658901</v>
      </c>
      <c r="C3547">
        <v>117.32808811959001</v>
      </c>
      <c r="D3547">
        <v>18.5314328006571</v>
      </c>
      <c r="E3547">
        <v>2.78438153665634</v>
      </c>
      <c r="F3547">
        <v>0.31767209657548201</v>
      </c>
      <c r="G3547">
        <v>0.87391260362545498</v>
      </c>
      <c r="H3547">
        <v>9.4081632653061202</v>
      </c>
      <c r="I3547">
        <v>2.3805384183959601</v>
      </c>
    </row>
    <row r="3548" spans="1:9" x14ac:dyDescent="0.25">
      <c r="A3548">
        <v>3546</v>
      </c>
      <c r="B3548">
        <v>40.879358717434798</v>
      </c>
      <c r="C3548">
        <v>155.81443298969</v>
      </c>
      <c r="D3548">
        <v>14.503110025122201</v>
      </c>
      <c r="E3548">
        <v>8.2542365025653499</v>
      </c>
      <c r="F3548">
        <v>0.300020377916773</v>
      </c>
      <c r="G3548">
        <v>0.80490378276755603</v>
      </c>
      <c r="H3548">
        <v>8.9849812265331597</v>
      </c>
      <c r="I3548">
        <v>3.3386892177589802</v>
      </c>
    </row>
    <row r="3549" spans="1:9" x14ac:dyDescent="0.25">
      <c r="A3549">
        <v>3547</v>
      </c>
      <c r="B3549">
        <v>32.582364729458902</v>
      </c>
      <c r="C3549">
        <v>154.13595649392099</v>
      </c>
      <c r="D3549">
        <v>19.086016029740598</v>
      </c>
      <c r="E3549">
        <v>9.4770791517335198</v>
      </c>
      <c r="F3549">
        <v>0.18404424947391201</v>
      </c>
      <c r="G3549">
        <v>0.79495611207828099</v>
      </c>
      <c r="H3549">
        <v>18.4745762711864</v>
      </c>
      <c r="I3549">
        <v>5.4949671772428799</v>
      </c>
    </row>
    <row r="3550" spans="1:9" x14ac:dyDescent="0.25">
      <c r="A3550">
        <v>3548</v>
      </c>
      <c r="B3550">
        <v>45.307328605200901</v>
      </c>
      <c r="C3550">
        <v>95.8730325288562</v>
      </c>
      <c r="D3550">
        <v>15.4910179843574</v>
      </c>
      <c r="E3550">
        <v>4.62952913837852</v>
      </c>
      <c r="F3550">
        <v>0.26849799339628</v>
      </c>
      <c r="G3550">
        <v>0.81333606624700605</v>
      </c>
      <c r="H3550">
        <v>13.439588688945999</v>
      </c>
      <c r="I3550">
        <v>3.5667848699763498</v>
      </c>
    </row>
    <row r="3551" spans="1:9" x14ac:dyDescent="0.25">
      <c r="A3551">
        <v>3549</v>
      </c>
      <c r="B3551">
        <v>43.377120963327798</v>
      </c>
      <c r="C3551">
        <v>167.23056300267999</v>
      </c>
      <c r="D3551">
        <v>17.416613462844101</v>
      </c>
      <c r="E3551">
        <v>3.5334650409547099</v>
      </c>
      <c r="F3551">
        <v>0.22792394153331799</v>
      </c>
      <c r="G3551">
        <v>0.855479251614085</v>
      </c>
      <c r="H3551">
        <v>18.305031446540799</v>
      </c>
      <c r="I3551">
        <v>2.3666785332858602</v>
      </c>
    </row>
    <row r="3552" spans="1:9" x14ac:dyDescent="0.25">
      <c r="A3552">
        <v>3550</v>
      </c>
      <c r="B3552">
        <v>50.541835147744898</v>
      </c>
      <c r="C3552">
        <v>147.08832026413501</v>
      </c>
      <c r="D3552">
        <v>15.2892346566389</v>
      </c>
      <c r="E3552">
        <v>9.0415050683784699</v>
      </c>
      <c r="F3552">
        <v>0.30935546367480399</v>
      </c>
      <c r="G3552">
        <v>0.736878205651048</v>
      </c>
      <c r="H3552">
        <v>15.082278481012599</v>
      </c>
      <c r="I3552">
        <v>4.88803287108371</v>
      </c>
    </row>
    <row r="3553" spans="1:9" x14ac:dyDescent="0.25">
      <c r="A3553">
        <v>3551</v>
      </c>
      <c r="B3553">
        <v>46.411271676300501</v>
      </c>
      <c r="C3553">
        <v>140.33811823045801</v>
      </c>
      <c r="D3553">
        <v>11.489190217942999</v>
      </c>
      <c r="E3553">
        <v>6.6209562509206101</v>
      </c>
      <c r="F3553">
        <v>0.30422790294430402</v>
      </c>
      <c r="G3553">
        <v>0.80373654120692095</v>
      </c>
      <c r="H3553">
        <v>12.354623450905599</v>
      </c>
      <c r="I3553">
        <v>4.0277669143527497</v>
      </c>
    </row>
    <row r="3554" spans="1:9" x14ac:dyDescent="0.25">
      <c r="A3554">
        <v>3552</v>
      </c>
      <c r="B3554">
        <v>37.172764227642197</v>
      </c>
      <c r="C3554">
        <v>135.42814989672399</v>
      </c>
      <c r="D3554">
        <v>16.247478403467099</v>
      </c>
      <c r="E3554">
        <v>15.1913986503403</v>
      </c>
      <c r="F3554">
        <v>0.20591556287871099</v>
      </c>
      <c r="G3554">
        <v>0.66542983523378096</v>
      </c>
      <c r="H3554">
        <v>16.132218844984799</v>
      </c>
      <c r="I3554">
        <v>6.2628205128205101</v>
      </c>
    </row>
    <row r="3555" spans="1:9" x14ac:dyDescent="0.25">
      <c r="A3555">
        <v>3553</v>
      </c>
      <c r="B3555">
        <v>29.808460634547501</v>
      </c>
      <c r="C3555">
        <v>172.8033992897</v>
      </c>
      <c r="D3555">
        <v>14.735296038846901</v>
      </c>
      <c r="E3555">
        <v>6.7528005370611401</v>
      </c>
      <c r="F3555">
        <v>0.20768611168746701</v>
      </c>
      <c r="G3555">
        <v>0.83657508038898898</v>
      </c>
      <c r="H3555">
        <v>12.727868852459</v>
      </c>
      <c r="I3555">
        <v>3.3846429852888398</v>
      </c>
    </row>
    <row r="3556" spans="1:9" x14ac:dyDescent="0.25">
      <c r="A3556">
        <v>3554</v>
      </c>
      <c r="B3556">
        <v>51.067450836243303</v>
      </c>
      <c r="C3556">
        <v>160.37707135610401</v>
      </c>
      <c r="D3556">
        <v>11.8275650710658</v>
      </c>
      <c r="E3556">
        <v>6.2182609191911498</v>
      </c>
      <c r="F3556">
        <v>0.32270638439140897</v>
      </c>
      <c r="G3556">
        <v>0.85690627624693205</v>
      </c>
      <c r="H3556">
        <v>9.0116758241758195</v>
      </c>
      <c r="I3556">
        <v>4.4591557017543799</v>
      </c>
    </row>
    <row r="3557" spans="1:9" x14ac:dyDescent="0.25">
      <c r="A3557">
        <v>3555</v>
      </c>
      <c r="B3557">
        <v>61.157522123893798</v>
      </c>
      <c r="C3557">
        <v>151.21718632808299</v>
      </c>
      <c r="D3557">
        <v>9.2402458980061208</v>
      </c>
      <c r="E3557">
        <v>6.8339706241892104</v>
      </c>
      <c r="F3557">
        <v>0.40176960417500102</v>
      </c>
      <c r="G3557">
        <v>0.84513665713508102</v>
      </c>
      <c r="H3557">
        <v>6.5801952580195202</v>
      </c>
      <c r="I3557">
        <v>3.06337808304714</v>
      </c>
    </row>
    <row r="3558" spans="1:9" x14ac:dyDescent="0.25">
      <c r="A3558">
        <v>3556</v>
      </c>
      <c r="B3558">
        <v>38.505166051660503</v>
      </c>
      <c r="C3558">
        <v>190.13938102713601</v>
      </c>
      <c r="D3558">
        <v>10.2315525619818</v>
      </c>
      <c r="E3558">
        <v>4.0929140335401701</v>
      </c>
      <c r="F3558">
        <v>0.22678837378991101</v>
      </c>
      <c r="G3558">
        <v>0.87685729812852398</v>
      </c>
      <c r="H3558">
        <v>15.4976076555023</v>
      </c>
      <c r="I3558">
        <v>2.72607467838092</v>
      </c>
    </row>
    <row r="3559" spans="1:9" x14ac:dyDescent="0.25">
      <c r="A3559">
        <v>3557</v>
      </c>
      <c r="B3559">
        <v>33.5181614349775</v>
      </c>
      <c r="C3559">
        <v>143.44740647026899</v>
      </c>
      <c r="D3559">
        <v>10.764536293288399</v>
      </c>
      <c r="E3559">
        <v>8.0443153102271694</v>
      </c>
      <c r="F3559">
        <v>0.24682964140834701</v>
      </c>
      <c r="G3559">
        <v>0.85942921084497703</v>
      </c>
      <c r="H3559">
        <v>11.189669087974099</v>
      </c>
      <c r="I3559">
        <v>3.6417366946778702</v>
      </c>
    </row>
    <row r="3560" spans="1:9" x14ac:dyDescent="0.25">
      <c r="A3560">
        <v>3558</v>
      </c>
      <c r="B3560">
        <v>67.292789968652002</v>
      </c>
      <c r="C3560">
        <v>151.384486473545</v>
      </c>
      <c r="D3560">
        <v>13.2422451544656</v>
      </c>
      <c r="E3560">
        <v>3.8894550169370898</v>
      </c>
      <c r="F3560">
        <v>0.35489861494993602</v>
      </c>
      <c r="G3560">
        <v>0.89851298950311098</v>
      </c>
      <c r="H3560">
        <v>10.9865563598759</v>
      </c>
      <c r="I3560">
        <v>2.77680625862862</v>
      </c>
    </row>
    <row r="3561" spans="1:9" x14ac:dyDescent="0.25">
      <c r="A3561">
        <v>3559</v>
      </c>
      <c r="B3561">
        <v>48.758955545964596</v>
      </c>
      <c r="C3561">
        <v>157.25229530876601</v>
      </c>
      <c r="D3561">
        <v>13.0392855046421</v>
      </c>
      <c r="E3561">
        <v>4.0641401817540199</v>
      </c>
      <c r="F3561">
        <v>0.291601959510216</v>
      </c>
      <c r="G3561">
        <v>0.86692454104179695</v>
      </c>
      <c r="H3561">
        <v>11.310040160642499</v>
      </c>
      <c r="I3561">
        <v>2.8608321377331398</v>
      </c>
    </row>
    <row r="3562" spans="1:9" x14ac:dyDescent="0.25">
      <c r="A3562">
        <v>3560</v>
      </c>
      <c r="B3562">
        <v>32.7941834451901</v>
      </c>
      <c r="C3562">
        <v>167.87892216104899</v>
      </c>
      <c r="D3562">
        <v>14.4298719675808</v>
      </c>
      <c r="E3562">
        <v>5.0946377913781804</v>
      </c>
      <c r="F3562">
        <v>0.199946575110758</v>
      </c>
      <c r="G3562">
        <v>0.91187955933157705</v>
      </c>
      <c r="H3562">
        <v>12.4913112164297</v>
      </c>
      <c r="I3562">
        <v>2.83793335577246</v>
      </c>
    </row>
    <row r="3563" spans="1:9" x14ac:dyDescent="0.25">
      <c r="A3563">
        <v>3561</v>
      </c>
      <c r="B3563">
        <v>27.369900771775001</v>
      </c>
      <c r="C3563">
        <v>159.70310904872301</v>
      </c>
      <c r="D3563">
        <v>9.7381612484306803</v>
      </c>
      <c r="E3563">
        <v>4.3219278061987696</v>
      </c>
      <c r="F3563">
        <v>0.22999792838154801</v>
      </c>
      <c r="G3563">
        <v>0.90030363404659497</v>
      </c>
      <c r="H3563">
        <v>8.9686581782566108</v>
      </c>
      <c r="I3563">
        <v>2.8355299286106499</v>
      </c>
    </row>
    <row r="3564" spans="1:9" x14ac:dyDescent="0.25">
      <c r="A3564">
        <v>3562</v>
      </c>
      <c r="B3564">
        <v>36.720050441361899</v>
      </c>
      <c r="C3564">
        <v>148.18511096266599</v>
      </c>
      <c r="D3564">
        <v>14.9470401440072</v>
      </c>
      <c r="E3564">
        <v>3.5197280046150001</v>
      </c>
      <c r="F3564">
        <v>0.25639935222106702</v>
      </c>
      <c r="G3564">
        <v>0.89090974015978097</v>
      </c>
      <c r="H3564">
        <v>12.1851126346718</v>
      </c>
      <c r="I3564">
        <v>2.6296048225050201</v>
      </c>
    </row>
    <row r="3565" spans="1:9" x14ac:dyDescent="0.25">
      <c r="A3565">
        <v>3563</v>
      </c>
      <c r="B3565">
        <v>49.702543142597598</v>
      </c>
      <c r="C3565">
        <v>166.529236793553</v>
      </c>
      <c r="D3565">
        <v>20.270559160527402</v>
      </c>
      <c r="E3565">
        <v>5.22271046042564</v>
      </c>
      <c r="F3565">
        <v>0.28122522534495797</v>
      </c>
      <c r="G3565">
        <v>0.93966092415190905</v>
      </c>
      <c r="H3565">
        <v>17.010765550239199</v>
      </c>
      <c r="I3565">
        <v>2.8075296108290999</v>
      </c>
    </row>
    <row r="3566" spans="1:9" x14ac:dyDescent="0.25">
      <c r="A3566">
        <v>3564</v>
      </c>
      <c r="B3566">
        <v>36.790241868223497</v>
      </c>
      <c r="C3566">
        <v>148.16423128641799</v>
      </c>
      <c r="D3566">
        <v>13.535481517327399</v>
      </c>
      <c r="E3566">
        <v>7.0020477938242696</v>
      </c>
      <c r="F3566">
        <v>0.28199243690753401</v>
      </c>
      <c r="G3566">
        <v>0.85528031567163199</v>
      </c>
      <c r="H3566">
        <v>7.4625748502993998</v>
      </c>
      <c r="I3566">
        <v>5.0468235294117596</v>
      </c>
    </row>
    <row r="3567" spans="1:9" x14ac:dyDescent="0.25">
      <c r="A3567">
        <v>3565</v>
      </c>
      <c r="B3567">
        <v>29.0399137001078</v>
      </c>
      <c r="C3567">
        <v>128.03702606634999</v>
      </c>
      <c r="D3567">
        <v>15.8134472026419</v>
      </c>
      <c r="E3567">
        <v>16.698918130064101</v>
      </c>
      <c r="F3567">
        <v>0.17590424524842199</v>
      </c>
      <c r="G3567">
        <v>0.67677885137847305</v>
      </c>
      <c r="H3567">
        <v>18.314685314685299</v>
      </c>
      <c r="I3567">
        <v>5.7259114583333304</v>
      </c>
    </row>
    <row r="3568" spans="1:9" x14ac:dyDescent="0.25">
      <c r="A3568">
        <v>3566</v>
      </c>
      <c r="B3568">
        <v>57.684080480056402</v>
      </c>
      <c r="C3568">
        <v>158.00819480215401</v>
      </c>
      <c r="D3568">
        <v>17.954491223452901</v>
      </c>
      <c r="E3568">
        <v>10.796372722384501</v>
      </c>
      <c r="F3568">
        <v>0.31781592367558698</v>
      </c>
      <c r="G3568">
        <v>0.75270175784336102</v>
      </c>
      <c r="H3568">
        <v>15.4579831932773</v>
      </c>
      <c r="I3568">
        <v>4.5565491846396604</v>
      </c>
    </row>
    <row r="3569" spans="1:9" x14ac:dyDescent="0.25">
      <c r="A3569">
        <v>3567</v>
      </c>
      <c r="B3569">
        <v>36.317131857555303</v>
      </c>
      <c r="C3569">
        <v>150.680741503604</v>
      </c>
      <c r="D3569">
        <v>17.552623136858099</v>
      </c>
      <c r="E3569">
        <v>7.6051048374123198</v>
      </c>
      <c r="F3569">
        <v>0.20730338427426101</v>
      </c>
      <c r="G3569">
        <v>0.84026167545904895</v>
      </c>
      <c r="H3569">
        <v>15.810773480662901</v>
      </c>
      <c r="I3569">
        <v>2.9566355140186902</v>
      </c>
    </row>
    <row r="3570" spans="1:9" x14ac:dyDescent="0.25">
      <c r="A3570">
        <v>3568</v>
      </c>
      <c r="B3570">
        <v>47.194269457427303</v>
      </c>
      <c r="C3570">
        <v>168.485912282301</v>
      </c>
      <c r="D3570">
        <v>12.628488386613</v>
      </c>
      <c r="E3570">
        <v>4.97616492090014</v>
      </c>
      <c r="F3570">
        <v>0.30169844600740803</v>
      </c>
      <c r="G3570">
        <v>0.87249253283560302</v>
      </c>
      <c r="H3570">
        <v>7.4434643143544497</v>
      </c>
      <c r="I3570">
        <v>3.3436619718309801</v>
      </c>
    </row>
    <row r="3571" spans="1:9" x14ac:dyDescent="0.25">
      <c r="A3571">
        <v>3569</v>
      </c>
      <c r="B3571">
        <v>64.676864244741793</v>
      </c>
      <c r="C3571">
        <v>153.83977436389799</v>
      </c>
      <c r="D3571">
        <v>14.491249899298801</v>
      </c>
      <c r="E3571">
        <v>6.6266330691319002</v>
      </c>
      <c r="F3571">
        <v>0.35163832296893099</v>
      </c>
      <c r="G3571">
        <v>0.83589186239069202</v>
      </c>
      <c r="H3571">
        <v>7.1362620997766104</v>
      </c>
      <c r="I3571">
        <v>3.5803738317757001</v>
      </c>
    </row>
    <row r="3572" spans="1:9" x14ac:dyDescent="0.25">
      <c r="A3572">
        <v>3570</v>
      </c>
      <c r="B3572">
        <v>38.956268221574298</v>
      </c>
      <c r="C3572">
        <v>167.54171947613</v>
      </c>
      <c r="D3572">
        <v>13.017787599623</v>
      </c>
      <c r="E3572">
        <v>4.6900328080463298</v>
      </c>
      <c r="F3572">
        <v>0.28013502357596898</v>
      </c>
      <c r="G3572">
        <v>0.88714230342317002</v>
      </c>
      <c r="H3572">
        <v>7.7454981992797096</v>
      </c>
      <c r="I3572">
        <v>2.8233363175171502</v>
      </c>
    </row>
    <row r="3573" spans="1:9" x14ac:dyDescent="0.25">
      <c r="A3573">
        <v>3571</v>
      </c>
      <c r="B3573">
        <v>59.463037249283602</v>
      </c>
      <c r="C3573">
        <v>135.59852299429301</v>
      </c>
      <c r="D3573">
        <v>14.597400480474199</v>
      </c>
      <c r="E3573">
        <v>13.2701129392506</v>
      </c>
      <c r="F3573">
        <v>0.311654695234726</v>
      </c>
      <c r="G3573">
        <v>0.78662455105930795</v>
      </c>
      <c r="H3573">
        <v>10.189216683621501</v>
      </c>
      <c r="I3573">
        <v>5.7358197358197298</v>
      </c>
    </row>
    <row r="3574" spans="1:9" x14ac:dyDescent="0.25">
      <c r="A3574">
        <v>3572</v>
      </c>
      <c r="B3574">
        <v>49.564907275320898</v>
      </c>
      <c r="C3574">
        <v>131.25835189309501</v>
      </c>
      <c r="D3574">
        <v>19.2291398902859</v>
      </c>
      <c r="E3574">
        <v>3.1727599965091402</v>
      </c>
      <c r="F3574">
        <v>0.30987192600602997</v>
      </c>
      <c r="G3574">
        <v>0.92844503770196496</v>
      </c>
      <c r="H3574">
        <v>15.647810218978099</v>
      </c>
      <c r="I3574">
        <v>2.71674229758777</v>
      </c>
    </row>
    <row r="3575" spans="1:9" x14ac:dyDescent="0.25">
      <c r="A3575">
        <v>3573</v>
      </c>
      <c r="B3575">
        <v>30.076009501187599</v>
      </c>
      <c r="C3575">
        <v>114.27496886674901</v>
      </c>
      <c r="D3575">
        <v>18.344962052693798</v>
      </c>
      <c r="E3575">
        <v>20.925197421662901</v>
      </c>
      <c r="F3575">
        <v>0.18090968464464099</v>
      </c>
      <c r="G3575">
        <v>0.66639508323548802</v>
      </c>
      <c r="H3575">
        <v>21.555710306406599</v>
      </c>
      <c r="I3575">
        <v>12.412656903765599</v>
      </c>
    </row>
    <row r="3576" spans="1:9" x14ac:dyDescent="0.25">
      <c r="A3576">
        <v>3574</v>
      </c>
      <c r="B3576">
        <v>144.95457519394299</v>
      </c>
      <c r="C3576">
        <v>123.710859816728</v>
      </c>
      <c r="D3576">
        <v>25.998791816971899</v>
      </c>
      <c r="E3576">
        <v>5.0917628219900104</v>
      </c>
      <c r="F3576">
        <v>0.78466039121314601</v>
      </c>
      <c r="G3576">
        <v>0.81916698970103197</v>
      </c>
      <c r="H3576">
        <v>7.5341365461847296</v>
      </c>
      <c r="I3576">
        <v>3.9146586345381502</v>
      </c>
    </row>
    <row r="3577" spans="1:9" x14ac:dyDescent="0.25">
      <c r="A3577">
        <v>3575</v>
      </c>
      <c r="B3577">
        <v>8.1569115815691102</v>
      </c>
      <c r="C3577">
        <v>172.25972064930099</v>
      </c>
      <c r="D3577">
        <v>24.983234469591601</v>
      </c>
      <c r="E3577">
        <v>4.18480574361715</v>
      </c>
      <c r="F3577">
        <v>4.9362089014200902E-2</v>
      </c>
      <c r="G3577">
        <v>0.87062595401822396</v>
      </c>
      <c r="H3577">
        <v>27.849624060150301</v>
      </c>
      <c r="I3577">
        <v>2.72951977401129</v>
      </c>
    </row>
    <row r="3578" spans="1:9" x14ac:dyDescent="0.25">
      <c r="A3578">
        <v>3576</v>
      </c>
      <c r="B3578">
        <v>21.464882943143799</v>
      </c>
      <c r="C3578">
        <v>149.70921534298901</v>
      </c>
      <c r="D3578">
        <v>13.822094942863099</v>
      </c>
      <c r="E3578">
        <v>8.0165285013948893</v>
      </c>
      <c r="F3578">
        <v>0.123401984066138</v>
      </c>
      <c r="G3578">
        <v>0.79689510329537505</v>
      </c>
      <c r="H3578">
        <v>22.418451400329399</v>
      </c>
      <c r="I3578">
        <v>3.5159525979945299</v>
      </c>
    </row>
    <row r="3579" spans="1:9" x14ac:dyDescent="0.25">
      <c r="A3579">
        <v>3577</v>
      </c>
      <c r="B3579">
        <v>23.806072477962701</v>
      </c>
      <c r="C3579">
        <v>157.56453423120001</v>
      </c>
      <c r="D3579">
        <v>25.881877559748499</v>
      </c>
      <c r="E3579">
        <v>6.2279080472163901</v>
      </c>
      <c r="F3579">
        <v>0.152576284991049</v>
      </c>
      <c r="G3579">
        <v>0.81142572900851895</v>
      </c>
      <c r="H3579">
        <v>9.5859154929577404</v>
      </c>
      <c r="I3579">
        <v>2.9669051878354198</v>
      </c>
    </row>
    <row r="3580" spans="1:9" x14ac:dyDescent="0.25">
      <c r="A3580">
        <v>3578</v>
      </c>
      <c r="B3580">
        <v>76.884903891232995</v>
      </c>
      <c r="C3580">
        <v>114.613143957631</v>
      </c>
      <c r="D3580">
        <v>15.9679058895913</v>
      </c>
      <c r="E3580">
        <v>4.3367167474542399</v>
      </c>
      <c r="F3580">
        <v>0.45392169340852001</v>
      </c>
      <c r="G3580">
        <v>0.88720375519025596</v>
      </c>
      <c r="H3580">
        <v>7.2473206924979303</v>
      </c>
      <c r="I3580">
        <v>3.3630136986301302</v>
      </c>
    </row>
    <row r="3581" spans="1:9" x14ac:dyDescent="0.25">
      <c r="A3581">
        <v>3579</v>
      </c>
      <c r="B3581">
        <v>62.796640780205799</v>
      </c>
      <c r="C3581">
        <v>145.39148504815</v>
      </c>
      <c r="D3581">
        <v>19.465534664403599</v>
      </c>
      <c r="E3581">
        <v>5.0089250466445803</v>
      </c>
      <c r="F3581">
        <v>0.40183792390094503</v>
      </c>
      <c r="G3581">
        <v>0.85514670228916601</v>
      </c>
      <c r="H3581">
        <v>12.82194979568</v>
      </c>
      <c r="I3581">
        <v>3.3803151947665699</v>
      </c>
    </row>
    <row r="3582" spans="1:9" x14ac:dyDescent="0.25">
      <c r="A3582">
        <v>3580</v>
      </c>
      <c r="B3582">
        <v>35.386571719226801</v>
      </c>
      <c r="C3582">
        <v>159.08030738050999</v>
      </c>
      <c r="D3582">
        <v>8.7750903920190098</v>
      </c>
      <c r="E3582">
        <v>4.0043515807318002</v>
      </c>
      <c r="F3582">
        <v>0.25273141333552701</v>
      </c>
      <c r="G3582">
        <v>0.89717733834282798</v>
      </c>
      <c r="H3582">
        <v>11.7934528448947</v>
      </c>
      <c r="I3582">
        <v>2.8005071851225698</v>
      </c>
    </row>
    <row r="3583" spans="1:9" x14ac:dyDescent="0.25">
      <c r="A3583">
        <v>3581</v>
      </c>
      <c r="B3583">
        <v>39.169182389937099</v>
      </c>
      <c r="C3583">
        <v>138.717581047381</v>
      </c>
      <c r="D3583">
        <v>16.612442098230702</v>
      </c>
      <c r="E3583">
        <v>11.6418348981697</v>
      </c>
      <c r="F3583">
        <v>0.23317381355731101</v>
      </c>
      <c r="G3583">
        <v>0.71403330791626596</v>
      </c>
      <c r="H3583">
        <v>13.8399280575539</v>
      </c>
      <c r="I3583">
        <v>4.2187878787878699</v>
      </c>
    </row>
    <row r="3584" spans="1:9" x14ac:dyDescent="0.25">
      <c r="A3584">
        <v>3582</v>
      </c>
      <c r="B3584">
        <v>62.106103476151901</v>
      </c>
      <c r="C3584">
        <v>166.50683807439799</v>
      </c>
      <c r="D3584">
        <v>20.9290037324628</v>
      </c>
      <c r="E3584">
        <v>5.1918621719670099</v>
      </c>
      <c r="F3584">
        <v>0.375202376290517</v>
      </c>
      <c r="G3584">
        <v>0.86669294974308697</v>
      </c>
      <c r="H3584">
        <v>8.7198142414860609</v>
      </c>
      <c r="I3584">
        <v>2.83748949285514</v>
      </c>
    </row>
    <row r="3585" spans="1:9" x14ac:dyDescent="0.25">
      <c r="A3585">
        <v>3583</v>
      </c>
      <c r="B3585">
        <v>53.896415652745802</v>
      </c>
      <c r="C3585">
        <v>137.14035583168501</v>
      </c>
      <c r="D3585">
        <v>16.6343875472175</v>
      </c>
      <c r="E3585">
        <v>2.8275860977180001</v>
      </c>
      <c r="F3585">
        <v>0.30923995828558398</v>
      </c>
      <c r="G3585">
        <v>0.86205027396591605</v>
      </c>
      <c r="H3585">
        <v>16.0641762452107</v>
      </c>
      <c r="I3585">
        <v>2.56745707277187</v>
      </c>
    </row>
    <row r="3586" spans="1:9" x14ac:dyDescent="0.25">
      <c r="A3586">
        <v>3584</v>
      </c>
      <c r="B3586">
        <v>36.073469387755097</v>
      </c>
      <c r="C3586">
        <v>136.998541210795</v>
      </c>
      <c r="D3586">
        <v>14.3207575900293</v>
      </c>
      <c r="E3586">
        <v>11.9677176094294</v>
      </c>
      <c r="F3586">
        <v>0.23579087862173201</v>
      </c>
      <c r="G3586">
        <v>0.70020670060258206</v>
      </c>
      <c r="H3586">
        <v>8.5163398692810404</v>
      </c>
      <c r="I3586">
        <v>5.0909090909090899</v>
      </c>
    </row>
    <row r="3587" spans="1:9" x14ac:dyDescent="0.25">
      <c r="A3587">
        <v>3585</v>
      </c>
      <c r="B3587">
        <v>67.430885529157607</v>
      </c>
      <c r="C3587">
        <v>145.96078083407201</v>
      </c>
      <c r="D3587">
        <v>13.7167346129061</v>
      </c>
      <c r="E3587">
        <v>9.3047237555808806</v>
      </c>
      <c r="F3587">
        <v>0.34193480616442401</v>
      </c>
      <c r="G3587">
        <v>0.76261195006741</v>
      </c>
      <c r="H3587">
        <v>10.26982492276</v>
      </c>
      <c r="I3587">
        <v>4.4110803324099699</v>
      </c>
    </row>
    <row r="3588" spans="1:9" x14ac:dyDescent="0.25">
      <c r="A3588">
        <v>3586</v>
      </c>
      <c r="B3588">
        <v>39.919828203292703</v>
      </c>
      <c r="C3588">
        <v>127.410975317517</v>
      </c>
      <c r="D3588">
        <v>14.7660210961825</v>
      </c>
      <c r="E3588">
        <v>7.6791115993144796</v>
      </c>
      <c r="F3588">
        <v>0.24524837368597799</v>
      </c>
      <c r="G3588">
        <v>0.68659701728250799</v>
      </c>
      <c r="H3588">
        <v>14.0078037904124</v>
      </c>
      <c r="I3588">
        <v>3.6519374575118899</v>
      </c>
    </row>
    <row r="3589" spans="1:9" x14ac:dyDescent="0.25">
      <c r="A3589">
        <v>3587</v>
      </c>
      <c r="B3589">
        <v>48.528690146418597</v>
      </c>
      <c r="C3589">
        <v>171.014584654407</v>
      </c>
      <c r="D3589">
        <v>15.5392736742798</v>
      </c>
      <c r="E3589">
        <v>6.1449955378654701</v>
      </c>
      <c r="F3589">
        <v>0.265765300029153</v>
      </c>
      <c r="G3589">
        <v>0.84805302116549497</v>
      </c>
      <c r="H3589">
        <v>11.7126725219573</v>
      </c>
      <c r="I3589">
        <v>3.6416666666666599</v>
      </c>
    </row>
    <row r="3590" spans="1:9" x14ac:dyDescent="0.25">
      <c r="A3590">
        <v>3588</v>
      </c>
      <c r="B3590">
        <v>47.4237524393643</v>
      </c>
      <c r="C3590">
        <v>169.47741995187801</v>
      </c>
      <c r="D3590">
        <v>20.4371566428477</v>
      </c>
      <c r="E3590">
        <v>3.4464496473448998</v>
      </c>
      <c r="F3590">
        <v>0.29591065440625303</v>
      </c>
      <c r="G3590">
        <v>0.87959129811151804</v>
      </c>
      <c r="H3590">
        <v>11.233507853403101</v>
      </c>
      <c r="I3590">
        <v>2.5860490169674102</v>
      </c>
    </row>
    <row r="3591" spans="1:9" x14ac:dyDescent="0.25">
      <c r="A3591">
        <v>3589</v>
      </c>
      <c r="B3591">
        <v>55.733551287290503</v>
      </c>
      <c r="C3591">
        <v>152.084672635098</v>
      </c>
      <c r="D3591">
        <v>9.9281456258562493</v>
      </c>
      <c r="E3591">
        <v>7.1052495711743804</v>
      </c>
      <c r="F3591">
        <v>0.38338895004596901</v>
      </c>
      <c r="G3591">
        <v>0.84621547996666402</v>
      </c>
      <c r="H3591">
        <v>6.4955070603337601</v>
      </c>
      <c r="I3591">
        <v>4.2889620101704997</v>
      </c>
    </row>
    <row r="3592" spans="1:9" x14ac:dyDescent="0.25">
      <c r="A3592">
        <v>3590</v>
      </c>
      <c r="B3592">
        <v>42.570443349753603</v>
      </c>
      <c r="C3592">
        <v>137.55225332324599</v>
      </c>
      <c r="D3592">
        <v>12.3901159504807</v>
      </c>
      <c r="E3592">
        <v>7.0868520616403901</v>
      </c>
      <c r="F3592">
        <v>0.25633649530174601</v>
      </c>
      <c r="G3592">
        <v>0.866477533768088</v>
      </c>
      <c r="H3592">
        <v>14.4562569213732</v>
      </c>
      <c r="I3592">
        <v>4.5835108001216902</v>
      </c>
    </row>
    <row r="3593" spans="1:9" x14ac:dyDescent="0.25">
      <c r="A3593">
        <v>3591</v>
      </c>
      <c r="B3593">
        <v>71.918407310704893</v>
      </c>
      <c r="C3593">
        <v>35.516103059581297</v>
      </c>
      <c r="D3593">
        <v>13.6762704283584</v>
      </c>
      <c r="E3593">
        <v>19.409281525594199</v>
      </c>
      <c r="F3593">
        <v>0.36467307206399502</v>
      </c>
      <c r="G3593">
        <v>0.165502530595762</v>
      </c>
      <c r="H3593">
        <v>10.9882478632478</v>
      </c>
      <c r="I3593">
        <v>5.1589958158995799</v>
      </c>
    </row>
    <row r="3594" spans="1:9" x14ac:dyDescent="0.25">
      <c r="A3594">
        <v>3592</v>
      </c>
      <c r="B3594">
        <v>63.615877712031498</v>
      </c>
      <c r="C3594">
        <v>182.718647901482</v>
      </c>
      <c r="D3594">
        <v>11.7589258902605</v>
      </c>
      <c r="E3594">
        <v>7.17631999828596</v>
      </c>
      <c r="F3594">
        <v>0.352400915216868</v>
      </c>
      <c r="G3594">
        <v>0.84165869055934905</v>
      </c>
      <c r="H3594">
        <v>5.79857397504456</v>
      </c>
      <c r="I3594">
        <v>3.6422287390029302</v>
      </c>
    </row>
    <row r="3595" spans="1:9" x14ac:dyDescent="0.25">
      <c r="A3595">
        <v>3593</v>
      </c>
      <c r="B3595">
        <v>30.654788981551601</v>
      </c>
      <c r="C3595">
        <v>139.76826386919899</v>
      </c>
      <c r="D3595">
        <v>10.6267864019855</v>
      </c>
      <c r="E3595">
        <v>5.0816431102555404</v>
      </c>
      <c r="F3595">
        <v>0.27617960320523799</v>
      </c>
      <c r="G3595">
        <v>0.85353822837873905</v>
      </c>
      <c r="H3595">
        <v>7.6444866920152004</v>
      </c>
      <c r="I3595">
        <v>2.82150101419878</v>
      </c>
    </row>
    <row r="3596" spans="1:9" x14ac:dyDescent="0.25">
      <c r="A3596">
        <v>3594</v>
      </c>
      <c r="B3596">
        <v>54.809210526315702</v>
      </c>
      <c r="C3596">
        <v>147.565171503957</v>
      </c>
      <c r="D3596">
        <v>20.018176873918701</v>
      </c>
      <c r="E3596">
        <v>6.0790777119446702</v>
      </c>
      <c r="F3596">
        <v>0.31500238395834301</v>
      </c>
      <c r="G3596">
        <v>0.814183464977425</v>
      </c>
      <c r="H3596">
        <v>12.9962264150943</v>
      </c>
      <c r="I3596">
        <v>4.0506975161619598</v>
      </c>
    </row>
    <row r="3597" spans="1:9" x14ac:dyDescent="0.25">
      <c r="A3597">
        <v>3595</v>
      </c>
      <c r="B3597">
        <v>41.511378273937297</v>
      </c>
      <c r="C3597">
        <v>127.439103033856</v>
      </c>
      <c r="D3597">
        <v>15.8236252222513</v>
      </c>
      <c r="E3597">
        <v>4.0177358480918501</v>
      </c>
      <c r="F3597">
        <v>0.24752494830050101</v>
      </c>
      <c r="G3597">
        <v>0.89980022680385796</v>
      </c>
      <c r="H3597">
        <v>16.933973589435698</v>
      </c>
      <c r="I3597">
        <v>2.8917470525187499</v>
      </c>
    </row>
    <row r="3598" spans="1:9" x14ac:dyDescent="0.25">
      <c r="A3598">
        <v>3596</v>
      </c>
      <c r="B3598">
        <v>24.2191558441558</v>
      </c>
      <c r="C3598">
        <v>127.431756756756</v>
      </c>
      <c r="D3598">
        <v>13.044867457158199</v>
      </c>
      <c r="E3598">
        <v>12.2204826125634</v>
      </c>
      <c r="F3598">
        <v>0.165329869344986</v>
      </c>
      <c r="G3598">
        <v>0.79611148150173605</v>
      </c>
      <c r="H3598">
        <v>14.797794117646999</v>
      </c>
      <c r="I3598">
        <v>5.0043795620437903</v>
      </c>
    </row>
    <row r="3599" spans="1:9" x14ac:dyDescent="0.25">
      <c r="A3599">
        <v>3597</v>
      </c>
      <c r="B3599">
        <v>28.963374028856801</v>
      </c>
      <c r="C3599">
        <v>147.880261630973</v>
      </c>
      <c r="D3599">
        <v>15.1445170528717</v>
      </c>
      <c r="E3599">
        <v>4.58948272134562</v>
      </c>
      <c r="F3599">
        <v>0.18722456597151099</v>
      </c>
      <c r="G3599">
        <v>0.867462701019587</v>
      </c>
      <c r="H3599">
        <v>13.240445859872599</v>
      </c>
      <c r="I3599">
        <v>3.41124429223744</v>
      </c>
    </row>
    <row r="3600" spans="1:9" x14ac:dyDescent="0.25">
      <c r="A3600">
        <v>3598</v>
      </c>
      <c r="B3600">
        <v>38.091321243523304</v>
      </c>
      <c r="C3600">
        <v>139.76439972241499</v>
      </c>
      <c r="D3600">
        <v>14.6779573143187</v>
      </c>
      <c r="E3600">
        <v>12.7844218357593</v>
      </c>
      <c r="F3600">
        <v>0.20543297250733</v>
      </c>
      <c r="G3600">
        <v>0.66617916768267205</v>
      </c>
      <c r="H3600">
        <v>16.663230240549801</v>
      </c>
      <c r="I3600">
        <v>5.5152643335815297</v>
      </c>
    </row>
    <row r="3601" spans="1:9" x14ac:dyDescent="0.25">
      <c r="A3601">
        <v>3599</v>
      </c>
      <c r="B3601">
        <v>43.479041916167603</v>
      </c>
      <c r="C3601">
        <v>170.93084867534799</v>
      </c>
      <c r="D3601">
        <v>13.024283864628201</v>
      </c>
      <c r="E3601">
        <v>3.1671448796722399</v>
      </c>
      <c r="F3601">
        <v>0.34422776711549502</v>
      </c>
      <c r="G3601">
        <v>0.864446771696885</v>
      </c>
      <c r="H3601">
        <v>11.749303621169901</v>
      </c>
      <c r="I3601">
        <v>2.4826373626373601</v>
      </c>
    </row>
    <row r="3602" spans="1:9" x14ac:dyDescent="0.25">
      <c r="A3602">
        <v>3600</v>
      </c>
      <c r="B3602">
        <v>48.278717720391803</v>
      </c>
      <c r="C3602">
        <v>122.317421856069</v>
      </c>
      <c r="D3602">
        <v>19.8767022025405</v>
      </c>
      <c r="E3602">
        <v>16.578029622285499</v>
      </c>
      <c r="F3602">
        <v>0.28629871635200799</v>
      </c>
      <c r="G3602">
        <v>0.67138055119971396</v>
      </c>
      <c r="H3602">
        <v>14.2554112554112</v>
      </c>
      <c r="I3602">
        <v>6.8568181818181797</v>
      </c>
    </row>
    <row r="3603" spans="1:9" x14ac:dyDescent="0.25">
      <c r="A3603">
        <v>3601</v>
      </c>
      <c r="B3603">
        <v>69.969442651172798</v>
      </c>
      <c r="C3603">
        <v>140.097614161108</v>
      </c>
      <c r="D3603">
        <v>14.902826913197099</v>
      </c>
      <c r="E3603">
        <v>12.4578563091007</v>
      </c>
      <c r="F3603">
        <v>0.36403312397818899</v>
      </c>
      <c r="G3603">
        <v>0.82262100492606305</v>
      </c>
      <c r="H3603">
        <v>9.1456628477905006</v>
      </c>
      <c r="I3603">
        <v>5.7544483985765096</v>
      </c>
    </row>
    <row r="3604" spans="1:9" x14ac:dyDescent="0.25">
      <c r="A3604">
        <v>3602</v>
      </c>
      <c r="B3604">
        <v>14.156028368794299</v>
      </c>
      <c r="C3604">
        <v>137.96728631310299</v>
      </c>
      <c r="D3604">
        <v>27.928525913024899</v>
      </c>
      <c r="E3604">
        <v>8.5449841441981498</v>
      </c>
      <c r="F3604">
        <v>8.8555745607255404E-2</v>
      </c>
      <c r="G3604">
        <v>0.83768205535194395</v>
      </c>
      <c r="H3604">
        <v>26.6484375</v>
      </c>
      <c r="I3604">
        <v>4.7145626362975497</v>
      </c>
    </row>
    <row r="3605" spans="1:9" x14ac:dyDescent="0.25">
      <c r="A3605">
        <v>3603</v>
      </c>
      <c r="B3605">
        <v>37.989804772234201</v>
      </c>
      <c r="C3605">
        <v>127.11357074109701</v>
      </c>
      <c r="D3605">
        <v>11.272710077863399</v>
      </c>
      <c r="E3605">
        <v>7.6117891744511397</v>
      </c>
      <c r="F3605">
        <v>0.32780943456526102</v>
      </c>
      <c r="G3605">
        <v>0.78572780336493597</v>
      </c>
      <c r="H3605">
        <v>9.2112236944660904</v>
      </c>
      <c r="I3605">
        <v>4.74684608915054</v>
      </c>
    </row>
    <row r="3606" spans="1:9" x14ac:dyDescent="0.25">
      <c r="A3606">
        <v>3604</v>
      </c>
      <c r="B3606">
        <v>57.969924812030001</v>
      </c>
      <c r="C3606">
        <v>141.44643449419499</v>
      </c>
      <c r="D3606">
        <v>14.0186551946737</v>
      </c>
      <c r="E3606">
        <v>7.3617982727696401</v>
      </c>
      <c r="F3606">
        <v>0.37948178773095698</v>
      </c>
      <c r="G3606">
        <v>0.88610591593516297</v>
      </c>
      <c r="H3606">
        <v>8.6730769230769198</v>
      </c>
      <c r="I3606">
        <v>3.2319524200164</v>
      </c>
    </row>
    <row r="3607" spans="1:9" x14ac:dyDescent="0.25">
      <c r="A3607">
        <v>3605</v>
      </c>
      <c r="B3607">
        <v>61.937918552036201</v>
      </c>
      <c r="C3607">
        <v>154.867993594143</v>
      </c>
      <c r="D3607">
        <v>17.216492303834901</v>
      </c>
      <c r="E3607">
        <v>4.79906558289834</v>
      </c>
      <c r="F3607">
        <v>0.37921509544931897</v>
      </c>
      <c r="G3607">
        <v>0.73397295125899098</v>
      </c>
      <c r="H3607">
        <v>8.4747134187457807</v>
      </c>
      <c r="I3607">
        <v>3.0101902173913002</v>
      </c>
    </row>
    <row r="3608" spans="1:9" x14ac:dyDescent="0.25">
      <c r="A3608">
        <v>3606</v>
      </c>
      <c r="B3608">
        <v>38.418247515808403</v>
      </c>
      <c r="C3608">
        <v>152.280661061177</v>
      </c>
      <c r="D3608">
        <v>18.940838851453499</v>
      </c>
      <c r="E3608">
        <v>6.7303052270126198</v>
      </c>
      <c r="F3608">
        <v>0.22975228213988</v>
      </c>
      <c r="G3608">
        <v>0.81292342582408295</v>
      </c>
      <c r="H3608">
        <v>15.9667110519307</v>
      </c>
      <c r="I3608">
        <v>3.7334288785381502</v>
      </c>
    </row>
    <row r="3609" spans="1:9" x14ac:dyDescent="0.25">
      <c r="A3609">
        <v>3607</v>
      </c>
      <c r="B3609">
        <v>39.138732754215603</v>
      </c>
      <c r="C3609">
        <v>153.27525960112001</v>
      </c>
      <c r="D3609">
        <v>12.907156290134701</v>
      </c>
      <c r="E3609">
        <v>5.8576630356338404</v>
      </c>
      <c r="F3609">
        <v>0.24403037488610599</v>
      </c>
      <c r="G3609">
        <v>0.80407198013756298</v>
      </c>
      <c r="H3609">
        <v>14.6804029304029</v>
      </c>
      <c r="I3609">
        <v>3.4282618118768902</v>
      </c>
    </row>
    <row r="3610" spans="1:9" x14ac:dyDescent="0.25">
      <c r="A3610">
        <v>3608</v>
      </c>
      <c r="B3610">
        <v>38.641162832173997</v>
      </c>
      <c r="C3610">
        <v>134.80072193178901</v>
      </c>
      <c r="D3610">
        <v>10.534310287258901</v>
      </c>
      <c r="E3610">
        <v>7.8508227308802399</v>
      </c>
      <c r="F3610">
        <v>0.28055252684175402</v>
      </c>
      <c r="G3610">
        <v>0.84159805760732398</v>
      </c>
      <c r="H3610">
        <v>8.6844660194174708</v>
      </c>
      <c r="I3610">
        <v>4.2359585817383101</v>
      </c>
    </row>
    <row r="3611" spans="1:9" x14ac:dyDescent="0.25">
      <c r="A3611">
        <v>3609</v>
      </c>
      <c r="B3611">
        <v>50.232558139534802</v>
      </c>
      <c r="C3611">
        <v>125.504189435336</v>
      </c>
      <c r="D3611">
        <v>14.060605569966</v>
      </c>
      <c r="E3611">
        <v>11.7324539184544</v>
      </c>
      <c r="F3611">
        <v>0.29118254857390402</v>
      </c>
      <c r="G3611">
        <v>0.58377324379943796</v>
      </c>
      <c r="H3611">
        <v>9.3254901960784302</v>
      </c>
      <c r="I3611">
        <v>4.5218181818181797</v>
      </c>
    </row>
    <row r="3612" spans="1:9" x14ac:dyDescent="0.25">
      <c r="A3612">
        <v>3610</v>
      </c>
      <c r="B3612">
        <v>42.9472178887155</v>
      </c>
      <c r="C3612">
        <v>161.05459387483299</v>
      </c>
      <c r="D3612">
        <v>12.081292487773</v>
      </c>
      <c r="E3612">
        <v>5.4632568149644998</v>
      </c>
      <c r="F3612">
        <v>0.32851592942555402</v>
      </c>
      <c r="G3612">
        <v>0.84132705590313395</v>
      </c>
      <c r="H3612">
        <v>10.371956339210699</v>
      </c>
      <c r="I3612">
        <v>2.7223642172523901</v>
      </c>
    </row>
    <row r="3613" spans="1:9" x14ac:dyDescent="0.25">
      <c r="A3613">
        <v>3611</v>
      </c>
      <c r="B3613">
        <v>40.595196250732201</v>
      </c>
      <c r="C3613">
        <v>151.858621005402</v>
      </c>
      <c r="D3613">
        <v>20.301297242117499</v>
      </c>
      <c r="E3613">
        <v>3.9435436016065499</v>
      </c>
      <c r="F3613">
        <v>0.22738749301900399</v>
      </c>
      <c r="G3613">
        <v>0.88083218612557201</v>
      </c>
      <c r="H3613">
        <v>11.7483552631578</v>
      </c>
      <c r="I3613">
        <v>2.6790419161676602</v>
      </c>
    </row>
    <row r="3614" spans="1:9" x14ac:dyDescent="0.25">
      <c r="A3614">
        <v>3612</v>
      </c>
      <c r="B3614">
        <v>26.574023614895498</v>
      </c>
      <c r="C3614">
        <v>137.990034877927</v>
      </c>
      <c r="D3614">
        <v>17.494730555429001</v>
      </c>
      <c r="E3614">
        <v>7.4083437941292303</v>
      </c>
      <c r="F3614">
        <v>0.15323264246410101</v>
      </c>
      <c r="G3614">
        <v>0.79270791235646498</v>
      </c>
      <c r="H3614">
        <v>16.487394957983099</v>
      </c>
      <c r="I3614">
        <v>4.55946180555555</v>
      </c>
    </row>
    <row r="3615" spans="1:9" x14ac:dyDescent="0.25">
      <c r="A3615">
        <v>3613</v>
      </c>
      <c r="B3615">
        <v>51.308950477055802</v>
      </c>
      <c r="C3615">
        <v>138.032806621519</v>
      </c>
      <c r="D3615">
        <v>18.332206940631298</v>
      </c>
      <c r="E3615">
        <v>11.7829898817421</v>
      </c>
      <c r="F3615">
        <v>0.31775901013228602</v>
      </c>
      <c r="G3615">
        <v>0.78759168812903002</v>
      </c>
      <c r="H3615">
        <v>15.590401785714199</v>
      </c>
      <c r="I3615">
        <v>5.73655705996131</v>
      </c>
    </row>
    <row r="3616" spans="1:9" x14ac:dyDescent="0.25">
      <c r="A3616">
        <v>3614</v>
      </c>
      <c r="B3616">
        <v>30.951862842070501</v>
      </c>
      <c r="C3616">
        <v>142.78699340245001</v>
      </c>
      <c r="D3616">
        <v>10.770950394979799</v>
      </c>
      <c r="E3616">
        <v>6.2984106430362203</v>
      </c>
      <c r="F3616">
        <v>0.24069526308491601</v>
      </c>
      <c r="G3616">
        <v>0.777718559525863</v>
      </c>
      <c r="H3616">
        <v>11.8993506493506</v>
      </c>
      <c r="I3616">
        <v>3.4640989063242902</v>
      </c>
    </row>
    <row r="3617" spans="1:9" x14ac:dyDescent="0.25">
      <c r="A3617">
        <v>3615</v>
      </c>
      <c r="B3617">
        <v>52.358851674641102</v>
      </c>
      <c r="C3617">
        <v>111.79498311625601</v>
      </c>
      <c r="D3617">
        <v>11.3976351749474</v>
      </c>
      <c r="E3617">
        <v>9.7540180451561298</v>
      </c>
      <c r="F3617">
        <v>0.28960891600068001</v>
      </c>
      <c r="G3617">
        <v>0.80767872292512999</v>
      </c>
      <c r="H3617">
        <v>9.8171846435100498</v>
      </c>
      <c r="I3617">
        <v>3.3251259093452701</v>
      </c>
    </row>
    <row r="3618" spans="1:9" x14ac:dyDescent="0.25">
      <c r="A3618">
        <v>3616</v>
      </c>
      <c r="B3618">
        <v>113.17955257596699</v>
      </c>
      <c r="C3618">
        <v>66.926784902228206</v>
      </c>
      <c r="D3618">
        <v>10.3465834223447</v>
      </c>
      <c r="E3618">
        <v>9.7121524758787992</v>
      </c>
      <c r="F3618">
        <v>0.83981672800672802</v>
      </c>
      <c r="G3618">
        <v>0.384718993216844</v>
      </c>
      <c r="H3618">
        <v>4.0647342995168998</v>
      </c>
      <c r="I3618">
        <v>6.3587140439932304</v>
      </c>
    </row>
    <row r="3619" spans="1:9" x14ac:dyDescent="0.25">
      <c r="A3619">
        <v>3617</v>
      </c>
      <c r="B3619">
        <v>57.744040862656</v>
      </c>
      <c r="C3619">
        <v>164.76918117343601</v>
      </c>
      <c r="D3619">
        <v>19.217819179322301</v>
      </c>
      <c r="E3619">
        <v>3.6252484839421402</v>
      </c>
      <c r="F3619">
        <v>0.31826712101751198</v>
      </c>
      <c r="G3619">
        <v>0.83482980941448004</v>
      </c>
      <c r="H3619">
        <v>10.220412595005399</v>
      </c>
      <c r="I3619">
        <v>2.4436130411544599</v>
      </c>
    </row>
    <row r="3620" spans="1:9" x14ac:dyDescent="0.25">
      <c r="A3620">
        <v>3618</v>
      </c>
      <c r="B3620">
        <v>40.223986627663997</v>
      </c>
      <c r="C3620">
        <v>137.32617089138799</v>
      </c>
      <c r="D3620">
        <v>12.5289512487388</v>
      </c>
      <c r="E3620">
        <v>7.9824558190726904</v>
      </c>
      <c r="F3620">
        <v>0.26435395402957901</v>
      </c>
      <c r="G3620">
        <v>0.83800799082424005</v>
      </c>
      <c r="H3620">
        <v>7.3477917981072496</v>
      </c>
      <c r="I3620">
        <v>4.7869999999999999</v>
      </c>
    </row>
    <row r="3621" spans="1:9" x14ac:dyDescent="0.25">
      <c r="A3621">
        <v>3619</v>
      </c>
      <c r="B3621">
        <v>67.298946200776399</v>
      </c>
      <c r="C3621">
        <v>154.556815220224</v>
      </c>
      <c r="D3621">
        <v>10.179923009311601</v>
      </c>
      <c r="E3621">
        <v>6.0172654495330002</v>
      </c>
      <c r="F3621">
        <v>0.45584256686672803</v>
      </c>
      <c r="G3621">
        <v>0.85111847416028497</v>
      </c>
      <c r="H3621">
        <v>4.8705193855157196</v>
      </c>
      <c r="I3621">
        <v>3.72838345864661</v>
      </c>
    </row>
    <row r="3622" spans="1:9" x14ac:dyDescent="0.25">
      <c r="A3622">
        <v>3620</v>
      </c>
      <c r="B3622">
        <v>69.759209713932904</v>
      </c>
      <c r="C3622">
        <v>177.72387602596999</v>
      </c>
      <c r="D3622">
        <v>11.5395226788473</v>
      </c>
      <c r="E3622">
        <v>6.5919876634594798</v>
      </c>
      <c r="F3622">
        <v>0.37727821449089899</v>
      </c>
      <c r="G3622">
        <v>0.85903252872871605</v>
      </c>
      <c r="H3622">
        <v>8.7094395280235997</v>
      </c>
      <c r="I3622">
        <v>2.84349442379182</v>
      </c>
    </row>
    <row r="3623" spans="1:9" x14ac:dyDescent="0.25">
      <c r="A3623">
        <v>3621</v>
      </c>
      <c r="B3623">
        <v>44.603814713896398</v>
      </c>
      <c r="C3623">
        <v>149.43483063328401</v>
      </c>
      <c r="D3623">
        <v>17.5662399223176</v>
      </c>
      <c r="E3623">
        <v>9.9510813242508291</v>
      </c>
      <c r="F3623">
        <v>0.232116922683374</v>
      </c>
      <c r="G3623">
        <v>0.74963017432305301</v>
      </c>
      <c r="H3623">
        <v>11.9514866979655</v>
      </c>
      <c r="I3623">
        <v>6.1688311688311597</v>
      </c>
    </row>
    <row r="3624" spans="1:9" x14ac:dyDescent="0.25">
      <c r="A3624">
        <v>3622</v>
      </c>
      <c r="B3624">
        <v>37.750857632933098</v>
      </c>
      <c r="C3624">
        <v>140.219984925164</v>
      </c>
      <c r="D3624">
        <v>14.2459749429991</v>
      </c>
      <c r="E3624">
        <v>11.1925835226016</v>
      </c>
      <c r="F3624">
        <v>0.223175449002771</v>
      </c>
      <c r="G3624">
        <v>0.79160495534100095</v>
      </c>
      <c r="H3624">
        <v>15.262111801242201</v>
      </c>
      <c r="I3624">
        <v>8.2029529529529501</v>
      </c>
    </row>
    <row r="3625" spans="1:9" x14ac:dyDescent="0.25">
      <c r="A3625">
        <v>3623</v>
      </c>
      <c r="B3625">
        <v>36.5881753312946</v>
      </c>
      <c r="C3625">
        <v>81.377992868059096</v>
      </c>
      <c r="D3625">
        <v>19.854531103362199</v>
      </c>
      <c r="E3625">
        <v>19.881656250873899</v>
      </c>
      <c r="F3625">
        <v>0.20640320376985799</v>
      </c>
      <c r="G3625">
        <v>0.44290429159086198</v>
      </c>
      <c r="H3625">
        <v>17.283969465648799</v>
      </c>
      <c r="I3625">
        <v>4.7237237237237197</v>
      </c>
    </row>
    <row r="3626" spans="1:9" x14ac:dyDescent="0.25">
      <c r="A3626">
        <v>3624</v>
      </c>
      <c r="B3626">
        <v>53.042072123640502</v>
      </c>
      <c r="C3626">
        <v>135.74639472599901</v>
      </c>
      <c r="D3626">
        <v>16.092778539396299</v>
      </c>
      <c r="E3626">
        <v>7.4638566876125898</v>
      </c>
      <c r="F3626">
        <v>0.29803124769545403</v>
      </c>
      <c r="G3626">
        <v>0.861117447895132</v>
      </c>
      <c r="H3626">
        <v>13.5089538171536</v>
      </c>
      <c r="I3626">
        <v>5.0403100775193801</v>
      </c>
    </row>
    <row r="3627" spans="1:9" x14ac:dyDescent="0.25">
      <c r="A3627">
        <v>3625</v>
      </c>
      <c r="B3627">
        <v>21.637998436278298</v>
      </c>
      <c r="C3627">
        <v>170.31724022719601</v>
      </c>
      <c r="D3627">
        <v>16.471384346262798</v>
      </c>
      <c r="E3627">
        <v>5.0900240665334398</v>
      </c>
      <c r="F3627">
        <v>0.12083642750325201</v>
      </c>
      <c r="G3627">
        <v>0.81640143651485897</v>
      </c>
      <c r="H3627">
        <v>17.500910746812298</v>
      </c>
      <c r="I3627">
        <v>3.0448561677230601</v>
      </c>
    </row>
    <row r="3628" spans="1:9" x14ac:dyDescent="0.25">
      <c r="A3628">
        <v>3626</v>
      </c>
      <c r="B3628">
        <v>34.997877758913397</v>
      </c>
      <c r="C3628">
        <v>173.37805540467099</v>
      </c>
      <c r="D3628">
        <v>15.3627500918191</v>
      </c>
      <c r="E3628">
        <v>5.0672474101564999</v>
      </c>
      <c r="F3628">
        <v>0.19547042476249901</v>
      </c>
      <c r="G3628">
        <v>0.82511553069767696</v>
      </c>
      <c r="H3628">
        <v>16.576612903225801</v>
      </c>
      <c r="I3628">
        <v>2.7472671622212501</v>
      </c>
    </row>
    <row r="3629" spans="1:9" x14ac:dyDescent="0.25">
      <c r="A3629">
        <v>3627</v>
      </c>
      <c r="B3629">
        <v>31.599390243902398</v>
      </c>
      <c r="C3629">
        <v>154.88594302349699</v>
      </c>
      <c r="D3629">
        <v>16.4433163681366</v>
      </c>
      <c r="E3629">
        <v>4.0152377351820503</v>
      </c>
      <c r="F3629">
        <v>0.17867433894142801</v>
      </c>
      <c r="G3629">
        <v>0.86436107623851199</v>
      </c>
      <c r="H3629">
        <v>14.9262981574539</v>
      </c>
      <c r="I3629">
        <v>2.6422764227642199</v>
      </c>
    </row>
    <row r="3630" spans="1:9" x14ac:dyDescent="0.25">
      <c r="A3630">
        <v>3628</v>
      </c>
      <c r="B3630">
        <v>28.957528957528901</v>
      </c>
      <c r="C3630">
        <v>149.347365278399</v>
      </c>
      <c r="D3630">
        <v>11.1440739130207</v>
      </c>
      <c r="E3630">
        <v>10.1556805837039</v>
      </c>
      <c r="F3630">
        <v>0.19424605017889801</v>
      </c>
      <c r="G3630">
        <v>0.72714302489739502</v>
      </c>
      <c r="H3630">
        <v>12.1587677725118</v>
      </c>
      <c r="I3630">
        <v>6.9360770577933399</v>
      </c>
    </row>
    <row r="3631" spans="1:9" x14ac:dyDescent="0.25">
      <c r="A3631">
        <v>3629</v>
      </c>
      <c r="B3631">
        <v>39.598499061913699</v>
      </c>
      <c r="C3631">
        <v>148.31588494428601</v>
      </c>
      <c r="D3631">
        <v>14.4973290735389</v>
      </c>
      <c r="E3631">
        <v>8.8108814329392207</v>
      </c>
      <c r="F3631">
        <v>0.23897292747468099</v>
      </c>
      <c r="G3631">
        <v>0.83903757364433795</v>
      </c>
      <c r="H3631">
        <v>10.683702989392399</v>
      </c>
      <c r="I3631">
        <v>4.1156340057636802</v>
      </c>
    </row>
    <row r="3632" spans="1:9" x14ac:dyDescent="0.25">
      <c r="A3632">
        <v>3630</v>
      </c>
      <c r="B3632">
        <v>47.237924281984299</v>
      </c>
      <c r="C3632">
        <v>162.193108670957</v>
      </c>
      <c r="D3632">
        <v>14.052779331161</v>
      </c>
      <c r="E3632">
        <v>5.6343162814496504</v>
      </c>
      <c r="F3632">
        <v>0.304639052919083</v>
      </c>
      <c r="G3632">
        <v>0.76667882720781999</v>
      </c>
      <c r="H3632">
        <v>8.9477317554240603</v>
      </c>
      <c r="I3632">
        <v>2.68805590851334</v>
      </c>
    </row>
    <row r="3633" spans="1:9" x14ac:dyDescent="0.25">
      <c r="A3633">
        <v>3631</v>
      </c>
      <c r="B3633">
        <v>36.756617647058803</v>
      </c>
      <c r="C3633">
        <v>173.15874144520399</v>
      </c>
      <c r="D3633">
        <v>11.730769435850799</v>
      </c>
      <c r="E3633">
        <v>7.5125726376827604</v>
      </c>
      <c r="F3633">
        <v>0.217637256338296</v>
      </c>
      <c r="G3633">
        <v>0.90151571410846398</v>
      </c>
      <c r="H3633">
        <v>15.1891223733003</v>
      </c>
      <c r="I3633">
        <v>3.0765103802192599</v>
      </c>
    </row>
    <row r="3634" spans="1:9" x14ac:dyDescent="0.25">
      <c r="A3634">
        <v>3632</v>
      </c>
      <c r="B3634">
        <v>52.574909747292402</v>
      </c>
      <c r="C3634">
        <v>152.025636553889</v>
      </c>
      <c r="D3634">
        <v>25.144621637422901</v>
      </c>
      <c r="E3634">
        <v>7.0553714996876904</v>
      </c>
      <c r="F3634">
        <v>0.28780183846004798</v>
      </c>
      <c r="G3634">
        <v>0.86933307905537804</v>
      </c>
      <c r="H3634">
        <v>12.2068965517241</v>
      </c>
      <c r="I3634">
        <v>4.31460674157303</v>
      </c>
    </row>
    <row r="3635" spans="1:9" x14ac:dyDescent="0.25">
      <c r="A3635">
        <v>3633</v>
      </c>
      <c r="B3635">
        <v>52.5307476773337</v>
      </c>
      <c r="C3635">
        <v>174.182391556184</v>
      </c>
      <c r="D3635">
        <v>12.573361104072999</v>
      </c>
      <c r="E3635">
        <v>8.3500619121346595</v>
      </c>
      <c r="F3635">
        <v>0.33400082290028299</v>
      </c>
      <c r="G3635">
        <v>0.82123969802371899</v>
      </c>
      <c r="H3635">
        <v>4.6438607208307801</v>
      </c>
      <c r="I3635">
        <v>4.5836025848142103</v>
      </c>
    </row>
    <row r="3636" spans="1:9" x14ac:dyDescent="0.25">
      <c r="A3636">
        <v>3634</v>
      </c>
      <c r="B3636">
        <v>47.023709902370904</v>
      </c>
      <c r="C3636">
        <v>129.01234567901199</v>
      </c>
      <c r="D3636">
        <v>20.250988371439998</v>
      </c>
      <c r="E3636">
        <v>15.9381500224129</v>
      </c>
      <c r="F3636">
        <v>0.27327267345827599</v>
      </c>
      <c r="G3636">
        <v>0.74660016177689403</v>
      </c>
      <c r="H3636">
        <v>16.566796368352701</v>
      </c>
      <c r="I3636">
        <v>8.8112286411716791</v>
      </c>
    </row>
    <row r="3637" spans="1:9" x14ac:dyDescent="0.25">
      <c r="A3637">
        <v>3635</v>
      </c>
      <c r="B3637">
        <v>53.045322616655497</v>
      </c>
      <c r="C3637">
        <v>109.107760927743</v>
      </c>
      <c r="D3637">
        <v>14.2946182338629</v>
      </c>
      <c r="E3637">
        <v>8.91475933726527</v>
      </c>
      <c r="F3637">
        <v>0.33091395461704798</v>
      </c>
      <c r="G3637">
        <v>0.83095471067716498</v>
      </c>
      <c r="H3637">
        <v>8.68645484949832</v>
      </c>
      <c r="I3637">
        <v>5.2946290571870103</v>
      </c>
    </row>
    <row r="3638" spans="1:9" x14ac:dyDescent="0.25">
      <c r="A3638">
        <v>3636</v>
      </c>
      <c r="B3638">
        <v>47.826952268510702</v>
      </c>
      <c r="C3638">
        <v>178.36705372957999</v>
      </c>
      <c r="D3638">
        <v>17.0665919455123</v>
      </c>
      <c r="E3638">
        <v>3.5606848265715998</v>
      </c>
      <c r="F3638">
        <v>0.33454297036500003</v>
      </c>
      <c r="G3638">
        <v>0.90320308798679705</v>
      </c>
      <c r="H3638">
        <v>11.3813229571984</v>
      </c>
      <c r="I3638">
        <v>2.78936545240893</v>
      </c>
    </row>
    <row r="3639" spans="1:9" x14ac:dyDescent="0.25">
      <c r="A3639">
        <v>3637</v>
      </c>
      <c r="B3639">
        <v>43.477454909819599</v>
      </c>
      <c r="C3639">
        <v>180.365962996169</v>
      </c>
      <c r="D3639">
        <v>19.0960788913636</v>
      </c>
      <c r="E3639">
        <v>3.7848015861744702</v>
      </c>
      <c r="F3639">
        <v>0.271569168238119</v>
      </c>
      <c r="G3639">
        <v>0.90121637081918005</v>
      </c>
      <c r="H3639">
        <v>10.7789165446559</v>
      </c>
      <c r="I3639">
        <v>2.6078753076291998</v>
      </c>
    </row>
    <row r="3640" spans="1:9" x14ac:dyDescent="0.25">
      <c r="A3640">
        <v>3638</v>
      </c>
      <c r="B3640">
        <v>53.014619883040901</v>
      </c>
      <c r="C3640">
        <v>162.63726977248101</v>
      </c>
      <c r="D3640">
        <v>13.207227994231401</v>
      </c>
      <c r="E3640">
        <v>8.5417308832685297</v>
      </c>
      <c r="F3640">
        <v>0.33942590969623798</v>
      </c>
      <c r="G3640">
        <v>0.77445102271881205</v>
      </c>
      <c r="H3640">
        <v>9.6336014298480794</v>
      </c>
      <c r="I3640">
        <v>4.9613670133729499</v>
      </c>
    </row>
    <row r="3641" spans="1:9" x14ac:dyDescent="0.25">
      <c r="A3641">
        <v>3639</v>
      </c>
      <c r="B3641">
        <v>53.697639843895097</v>
      </c>
      <c r="C3641">
        <v>120.60482708933699</v>
      </c>
      <c r="D3641">
        <v>16.088194296759799</v>
      </c>
      <c r="E3641">
        <v>10.238737633496299</v>
      </c>
      <c r="F3641">
        <v>0.332036821059916</v>
      </c>
      <c r="G3641">
        <v>0.57127176242698996</v>
      </c>
      <c r="H3641">
        <v>8.8500336247478106</v>
      </c>
      <c r="I3641">
        <v>4.8887677208287803</v>
      </c>
    </row>
    <row r="3642" spans="1:9" x14ac:dyDescent="0.25">
      <c r="A3642">
        <v>3640</v>
      </c>
      <c r="B3642">
        <v>21.722832722832699</v>
      </c>
      <c r="C3642">
        <v>133.927233814874</v>
      </c>
      <c r="D3642">
        <v>19.813383615604501</v>
      </c>
      <c r="E3642">
        <v>5.7946465855256104</v>
      </c>
      <c r="F3642">
        <v>0.107740171678314</v>
      </c>
      <c r="G3642">
        <v>0.73869550422026997</v>
      </c>
      <c r="H3642">
        <v>15.870422535211199</v>
      </c>
      <c r="I3642">
        <v>3.33741258741258</v>
      </c>
    </row>
    <row r="3643" spans="1:9" x14ac:dyDescent="0.25">
      <c r="A3643">
        <v>3641</v>
      </c>
      <c r="B3643">
        <v>33.842074592074503</v>
      </c>
      <c r="C3643">
        <v>150.87885572139299</v>
      </c>
      <c r="D3643">
        <v>12.628102936532301</v>
      </c>
      <c r="E3643">
        <v>5.0482592103921702</v>
      </c>
      <c r="F3643">
        <v>0.21513304763896901</v>
      </c>
      <c r="G3643">
        <v>0.89134031364351596</v>
      </c>
      <c r="H3643">
        <v>11.5516265912305</v>
      </c>
      <c r="I3643">
        <v>3.2032332563510302</v>
      </c>
    </row>
    <row r="3644" spans="1:9" x14ac:dyDescent="0.25">
      <c r="A3644">
        <v>3642</v>
      </c>
      <c r="B3644">
        <v>36.795984807379199</v>
      </c>
      <c r="C3644">
        <v>175.299981674912</v>
      </c>
      <c r="D3644">
        <v>17.083978654391899</v>
      </c>
      <c r="E3644">
        <v>4.1158468677436897</v>
      </c>
      <c r="F3644">
        <v>0.212174548876472</v>
      </c>
      <c r="G3644">
        <v>0.82385814074566899</v>
      </c>
      <c r="H3644">
        <v>17.4640122511485</v>
      </c>
      <c r="I3644">
        <v>2.7183574879227002</v>
      </c>
    </row>
    <row r="3645" spans="1:9" x14ac:dyDescent="0.25">
      <c r="A3645">
        <v>3643</v>
      </c>
      <c r="B3645">
        <v>39.356720536066199</v>
      </c>
      <c r="C3645">
        <v>151.938574400525</v>
      </c>
      <c r="D3645">
        <v>14.4058104105928</v>
      </c>
      <c r="E3645">
        <v>4.99538693427961</v>
      </c>
      <c r="F3645">
        <v>0.23271165040578601</v>
      </c>
      <c r="G3645">
        <v>0.850572339567919</v>
      </c>
      <c r="H3645">
        <v>13.7249388753056</v>
      </c>
      <c r="I3645">
        <v>3.2454629344816901</v>
      </c>
    </row>
    <row r="3646" spans="1:9" x14ac:dyDescent="0.25">
      <c r="A3646">
        <v>3644</v>
      </c>
      <c r="B3646">
        <v>50.512356101304597</v>
      </c>
      <c r="C3646">
        <v>166.39724112219201</v>
      </c>
      <c r="D3646">
        <v>12.7150436386426</v>
      </c>
      <c r="E3646">
        <v>4.1317984842240101</v>
      </c>
      <c r="F3646">
        <v>0.32323653369590399</v>
      </c>
      <c r="G3646">
        <v>0.87922981417377799</v>
      </c>
      <c r="H3646">
        <v>6.3604938271604903</v>
      </c>
      <c r="I3646">
        <v>2.9133418043202002</v>
      </c>
    </row>
    <row r="3647" spans="1:9" x14ac:dyDescent="0.25">
      <c r="A3647">
        <v>3645</v>
      </c>
      <c r="B3647">
        <v>59.092533936651499</v>
      </c>
      <c r="C3647">
        <v>145.55912526997801</v>
      </c>
      <c r="D3647">
        <v>14.236904784136099</v>
      </c>
      <c r="E3647">
        <v>5.1908422849810796</v>
      </c>
      <c r="F3647">
        <v>0.30608410718241202</v>
      </c>
      <c r="G3647">
        <v>0.80907038881427296</v>
      </c>
      <c r="H3647">
        <v>10.354515050167199</v>
      </c>
      <c r="I3647">
        <v>3.0633994554647899</v>
      </c>
    </row>
    <row r="3648" spans="1:9" x14ac:dyDescent="0.25">
      <c r="A3648">
        <v>3646</v>
      </c>
      <c r="B3648">
        <v>32.155034895314003</v>
      </c>
      <c r="C3648">
        <v>168.98337070254101</v>
      </c>
      <c r="D3648">
        <v>16.586168999455801</v>
      </c>
      <c r="E3648">
        <v>6.2547587991505598</v>
      </c>
      <c r="F3648">
        <v>0.198376581853801</v>
      </c>
      <c r="G3648">
        <v>0.81212598059051899</v>
      </c>
      <c r="H3648">
        <v>16.269525267993799</v>
      </c>
      <c r="I3648">
        <v>2.8286280336800398</v>
      </c>
    </row>
    <row r="3649" spans="1:9" x14ac:dyDescent="0.25">
      <c r="A3649">
        <v>3647</v>
      </c>
      <c r="B3649">
        <v>31.556345177664902</v>
      </c>
      <c r="C3649">
        <v>160.89934924078</v>
      </c>
      <c r="D3649">
        <v>20.995870114857698</v>
      </c>
      <c r="E3649">
        <v>3.9548573797764499</v>
      </c>
      <c r="F3649">
        <v>0.17573757414744001</v>
      </c>
      <c r="G3649">
        <v>0.84037550775402303</v>
      </c>
      <c r="H3649">
        <v>20.396825396825299</v>
      </c>
      <c r="I3649">
        <v>2.7135437475029902</v>
      </c>
    </row>
    <row r="3650" spans="1:9" x14ac:dyDescent="0.25">
      <c r="A3650">
        <v>3648</v>
      </c>
      <c r="B3650">
        <v>21.649197510645202</v>
      </c>
      <c r="C3650">
        <v>176.163181978176</v>
      </c>
      <c r="D3650">
        <v>8.3403494950710897</v>
      </c>
      <c r="E3650">
        <v>8.3710843767496499</v>
      </c>
      <c r="F3650">
        <v>0.17216212418694901</v>
      </c>
      <c r="G3650">
        <v>0.89847833506266495</v>
      </c>
      <c r="H3650">
        <v>11.9413067552602</v>
      </c>
      <c r="I3650">
        <v>4.2602230483271297</v>
      </c>
    </row>
    <row r="3651" spans="1:9" x14ac:dyDescent="0.25">
      <c r="A3651">
        <v>3649</v>
      </c>
      <c r="B3651">
        <v>25.370721048798199</v>
      </c>
      <c r="C3651">
        <v>133.067215363511</v>
      </c>
      <c r="D3651">
        <v>15.0855124190804</v>
      </c>
      <c r="E3651">
        <v>10.5588004934463</v>
      </c>
      <c r="F3651">
        <v>0.145201815436415</v>
      </c>
      <c r="G3651">
        <v>0.70662136495433003</v>
      </c>
      <c r="H3651">
        <v>19.350649350649299</v>
      </c>
      <c r="I3651">
        <v>4.4877742946708397</v>
      </c>
    </row>
    <row r="3652" spans="1:9" x14ac:dyDescent="0.25">
      <c r="A3652">
        <v>3650</v>
      </c>
      <c r="B3652">
        <v>41.254261878853796</v>
      </c>
      <c r="C3652">
        <v>167.61648814078001</v>
      </c>
      <c r="D3652">
        <v>12.040799026520199</v>
      </c>
      <c r="E3652">
        <v>8.2929526776769595</v>
      </c>
      <c r="F3652">
        <v>0.25682400682395801</v>
      </c>
      <c r="G3652">
        <v>0.80280193709227399</v>
      </c>
      <c r="H3652">
        <v>12.8527397260273</v>
      </c>
      <c r="I3652">
        <v>4.6276053728577997</v>
      </c>
    </row>
    <row r="3653" spans="1:9" x14ac:dyDescent="0.25">
      <c r="A3653">
        <v>3651</v>
      </c>
      <c r="B3653">
        <v>71.369642554633202</v>
      </c>
      <c r="C3653">
        <v>168.55751037344399</v>
      </c>
      <c r="D3653">
        <v>14.3906399563074</v>
      </c>
      <c r="E3653">
        <v>5.17964523032611</v>
      </c>
      <c r="F3653">
        <v>0.399684164758982</v>
      </c>
      <c r="G3653">
        <v>0.82451052063822206</v>
      </c>
      <c r="H3653">
        <v>6.09457671957672</v>
      </c>
      <c r="I3653">
        <v>2.8818124207858</v>
      </c>
    </row>
    <row r="3654" spans="1:9" x14ac:dyDescent="0.25">
      <c r="A3654">
        <v>3652</v>
      </c>
      <c r="B3654">
        <v>33.073422562141403</v>
      </c>
      <c r="C3654">
        <v>176.94423485027099</v>
      </c>
      <c r="D3654">
        <v>10.7867201707272</v>
      </c>
      <c r="E3654">
        <v>3.29564416459672</v>
      </c>
      <c r="F3654">
        <v>0.204597978007689</v>
      </c>
      <c r="G3654">
        <v>0.84320460954144905</v>
      </c>
      <c r="H3654">
        <v>11.503144654088</v>
      </c>
      <c r="I3654">
        <v>2.5452830188679201</v>
      </c>
    </row>
    <row r="3655" spans="1:9" x14ac:dyDescent="0.25">
      <c r="A3655">
        <v>3653</v>
      </c>
      <c r="B3655">
        <v>66.957881184476705</v>
      </c>
      <c r="C3655">
        <v>133.098869579888</v>
      </c>
      <c r="D3655">
        <v>15.5654698740546</v>
      </c>
      <c r="E3655">
        <v>10.8702142414293</v>
      </c>
      <c r="F3655">
        <v>0.420706162230851</v>
      </c>
      <c r="G3655">
        <v>0.77153856466627502</v>
      </c>
      <c r="H3655">
        <v>7.43148278285312</v>
      </c>
      <c r="I3655">
        <v>5.3594989561586601</v>
      </c>
    </row>
    <row r="3656" spans="1:9" x14ac:dyDescent="0.25">
      <c r="A3656">
        <v>3654</v>
      </c>
      <c r="B3656">
        <v>69.969442651172798</v>
      </c>
      <c r="C3656">
        <v>157.72211253701801</v>
      </c>
      <c r="D3656">
        <v>14.902826913197099</v>
      </c>
      <c r="E3656">
        <v>5.4952798397303599</v>
      </c>
      <c r="F3656">
        <v>0.36403312397818899</v>
      </c>
      <c r="G3656">
        <v>0.84916283180955299</v>
      </c>
      <c r="H3656">
        <v>9.1456628477905006</v>
      </c>
      <c r="I3656">
        <v>3.1783552865788498</v>
      </c>
    </row>
    <row r="3657" spans="1:9" x14ac:dyDescent="0.25">
      <c r="A3657">
        <v>3655</v>
      </c>
      <c r="B3657">
        <v>68.120125061707995</v>
      </c>
      <c r="C3657">
        <v>172.939748315749</v>
      </c>
      <c r="D3657">
        <v>14.358806908538201</v>
      </c>
      <c r="E3657">
        <v>4.2075825686884896</v>
      </c>
      <c r="F3657">
        <v>0.41263536099634901</v>
      </c>
      <c r="G3657">
        <v>0.85619527641138304</v>
      </c>
      <c r="H3657">
        <v>10.518957345971501</v>
      </c>
      <c r="I3657">
        <v>2.7375455650060698</v>
      </c>
    </row>
    <row r="3658" spans="1:9" x14ac:dyDescent="0.25">
      <c r="A3658">
        <v>3656</v>
      </c>
      <c r="B3658">
        <v>79.7332096474953</v>
      </c>
      <c r="C3658">
        <v>132.15703380588801</v>
      </c>
      <c r="D3658">
        <v>24.341662335941599</v>
      </c>
      <c r="E3658">
        <v>13.451798114857599</v>
      </c>
      <c r="F3658">
        <v>0.41829661954146102</v>
      </c>
      <c r="G3658">
        <v>0.74161540493643296</v>
      </c>
      <c r="H3658">
        <v>11.796728971962599</v>
      </c>
      <c r="I3658">
        <v>8.5829126213592204</v>
      </c>
    </row>
    <row r="3659" spans="1:9" x14ac:dyDescent="0.25">
      <c r="A3659">
        <v>3657</v>
      </c>
      <c r="B3659">
        <v>42.160646900269498</v>
      </c>
      <c r="C3659">
        <v>175.819984264358</v>
      </c>
      <c r="D3659">
        <v>17.444354494735101</v>
      </c>
      <c r="E3659">
        <v>3.3631305411683199</v>
      </c>
      <c r="F3659">
        <v>0.260784303087498</v>
      </c>
      <c r="G3659">
        <v>0.836988341358609</v>
      </c>
      <c r="H3659">
        <v>11.644216691068801</v>
      </c>
      <c r="I3659">
        <v>2.4727722772277199</v>
      </c>
    </row>
    <row r="3660" spans="1:9" x14ac:dyDescent="0.25">
      <c r="A3660">
        <v>3658</v>
      </c>
      <c r="B3660">
        <v>42.085492920117503</v>
      </c>
      <c r="C3660">
        <v>171.31499122587101</v>
      </c>
      <c r="D3660">
        <v>8.7953619413951998</v>
      </c>
      <c r="E3660">
        <v>7.1204623435371097</v>
      </c>
      <c r="F3660">
        <v>0.29095186019230002</v>
      </c>
      <c r="G3660">
        <v>0.83635808627182096</v>
      </c>
      <c r="H3660">
        <v>9.9150141643059495</v>
      </c>
      <c r="I3660">
        <v>3.8771653543307001</v>
      </c>
    </row>
    <row r="3661" spans="1:9" x14ac:dyDescent="0.25">
      <c r="A3661">
        <v>3659</v>
      </c>
      <c r="B3661">
        <v>61.776159654800402</v>
      </c>
      <c r="C3661">
        <v>155.24305106657999</v>
      </c>
      <c r="D3661">
        <v>17.147515660924899</v>
      </c>
      <c r="E3661">
        <v>12.6192960252083</v>
      </c>
      <c r="F3661">
        <v>0.378266614261004</v>
      </c>
      <c r="G3661">
        <v>0.73728477625654898</v>
      </c>
      <c r="H3661">
        <v>8.4949832775919702</v>
      </c>
      <c r="I3661">
        <v>6.6368623148656001</v>
      </c>
    </row>
    <row r="3662" spans="1:9" x14ac:dyDescent="0.25">
      <c r="A3662">
        <v>3660</v>
      </c>
      <c r="B3662">
        <v>28.25</v>
      </c>
      <c r="C3662">
        <v>173.03358650965001</v>
      </c>
      <c r="D3662">
        <v>14.166462160607599</v>
      </c>
      <c r="E3662">
        <v>3.8665527120531702</v>
      </c>
      <c r="F3662">
        <v>0.17774309336475999</v>
      </c>
      <c r="G3662">
        <v>0.90481231696410003</v>
      </c>
      <c r="H3662">
        <v>17.222982216142199</v>
      </c>
      <c r="I3662">
        <v>2.7901147809791498</v>
      </c>
    </row>
    <row r="3663" spans="1:9" x14ac:dyDescent="0.25">
      <c r="A3663">
        <v>3661</v>
      </c>
      <c r="B3663">
        <v>67.198342094621907</v>
      </c>
      <c r="C3663">
        <v>168.59055885218299</v>
      </c>
      <c r="D3663">
        <v>10.721312847628299</v>
      </c>
      <c r="E3663">
        <v>10.741163881756099</v>
      </c>
      <c r="F3663">
        <v>0.396373859103127</v>
      </c>
      <c r="G3663">
        <v>0.84871205886186296</v>
      </c>
      <c r="H3663">
        <v>6.5995508982035904</v>
      </c>
      <c r="I3663">
        <v>7.1998658618376901</v>
      </c>
    </row>
    <row r="3664" spans="1:9" x14ac:dyDescent="0.25">
      <c r="A3664">
        <v>3662</v>
      </c>
      <c r="B3664">
        <v>50.3706883789785</v>
      </c>
      <c r="C3664">
        <v>164.51265919901701</v>
      </c>
      <c r="D3664">
        <v>11.8414476577868</v>
      </c>
      <c r="E3664">
        <v>5.16907841115541</v>
      </c>
      <c r="F3664">
        <v>0.33057945486738599</v>
      </c>
      <c r="G3664">
        <v>0.82960947846119404</v>
      </c>
      <c r="H3664">
        <v>6.55774985038898</v>
      </c>
      <c r="I3664">
        <v>2.8540824575585999</v>
      </c>
    </row>
    <row r="3665" spans="1:9" x14ac:dyDescent="0.25">
      <c r="A3665">
        <v>3663</v>
      </c>
      <c r="B3665">
        <v>37.626388888888798</v>
      </c>
      <c r="C3665">
        <v>157.808904593639</v>
      </c>
      <c r="D3665">
        <v>9.9492399982717199</v>
      </c>
      <c r="E3665">
        <v>6.9052691496778102</v>
      </c>
      <c r="F3665">
        <v>0.25872976064587799</v>
      </c>
      <c r="G3665">
        <v>0.81763279196466099</v>
      </c>
      <c r="H3665">
        <v>10.493410214168</v>
      </c>
      <c r="I3665">
        <v>4.06465517241379</v>
      </c>
    </row>
    <row r="3666" spans="1:9" x14ac:dyDescent="0.25">
      <c r="A3666">
        <v>3664</v>
      </c>
      <c r="B3666">
        <v>37.055472263867998</v>
      </c>
      <c r="C3666">
        <v>147.87299591323401</v>
      </c>
      <c r="D3666">
        <v>17.237408577378201</v>
      </c>
      <c r="E3666">
        <v>5.9442376336440903</v>
      </c>
      <c r="F3666">
        <v>0.22762899234221801</v>
      </c>
      <c r="G3666">
        <v>0.79882395029148801</v>
      </c>
      <c r="H3666">
        <v>18.792665726375098</v>
      </c>
      <c r="I3666">
        <v>3.4857250187828699</v>
      </c>
    </row>
    <row r="3667" spans="1:9" x14ac:dyDescent="0.25">
      <c r="A3667">
        <v>3665</v>
      </c>
      <c r="B3667">
        <v>43.610661764705803</v>
      </c>
      <c r="C3667">
        <v>154.07536585365801</v>
      </c>
      <c r="D3667">
        <v>11.586353026252899</v>
      </c>
      <c r="E3667">
        <v>6.78136253350511</v>
      </c>
      <c r="F3667">
        <v>0.31104790333566501</v>
      </c>
      <c r="G3667">
        <v>0.81533572166236601</v>
      </c>
      <c r="H3667">
        <v>9.9458128078817705</v>
      </c>
      <c r="I3667">
        <v>3.3915057915057898</v>
      </c>
    </row>
    <row r="3668" spans="1:9" x14ac:dyDescent="0.25">
      <c r="A3668">
        <v>3666</v>
      </c>
      <c r="B3668">
        <v>44.654905001938701</v>
      </c>
      <c r="C3668">
        <v>71.891855807743596</v>
      </c>
      <c r="D3668">
        <v>13.4343160268054</v>
      </c>
      <c r="E3668">
        <v>8.0367153979207</v>
      </c>
      <c r="F3668">
        <v>0.27373062385640601</v>
      </c>
      <c r="G3668">
        <v>0.64614941171210005</v>
      </c>
      <c r="H3668">
        <v>14.996254681647899</v>
      </c>
      <c r="I3668">
        <v>5.6374745417515202</v>
      </c>
    </row>
    <row r="3669" spans="1:9" x14ac:dyDescent="0.25">
      <c r="A3669">
        <v>3667</v>
      </c>
      <c r="B3669">
        <v>41.161356628982503</v>
      </c>
      <c r="C3669">
        <v>171.30214323052701</v>
      </c>
      <c r="D3669">
        <v>14.2445288242125</v>
      </c>
      <c r="E3669">
        <v>7.9807554181511904</v>
      </c>
      <c r="F3669">
        <v>0.312656270123781</v>
      </c>
      <c r="G3669">
        <v>0.78638952131293005</v>
      </c>
      <c r="H3669">
        <v>6.3456477732793504</v>
      </c>
      <c r="I3669">
        <v>3.6987563334868701</v>
      </c>
    </row>
    <row r="3670" spans="1:9" x14ac:dyDescent="0.25">
      <c r="A3670">
        <v>3668</v>
      </c>
      <c r="B3670">
        <v>54.508730329812401</v>
      </c>
      <c r="C3670">
        <v>94.416641724034704</v>
      </c>
      <c r="D3670">
        <v>18.217672808914301</v>
      </c>
      <c r="E3670">
        <v>5.4001544617727797</v>
      </c>
      <c r="F3670">
        <v>0.31857263368052402</v>
      </c>
      <c r="G3670">
        <v>0.80785444315370103</v>
      </c>
      <c r="H3670">
        <v>12.375621890547199</v>
      </c>
      <c r="I3670">
        <v>3.29</v>
      </c>
    </row>
    <row r="3671" spans="1:9" x14ac:dyDescent="0.25">
      <c r="A3671">
        <v>3669</v>
      </c>
      <c r="B3671">
        <v>53.042072123640502</v>
      </c>
      <c r="C3671">
        <v>176.26981577704299</v>
      </c>
      <c r="D3671">
        <v>16.092778539396299</v>
      </c>
      <c r="E3671">
        <v>4.59403120343792</v>
      </c>
      <c r="F3671">
        <v>0.29803124769545403</v>
      </c>
      <c r="G3671">
        <v>0.87670761059148805</v>
      </c>
      <c r="H3671">
        <v>13.5089538171536</v>
      </c>
      <c r="I3671">
        <v>2.6277824739363198</v>
      </c>
    </row>
    <row r="3672" spans="1:9" x14ac:dyDescent="0.25">
      <c r="A3672">
        <v>3670</v>
      </c>
      <c r="B3672">
        <v>55.874539651362603</v>
      </c>
      <c r="C3672">
        <v>163.26371660305301</v>
      </c>
      <c r="D3672">
        <v>14.1735757743959</v>
      </c>
      <c r="E3672">
        <v>9.0497293878353098</v>
      </c>
      <c r="F3672">
        <v>0.35133762713107197</v>
      </c>
      <c r="G3672">
        <v>0.85258440195908503</v>
      </c>
      <c r="H3672">
        <v>8.6517571884984008</v>
      </c>
      <c r="I3672">
        <v>5.3687667960585204</v>
      </c>
    </row>
    <row r="3673" spans="1:9" x14ac:dyDescent="0.25">
      <c r="A3673">
        <v>3671</v>
      </c>
      <c r="B3673">
        <v>78.579467939972702</v>
      </c>
      <c r="C3673">
        <v>174.585372201978</v>
      </c>
      <c r="D3673">
        <v>13.787654739492099</v>
      </c>
      <c r="E3673">
        <v>4.88621010010612</v>
      </c>
      <c r="F3673">
        <v>0.42074148694029601</v>
      </c>
      <c r="G3673">
        <v>0.87215361995868002</v>
      </c>
      <c r="H3673">
        <v>9.7417519908987398</v>
      </c>
      <c r="I3673">
        <v>2.8427335123843598</v>
      </c>
    </row>
    <row r="3674" spans="1:9" x14ac:dyDescent="0.25">
      <c r="A3674">
        <v>3672</v>
      </c>
      <c r="B3674">
        <v>32.79</v>
      </c>
      <c r="C3674">
        <v>99.595835812016603</v>
      </c>
      <c r="D3674">
        <v>16.712929782464201</v>
      </c>
      <c r="E3674">
        <v>4.9070935575021801</v>
      </c>
      <c r="F3674">
        <v>0.17881970391235899</v>
      </c>
      <c r="G3674">
        <v>0.83612480034914105</v>
      </c>
      <c r="H3674">
        <v>18.643491124260301</v>
      </c>
      <c r="I3674">
        <v>3.6193161790623898</v>
      </c>
    </row>
    <row r="3675" spans="1:9" x14ac:dyDescent="0.25">
      <c r="A3675">
        <v>3673</v>
      </c>
      <c r="B3675">
        <v>57.346869187848696</v>
      </c>
      <c r="C3675">
        <v>141.59269347860899</v>
      </c>
      <c r="D3675">
        <v>14.053505037400299</v>
      </c>
      <c r="E3675">
        <v>4.4622327319648196</v>
      </c>
      <c r="F3675">
        <v>0.34208085634281599</v>
      </c>
      <c r="G3675">
        <v>0.77014974504119404</v>
      </c>
      <c r="H3675">
        <v>9.0378378378378308</v>
      </c>
      <c r="I3675">
        <v>2.7031602708803599</v>
      </c>
    </row>
    <row r="3676" spans="1:9" x14ac:dyDescent="0.25">
      <c r="A3676">
        <v>3674</v>
      </c>
      <c r="B3676">
        <v>41.151285431773204</v>
      </c>
      <c r="C3676">
        <v>159.31145935357401</v>
      </c>
      <c r="D3676">
        <v>11.53869383882</v>
      </c>
      <c r="E3676">
        <v>7.2750970974412397</v>
      </c>
      <c r="F3676">
        <v>0.28010246065477501</v>
      </c>
      <c r="G3676">
        <v>0.72723292774776305</v>
      </c>
      <c r="H3676">
        <v>9.6115342763873706</v>
      </c>
      <c r="I3676">
        <v>3.31368421052631</v>
      </c>
    </row>
    <row r="3677" spans="1:9" x14ac:dyDescent="0.25">
      <c r="A3677">
        <v>3675</v>
      </c>
      <c r="B3677">
        <v>50.2989767906164</v>
      </c>
      <c r="C3677">
        <v>91.845067213488207</v>
      </c>
      <c r="D3677">
        <v>16.5662507173639</v>
      </c>
      <c r="E3677">
        <v>5.5692289795606698</v>
      </c>
      <c r="F3677">
        <v>0.282474889457975</v>
      </c>
      <c r="G3677">
        <v>0.83001841112411701</v>
      </c>
      <c r="H3677">
        <v>12.2690265486725</v>
      </c>
      <c r="I3677">
        <v>3.3834868645513398</v>
      </c>
    </row>
    <row r="3678" spans="1:9" x14ac:dyDescent="0.25">
      <c r="A3678">
        <v>3676</v>
      </c>
      <c r="B3678">
        <v>47.998289501817403</v>
      </c>
      <c r="C3678">
        <v>144.96097814776201</v>
      </c>
      <c r="D3678">
        <v>11.360038319584801</v>
      </c>
      <c r="E3678">
        <v>6.2901914682221296</v>
      </c>
      <c r="F3678">
        <v>0.31489281142569697</v>
      </c>
      <c r="G3678">
        <v>0.67036530597963995</v>
      </c>
      <c r="H3678">
        <v>7.5297339593114199</v>
      </c>
      <c r="I3678">
        <v>3.12972085385878</v>
      </c>
    </row>
    <row r="3679" spans="1:9" x14ac:dyDescent="0.25">
      <c r="A3679">
        <v>3677</v>
      </c>
      <c r="B3679">
        <v>42.530688158710397</v>
      </c>
      <c r="C3679">
        <v>176.406282844797</v>
      </c>
      <c r="D3679">
        <v>16.120172777304798</v>
      </c>
      <c r="E3679">
        <v>4.1937959588542997</v>
      </c>
      <c r="F3679">
        <v>0.279162182470092</v>
      </c>
      <c r="G3679">
        <v>0.85365667736561701</v>
      </c>
      <c r="H3679">
        <v>11.815513626834299</v>
      </c>
      <c r="I3679">
        <v>2.72067039106145</v>
      </c>
    </row>
    <row r="3680" spans="1:9" x14ac:dyDescent="0.25">
      <c r="A3680">
        <v>3678</v>
      </c>
      <c r="B3680">
        <v>43.6209213051823</v>
      </c>
      <c r="C3680">
        <v>114.431800262812</v>
      </c>
      <c r="D3680">
        <v>14.411203247068</v>
      </c>
      <c r="E3680">
        <v>7.4976232391906699</v>
      </c>
      <c r="F3680">
        <v>0.30684701554147098</v>
      </c>
      <c r="G3680">
        <v>0.69199114998437306</v>
      </c>
      <c r="H3680">
        <v>11.142991533396</v>
      </c>
      <c r="I3680">
        <v>4.0073152889539099</v>
      </c>
    </row>
    <row r="3681" spans="1:9" x14ac:dyDescent="0.25">
      <c r="A3681">
        <v>3679</v>
      </c>
      <c r="B3681">
        <v>71.786341463414601</v>
      </c>
      <c r="C3681">
        <v>135.986970237278</v>
      </c>
      <c r="D3681">
        <v>13.2283894792482</v>
      </c>
      <c r="E3681">
        <v>4.4342045789921603</v>
      </c>
      <c r="F3681">
        <v>0.36499075645403101</v>
      </c>
      <c r="G3681">
        <v>0.86311777611725604</v>
      </c>
      <c r="H3681">
        <v>9.5476718403547594</v>
      </c>
      <c r="I3681">
        <v>3.2975332068311101</v>
      </c>
    </row>
    <row r="3682" spans="1:9" x14ac:dyDescent="0.25">
      <c r="A3682">
        <v>3680</v>
      </c>
      <c r="B3682">
        <v>24.560533515731802</v>
      </c>
      <c r="C3682">
        <v>149.781350014547</v>
      </c>
      <c r="D3682">
        <v>11.979490181546</v>
      </c>
      <c r="E3682">
        <v>7.45340476740739</v>
      </c>
      <c r="F3682">
        <v>0.14955153690796799</v>
      </c>
      <c r="G3682">
        <v>0.81228205910541895</v>
      </c>
      <c r="H3682">
        <v>21.075669383003401</v>
      </c>
      <c r="I3682">
        <v>3.1515268650946999</v>
      </c>
    </row>
    <row r="3683" spans="1:9" x14ac:dyDescent="0.25">
      <c r="A3683">
        <v>3681</v>
      </c>
      <c r="B3683">
        <v>36.608577633007599</v>
      </c>
      <c r="C3683">
        <v>164.50544425087099</v>
      </c>
      <c r="D3683">
        <v>18.988579690809999</v>
      </c>
      <c r="E3683">
        <v>7.7564338327845501</v>
      </c>
      <c r="F3683">
        <v>0.22795074137041699</v>
      </c>
      <c r="G3683">
        <v>0.834160448215855</v>
      </c>
      <c r="H3683">
        <v>11.950387596899199</v>
      </c>
      <c r="I3683">
        <v>4.0862928348909602</v>
      </c>
    </row>
    <row r="3684" spans="1:9" x14ac:dyDescent="0.25">
      <c r="A3684">
        <v>3682</v>
      </c>
      <c r="B3684">
        <v>72.080990504561498</v>
      </c>
      <c r="C3684">
        <v>126.880024140012</v>
      </c>
      <c r="D3684">
        <v>19.263942972464601</v>
      </c>
      <c r="E3684">
        <v>6.1853750605777904</v>
      </c>
      <c r="F3684">
        <v>0.43772445024717799</v>
      </c>
      <c r="G3684">
        <v>0.81305190199289501</v>
      </c>
      <c r="H3684">
        <v>8.8955431754874592</v>
      </c>
      <c r="I3684">
        <v>3.4292682926829201</v>
      </c>
    </row>
    <row r="3685" spans="1:9" x14ac:dyDescent="0.25">
      <c r="A3685">
        <v>3683</v>
      </c>
      <c r="B3685">
        <v>42.730527334300902</v>
      </c>
      <c r="C3685">
        <v>173.14591127739101</v>
      </c>
      <c r="D3685">
        <v>13.0307865534424</v>
      </c>
      <c r="E3685">
        <v>9.8054633975281593</v>
      </c>
      <c r="F3685">
        <v>0.33901102363437302</v>
      </c>
      <c r="G3685">
        <v>0.868809988471683</v>
      </c>
      <c r="H3685">
        <v>10.396978021978001</v>
      </c>
      <c r="I3685">
        <v>3.8813291139240498</v>
      </c>
    </row>
    <row r="3686" spans="1:9" x14ac:dyDescent="0.25">
      <c r="A3686">
        <v>3684</v>
      </c>
      <c r="B3686">
        <v>45.332286555446501</v>
      </c>
      <c r="C3686">
        <v>153.71910669975099</v>
      </c>
      <c r="D3686">
        <v>12.977907429817099</v>
      </c>
      <c r="E3686">
        <v>5.7150185443236801</v>
      </c>
      <c r="F3686">
        <v>0.31851806417842099</v>
      </c>
      <c r="G3686">
        <v>0.80425264881573</v>
      </c>
      <c r="H3686">
        <v>10.199999999999999</v>
      </c>
      <c r="I3686">
        <v>2.9391395592864602</v>
      </c>
    </row>
    <row r="3687" spans="1:9" x14ac:dyDescent="0.25">
      <c r="A3687">
        <v>3685</v>
      </c>
      <c r="B3687">
        <v>36.412017167381897</v>
      </c>
      <c r="C3687">
        <v>184.98790285344899</v>
      </c>
      <c r="D3687">
        <v>15.877016184346299</v>
      </c>
      <c r="E3687">
        <v>3.3517241130795798</v>
      </c>
      <c r="F3687">
        <v>0.20223807162749499</v>
      </c>
      <c r="G3687">
        <v>0.87542778616844197</v>
      </c>
      <c r="H3687">
        <v>14.1542056074766</v>
      </c>
      <c r="I3687">
        <v>2.51424332344213</v>
      </c>
    </row>
    <row r="3688" spans="1:9" x14ac:dyDescent="0.25">
      <c r="A3688">
        <v>3686</v>
      </c>
      <c r="B3688">
        <v>61.109678499665101</v>
      </c>
      <c r="C3688">
        <v>146.665217053661</v>
      </c>
      <c r="D3688">
        <v>14.343079379977</v>
      </c>
      <c r="E3688">
        <v>2.3570191469641801</v>
      </c>
      <c r="F3688">
        <v>0.36446646255828602</v>
      </c>
      <c r="G3688">
        <v>0.92219887122281896</v>
      </c>
      <c r="H3688">
        <v>7.42</v>
      </c>
      <c r="I3688">
        <v>2.27392739273927</v>
      </c>
    </row>
    <row r="3689" spans="1:9" x14ac:dyDescent="0.25">
      <c r="A3689">
        <v>3687</v>
      </c>
      <c r="B3689">
        <v>63.839188803199001</v>
      </c>
      <c r="C3689">
        <v>118.564720812182</v>
      </c>
      <c r="D3689">
        <v>12.7463496159931</v>
      </c>
      <c r="E3689">
        <v>9.8185693136592604</v>
      </c>
      <c r="F3689">
        <v>0.35510719161760101</v>
      </c>
      <c r="G3689">
        <v>0.64937916177088795</v>
      </c>
      <c r="H3689">
        <v>8.73541247484909</v>
      </c>
      <c r="I3689">
        <v>4.3501683501683504</v>
      </c>
    </row>
    <row r="3690" spans="1:9" x14ac:dyDescent="0.25">
      <c r="A3690">
        <v>3688</v>
      </c>
      <c r="B3690">
        <v>82.115750528541199</v>
      </c>
      <c r="C3690">
        <v>136.006928922664</v>
      </c>
      <c r="D3690">
        <v>10.6492444907625</v>
      </c>
      <c r="E3690">
        <v>12.670571499659401</v>
      </c>
      <c r="F3690">
        <v>0.485850171731458</v>
      </c>
      <c r="G3690">
        <v>0.72344925130202997</v>
      </c>
      <c r="H3690">
        <v>3.93898032918506</v>
      </c>
      <c r="I3690">
        <v>4.5914376321352997</v>
      </c>
    </row>
    <row r="3691" spans="1:9" x14ac:dyDescent="0.25">
      <c r="A3691">
        <v>3689</v>
      </c>
      <c r="B3691">
        <v>52.751053074978898</v>
      </c>
      <c r="C3691">
        <v>166.74114441416799</v>
      </c>
      <c r="D3691">
        <v>14.639286451911101</v>
      </c>
      <c r="E3691">
        <v>11.367539234178899</v>
      </c>
      <c r="F3691">
        <v>0.33461720776402198</v>
      </c>
      <c r="G3691">
        <v>0.80930943019424395</v>
      </c>
      <c r="H3691">
        <v>7.2273781902552203</v>
      </c>
      <c r="I3691">
        <v>4.2628043660789201</v>
      </c>
    </row>
    <row r="3692" spans="1:9" x14ac:dyDescent="0.25">
      <c r="A3692">
        <v>3690</v>
      </c>
      <c r="B3692">
        <v>30.587520259319199</v>
      </c>
      <c r="C3692">
        <v>162.831609433181</v>
      </c>
      <c r="D3692">
        <v>26.3153888319932</v>
      </c>
      <c r="E3692">
        <v>8.0793509187150807</v>
      </c>
      <c r="F3692">
        <v>0.15527619109305199</v>
      </c>
      <c r="G3692">
        <v>0.82531223110084195</v>
      </c>
      <c r="H3692">
        <v>14.227005870841399</v>
      </c>
      <c r="I3692">
        <v>4.7611021069691999</v>
      </c>
    </row>
    <row r="3693" spans="1:9" x14ac:dyDescent="0.25">
      <c r="A3693">
        <v>3691</v>
      </c>
      <c r="B3693">
        <v>61.174352871169297</v>
      </c>
      <c r="C3693">
        <v>132.60758900687</v>
      </c>
      <c r="D3693">
        <v>16.7722434810732</v>
      </c>
      <c r="E3693">
        <v>15.1202198737997</v>
      </c>
      <c r="F3693">
        <v>0.33481216964632798</v>
      </c>
      <c r="G3693">
        <v>0.76235652313181301</v>
      </c>
      <c r="H3693">
        <v>10.272195121951199</v>
      </c>
      <c r="I3693">
        <v>8.2350901525658795</v>
      </c>
    </row>
    <row r="3694" spans="1:9" x14ac:dyDescent="0.25">
      <c r="A3694">
        <v>3692</v>
      </c>
      <c r="B3694">
        <v>46.654604084557498</v>
      </c>
      <c r="C3694">
        <v>165.19724153397601</v>
      </c>
      <c r="D3694">
        <v>13.5673303291724</v>
      </c>
      <c r="E3694">
        <v>7.2631963937716399</v>
      </c>
      <c r="F3694">
        <v>0.33626001621014201</v>
      </c>
      <c r="G3694">
        <v>0.83856856040027905</v>
      </c>
      <c r="H3694">
        <v>8.1402918069584693</v>
      </c>
      <c r="I3694">
        <v>3.12858699600435</v>
      </c>
    </row>
    <row r="3695" spans="1:9" x14ac:dyDescent="0.25">
      <c r="A3695">
        <v>3693</v>
      </c>
      <c r="B3695">
        <v>41.476627348186902</v>
      </c>
      <c r="C3695">
        <v>131.94850225687301</v>
      </c>
      <c r="D3695">
        <v>14.8631843438977</v>
      </c>
      <c r="E3695">
        <v>6.0506748774480803</v>
      </c>
      <c r="F3695">
        <v>0.231833673102155</v>
      </c>
      <c r="G3695">
        <v>0.72747113410947695</v>
      </c>
      <c r="H3695">
        <v>14.3965287049399</v>
      </c>
      <c r="I3695">
        <v>3.5913921360255001</v>
      </c>
    </row>
    <row r="3696" spans="1:9" x14ac:dyDescent="0.25">
      <c r="A3696">
        <v>3694</v>
      </c>
      <c r="B3696">
        <v>38.162852404643402</v>
      </c>
      <c r="C3696">
        <v>173.737383081508</v>
      </c>
      <c r="D3696">
        <v>13.574929098605899</v>
      </c>
      <c r="E3696">
        <v>6.5378912660145296</v>
      </c>
      <c r="F3696">
        <v>0.24398129403170901</v>
      </c>
      <c r="G3696">
        <v>0.87153005621076196</v>
      </c>
      <c r="H3696">
        <v>13.6720779220779</v>
      </c>
      <c r="I3696">
        <v>3.2771009059668801</v>
      </c>
    </row>
    <row r="3697" spans="1:9" x14ac:dyDescent="0.25">
      <c r="A3697">
        <v>3695</v>
      </c>
      <c r="B3697">
        <v>33.230607966457001</v>
      </c>
      <c r="C3697">
        <v>161.14559937320399</v>
      </c>
      <c r="D3697">
        <v>20.4208416147133</v>
      </c>
      <c r="E3697">
        <v>5.37123053048518</v>
      </c>
      <c r="F3697">
        <v>0.20757027688080901</v>
      </c>
      <c r="G3697">
        <v>0.85227488492724002</v>
      </c>
      <c r="H3697">
        <v>11.552028218694799</v>
      </c>
      <c r="I3697">
        <v>3.03534383403764</v>
      </c>
    </row>
    <row r="3698" spans="1:9" x14ac:dyDescent="0.25">
      <c r="A3698">
        <v>3696</v>
      </c>
      <c r="B3698">
        <v>31.188112985484501</v>
      </c>
      <c r="C3698">
        <v>158.25734442455499</v>
      </c>
      <c r="D3698">
        <v>9.3483188256382395</v>
      </c>
      <c r="E3698">
        <v>4.4867152107844603</v>
      </c>
      <c r="F3698">
        <v>0.272521040151394</v>
      </c>
      <c r="G3698">
        <v>0.86910315466049104</v>
      </c>
      <c r="H3698">
        <v>7.2908545727136396</v>
      </c>
      <c r="I3698">
        <v>3.0038382049010899</v>
      </c>
    </row>
    <row r="3699" spans="1:9" x14ac:dyDescent="0.25">
      <c r="A3699">
        <v>3697</v>
      </c>
      <c r="B3699">
        <v>14.9002770083102</v>
      </c>
      <c r="C3699">
        <v>168.189450842931</v>
      </c>
      <c r="D3699">
        <v>18.8418217277382</v>
      </c>
      <c r="E3699">
        <v>8.0392299149873292</v>
      </c>
      <c r="F3699">
        <v>9.2364058778514904E-2</v>
      </c>
      <c r="G3699">
        <v>0.78869514835869903</v>
      </c>
      <c r="H3699">
        <v>26.018939393939299</v>
      </c>
      <c r="I3699">
        <v>3.2242194891201499</v>
      </c>
    </row>
    <row r="3700" spans="1:9" x14ac:dyDescent="0.25">
      <c r="A3700">
        <v>3698</v>
      </c>
      <c r="B3700">
        <v>66.362563543936005</v>
      </c>
      <c r="C3700">
        <v>162.85831301803901</v>
      </c>
      <c r="D3700">
        <v>13.899220197642601</v>
      </c>
      <c r="E3700">
        <v>4.5562521027831702</v>
      </c>
      <c r="F3700">
        <v>0.37490655413488799</v>
      </c>
      <c r="G3700">
        <v>0.849104022585494</v>
      </c>
      <c r="H3700">
        <v>12.3898768809849</v>
      </c>
      <c r="I3700">
        <v>2.90023068050749</v>
      </c>
    </row>
    <row r="3701" spans="1:9" x14ac:dyDescent="0.25">
      <c r="A3701">
        <v>3699</v>
      </c>
      <c r="B3701">
        <v>66.785586506516694</v>
      </c>
      <c r="C3701">
        <v>205.94304239401399</v>
      </c>
      <c r="D3701">
        <v>21.6773053285552</v>
      </c>
      <c r="E3701">
        <v>4.0644682432159902</v>
      </c>
      <c r="F3701">
        <v>0.36605548334146998</v>
      </c>
      <c r="G3701">
        <v>0.91807087058191394</v>
      </c>
      <c r="H3701">
        <v>10.7592768791627</v>
      </c>
      <c r="I3701">
        <v>2.4847999999999999</v>
      </c>
    </row>
    <row r="3702" spans="1:9" x14ac:dyDescent="0.25">
      <c r="A3702">
        <v>3700</v>
      </c>
      <c r="B3702">
        <v>41.786221294363202</v>
      </c>
      <c r="C3702">
        <v>126.207179799209</v>
      </c>
      <c r="D3702">
        <v>16.1034980809054</v>
      </c>
      <c r="E3702">
        <v>12.0013399695089</v>
      </c>
      <c r="F3702">
        <v>0.23969806413589201</v>
      </c>
      <c r="G3702">
        <v>0.66322203379205902</v>
      </c>
      <c r="H3702">
        <v>12.540845070422501</v>
      </c>
      <c r="I3702">
        <v>6.6183412002697199</v>
      </c>
    </row>
    <row r="3703" spans="1:9" x14ac:dyDescent="0.25">
      <c r="A3703">
        <v>3701</v>
      </c>
      <c r="B3703">
        <v>51.370596205962002</v>
      </c>
      <c r="C3703">
        <v>111.30420630946401</v>
      </c>
      <c r="D3703">
        <v>15.045039216610199</v>
      </c>
      <c r="E3703">
        <v>8.2727289911965691</v>
      </c>
      <c r="F3703">
        <v>0.29117436303128302</v>
      </c>
      <c r="G3703">
        <v>0.69023781382845095</v>
      </c>
      <c r="H3703">
        <v>9.1862416107382501</v>
      </c>
      <c r="I3703">
        <v>3.4711796246648698</v>
      </c>
    </row>
    <row r="3704" spans="1:9" x14ac:dyDescent="0.25">
      <c r="A3704">
        <v>3702</v>
      </c>
      <c r="B3704">
        <v>32.112580279561698</v>
      </c>
      <c r="C3704">
        <v>148.09072262543299</v>
      </c>
      <c r="D3704">
        <v>10.5238080676012</v>
      </c>
      <c r="E3704">
        <v>7.9322144434853303</v>
      </c>
      <c r="F3704">
        <v>0.2517046692737</v>
      </c>
      <c r="G3704">
        <v>0.79727198754427997</v>
      </c>
      <c r="H3704">
        <v>11.914560770156401</v>
      </c>
      <c r="I3704">
        <v>3.5731868131868101</v>
      </c>
    </row>
    <row r="3705" spans="1:9" x14ac:dyDescent="0.25">
      <c r="A3705">
        <v>3703</v>
      </c>
      <c r="B3705">
        <v>44.940738442444903</v>
      </c>
      <c r="C3705">
        <v>123.025342465753</v>
      </c>
      <c r="D3705">
        <v>15.451277339316199</v>
      </c>
      <c r="E3705">
        <v>7.26907994490701</v>
      </c>
      <c r="F3705">
        <v>0.274446989327504</v>
      </c>
      <c r="G3705">
        <v>0.58109687035709501</v>
      </c>
      <c r="H3705">
        <v>14.4672619047619</v>
      </c>
      <c r="I3705">
        <v>3.578125</v>
      </c>
    </row>
    <row r="3706" spans="1:9" x14ac:dyDescent="0.25">
      <c r="A3706">
        <v>3704</v>
      </c>
      <c r="B3706">
        <v>38.639861563517897</v>
      </c>
      <c r="C3706">
        <v>164.36638698194699</v>
      </c>
      <c r="D3706">
        <v>12.2632108684206</v>
      </c>
      <c r="E3706">
        <v>7.0249585658302696</v>
      </c>
      <c r="F3706">
        <v>0.2378965116059</v>
      </c>
      <c r="G3706">
        <v>0.84239407306932002</v>
      </c>
      <c r="H3706">
        <v>9.4069128043990506</v>
      </c>
      <c r="I3706">
        <v>3.1883646683220999</v>
      </c>
    </row>
    <row r="3707" spans="1:9" x14ac:dyDescent="0.25">
      <c r="A3707">
        <v>3705</v>
      </c>
      <c r="B3707">
        <v>34.449454200284698</v>
      </c>
      <c r="C3707">
        <v>137.66126601356399</v>
      </c>
      <c r="D3707">
        <v>13.5566208340417</v>
      </c>
      <c r="E3707">
        <v>5.8060438008033604</v>
      </c>
      <c r="F3707">
        <v>0.23518965863821301</v>
      </c>
      <c r="G3707">
        <v>0.753596024066569</v>
      </c>
      <c r="H3707">
        <v>12.336182336182301</v>
      </c>
      <c r="I3707">
        <v>3.6918518518518502</v>
      </c>
    </row>
    <row r="3708" spans="1:9" x14ac:dyDescent="0.25">
      <c r="A3708">
        <v>3706</v>
      </c>
      <c r="B3708">
        <v>27.437139561706999</v>
      </c>
      <c r="C3708">
        <v>142.54287773240401</v>
      </c>
      <c r="D3708">
        <v>14.9995386318896</v>
      </c>
      <c r="E3708">
        <v>6.3394038839944802</v>
      </c>
      <c r="F3708">
        <v>0.17829317571398501</v>
      </c>
      <c r="G3708">
        <v>0.84491665012204498</v>
      </c>
      <c r="H3708">
        <v>17.3089802130898</v>
      </c>
      <c r="I3708">
        <v>3.9359316604378001</v>
      </c>
    </row>
    <row r="3709" spans="1:9" x14ac:dyDescent="0.25">
      <c r="A3709">
        <v>3707</v>
      </c>
      <c r="B3709">
        <v>50.236008836524299</v>
      </c>
      <c r="C3709">
        <v>148.00628033114401</v>
      </c>
      <c r="D3709">
        <v>14.6324138996769</v>
      </c>
      <c r="E3709">
        <v>7.1549242099500399</v>
      </c>
      <c r="F3709">
        <v>0.29807106732803201</v>
      </c>
      <c r="G3709">
        <v>0.799318215342123</v>
      </c>
      <c r="H3709">
        <v>9.3116726835138302</v>
      </c>
      <c r="I3709">
        <v>3.5713187235678499</v>
      </c>
    </row>
    <row r="3710" spans="1:9" x14ac:dyDescent="0.25">
      <c r="A3710">
        <v>3708</v>
      </c>
      <c r="B3710">
        <v>32.999259807549898</v>
      </c>
      <c r="C3710">
        <v>161.31796723132399</v>
      </c>
      <c r="D3710">
        <v>11.0055331171438</v>
      </c>
      <c r="E3710">
        <v>9.1456843017418006</v>
      </c>
      <c r="F3710">
        <v>0.22193003886124099</v>
      </c>
      <c r="G3710">
        <v>0.83319327759063999</v>
      </c>
      <c r="H3710">
        <v>11.094017094017</v>
      </c>
      <c r="I3710">
        <v>3.72800279329608</v>
      </c>
    </row>
    <row r="3711" spans="1:9" x14ac:dyDescent="0.25">
      <c r="A3711">
        <v>3709</v>
      </c>
      <c r="B3711">
        <v>34.827738515900997</v>
      </c>
      <c r="C3711">
        <v>151.59397499052599</v>
      </c>
      <c r="D3711">
        <v>16.3479981983123</v>
      </c>
      <c r="E3711">
        <v>7.5693643195032996</v>
      </c>
      <c r="F3711">
        <v>0.193086845144885</v>
      </c>
      <c r="G3711">
        <v>0.75789692246499696</v>
      </c>
      <c r="H3711">
        <v>18.6221628838451</v>
      </c>
      <c r="I3711">
        <v>4.3973273942093503</v>
      </c>
    </row>
    <row r="3712" spans="1:9" x14ac:dyDescent="0.25">
      <c r="A3712">
        <v>3710</v>
      </c>
      <c r="B3712">
        <v>76.297354701679794</v>
      </c>
      <c r="C3712">
        <v>133.72205773501099</v>
      </c>
      <c r="D3712">
        <v>13.0190773402405</v>
      </c>
      <c r="E3712">
        <v>8.4409763416681702</v>
      </c>
      <c r="F3712">
        <v>0.39434719556709802</v>
      </c>
      <c r="G3712">
        <v>0.77755883805286996</v>
      </c>
      <c r="H3712">
        <v>8.7411764705882309</v>
      </c>
      <c r="I3712">
        <v>4.3347319347319297</v>
      </c>
    </row>
    <row r="3713" spans="1:9" x14ac:dyDescent="0.25">
      <c r="A3713">
        <v>3711</v>
      </c>
      <c r="B3713">
        <v>29.031693077564601</v>
      </c>
      <c r="C3713">
        <v>144.069444444444</v>
      </c>
      <c r="D3713">
        <v>15.009725375295201</v>
      </c>
      <c r="E3713">
        <v>6.4180705508225797</v>
      </c>
      <c r="F3713">
        <v>0.19150027606648401</v>
      </c>
      <c r="G3713">
        <v>0.78148032500064701</v>
      </c>
      <c r="H3713">
        <v>15.741730279898199</v>
      </c>
      <c r="I3713">
        <v>3.57955112219451</v>
      </c>
    </row>
    <row r="3714" spans="1:9" x14ac:dyDescent="0.25">
      <c r="A3714">
        <v>3712</v>
      </c>
      <c r="B3714">
        <v>45.878048780487802</v>
      </c>
      <c r="C3714">
        <v>132.64797794117601</v>
      </c>
      <c r="D3714">
        <v>15.672960382071899</v>
      </c>
      <c r="E3714">
        <v>16.2966849636984</v>
      </c>
      <c r="F3714">
        <v>0.257931889921028</v>
      </c>
      <c r="G3714">
        <v>0.71998770269940704</v>
      </c>
      <c r="H3714">
        <v>15.3271889400921</v>
      </c>
      <c r="I3714">
        <v>7.6041131105398403</v>
      </c>
    </row>
    <row r="3715" spans="1:9" x14ac:dyDescent="0.25">
      <c r="A3715">
        <v>3713</v>
      </c>
      <c r="B3715">
        <v>32.851612903225799</v>
      </c>
      <c r="C3715">
        <v>148.207202637585</v>
      </c>
      <c r="D3715">
        <v>8.7609013332659291</v>
      </c>
      <c r="E3715">
        <v>8.5084073992489593</v>
      </c>
      <c r="F3715">
        <v>0.206757103754242</v>
      </c>
      <c r="G3715">
        <v>0.81710797432065896</v>
      </c>
      <c r="H3715">
        <v>13.7957181088314</v>
      </c>
      <c r="I3715">
        <v>3.7147251057285602</v>
      </c>
    </row>
    <row r="3716" spans="1:9" x14ac:dyDescent="0.25">
      <c r="A3716">
        <v>3714</v>
      </c>
      <c r="B3716">
        <v>58.450900441726098</v>
      </c>
      <c r="C3716">
        <v>143.985823646158</v>
      </c>
      <c r="D3716">
        <v>12.7702938189947</v>
      </c>
      <c r="E3716">
        <v>6.99608652369926</v>
      </c>
      <c r="F3716">
        <v>0.30714957884175298</v>
      </c>
      <c r="G3716">
        <v>0.832981049574259</v>
      </c>
      <c r="H3716">
        <v>10.7471910112359</v>
      </c>
      <c r="I3716">
        <v>4.5398477157360402</v>
      </c>
    </row>
    <row r="3717" spans="1:9" x14ac:dyDescent="0.25">
      <c r="A3717">
        <v>3715</v>
      </c>
      <c r="B3717">
        <v>31.547926447574302</v>
      </c>
      <c r="C3717">
        <v>136.46708324034799</v>
      </c>
      <c r="D3717">
        <v>9.4556311948820593</v>
      </c>
      <c r="E3717">
        <v>7.7569880305347301</v>
      </c>
      <c r="F3717">
        <v>0.27560451318920398</v>
      </c>
      <c r="G3717">
        <v>0.70293650734052504</v>
      </c>
      <c r="H3717">
        <v>7.2876404494382001</v>
      </c>
      <c r="I3717">
        <v>4.8689956331877697</v>
      </c>
    </row>
    <row r="3718" spans="1:9" x14ac:dyDescent="0.25">
      <c r="A3718">
        <v>3716</v>
      </c>
      <c r="B3718">
        <v>35.777670837343599</v>
      </c>
      <c r="C3718">
        <v>151.112805881707</v>
      </c>
      <c r="D3718">
        <v>17.870969449029399</v>
      </c>
      <c r="E3718">
        <v>2.1287396937412999</v>
      </c>
      <c r="F3718">
        <v>0.221428584366585</v>
      </c>
      <c r="G3718">
        <v>0.94031030553970596</v>
      </c>
      <c r="H3718">
        <v>17.741803278688501</v>
      </c>
      <c r="I3718">
        <v>2.2540716612377798</v>
      </c>
    </row>
    <row r="3719" spans="1:9" x14ac:dyDescent="0.25">
      <c r="A3719">
        <v>3717</v>
      </c>
      <c r="B3719">
        <v>50.280671545415402</v>
      </c>
      <c r="C3719">
        <v>153.47840042797901</v>
      </c>
      <c r="D3719">
        <v>13.376631265584299</v>
      </c>
      <c r="E3719">
        <v>10.2299960746822</v>
      </c>
      <c r="F3719">
        <v>0.38306915171701</v>
      </c>
      <c r="G3719">
        <v>0.84590700952658404</v>
      </c>
      <c r="H3719">
        <v>6.1921898928024497</v>
      </c>
      <c r="I3719">
        <v>2.9786135693215301</v>
      </c>
    </row>
    <row r="3720" spans="1:9" x14ac:dyDescent="0.25">
      <c r="A3720">
        <v>3718</v>
      </c>
      <c r="B3720">
        <v>74.654182613449905</v>
      </c>
      <c r="C3720">
        <v>146.85246223268501</v>
      </c>
      <c r="D3720">
        <v>13.131670385849899</v>
      </c>
      <c r="E3720">
        <v>5.0344614462953796</v>
      </c>
      <c r="F3720">
        <v>0.40837747513320399</v>
      </c>
      <c r="G3720">
        <v>0.86140501619048104</v>
      </c>
      <c r="H3720">
        <v>8.2857142857142794</v>
      </c>
      <c r="I3720">
        <v>3.03481853053998</v>
      </c>
    </row>
    <row r="3721" spans="1:9" x14ac:dyDescent="0.25">
      <c r="A3721">
        <v>3719</v>
      </c>
      <c r="B3721">
        <v>49.195475638051001</v>
      </c>
      <c r="C3721">
        <v>177.393141385767</v>
      </c>
      <c r="D3721">
        <v>14.1368150776138</v>
      </c>
      <c r="E3721">
        <v>3.07527741764356</v>
      </c>
      <c r="F3721">
        <v>0.302791344726972</v>
      </c>
      <c r="G3721">
        <v>0.85585703360851595</v>
      </c>
      <c r="H3721">
        <v>13.892716535432999</v>
      </c>
      <c r="I3721">
        <v>2.5975336322869902</v>
      </c>
    </row>
    <row r="3722" spans="1:9" x14ac:dyDescent="0.25">
      <c r="A3722">
        <v>3720</v>
      </c>
      <c r="B3722">
        <v>13.175152749490801</v>
      </c>
      <c r="C3722">
        <v>153.56719870460299</v>
      </c>
      <c r="D3722">
        <v>17.155070169685299</v>
      </c>
      <c r="E3722">
        <v>8.2403764038686909</v>
      </c>
      <c r="F3722">
        <v>8.0960750578047802E-2</v>
      </c>
      <c r="G3722">
        <v>0.73252580191068295</v>
      </c>
      <c r="H3722">
        <v>21.876436781609101</v>
      </c>
      <c r="I3722">
        <v>4.3898305084745699</v>
      </c>
    </row>
    <row r="3723" spans="1:9" x14ac:dyDescent="0.25">
      <c r="A3723">
        <v>3721</v>
      </c>
      <c r="B3723">
        <v>57.034249018908298</v>
      </c>
      <c r="C3723">
        <v>145.73929471032699</v>
      </c>
      <c r="D3723">
        <v>16.451417881455001</v>
      </c>
      <c r="E3723">
        <v>10.114802283066901</v>
      </c>
      <c r="F3723">
        <v>0.30210377813956701</v>
      </c>
      <c r="G3723">
        <v>0.77546941333283803</v>
      </c>
      <c r="H3723">
        <v>11.7828106852497</v>
      </c>
      <c r="I3723">
        <v>4.8495656149977098</v>
      </c>
    </row>
    <row r="3724" spans="1:9" x14ac:dyDescent="0.25">
      <c r="A3724">
        <v>3722</v>
      </c>
      <c r="B3724">
        <v>38.931812151764298</v>
      </c>
      <c r="C3724">
        <v>148.91232014388399</v>
      </c>
      <c r="D3724">
        <v>15.9976576846214</v>
      </c>
      <c r="E3724">
        <v>4.9395787328789504</v>
      </c>
      <c r="F3724">
        <v>0.232099972125135</v>
      </c>
      <c r="G3724">
        <v>0.83387121623397698</v>
      </c>
      <c r="H3724">
        <v>16.250939849624</v>
      </c>
      <c r="I3724">
        <v>3.2412952646239499</v>
      </c>
    </row>
    <row r="3725" spans="1:9" x14ac:dyDescent="0.25">
      <c r="A3725">
        <v>3723</v>
      </c>
      <c r="B3725">
        <v>47.607744994731299</v>
      </c>
      <c r="C3725">
        <v>137.99733930822001</v>
      </c>
      <c r="D3725">
        <v>13.290159470175</v>
      </c>
      <c r="E3725">
        <v>6.1106691414297902</v>
      </c>
      <c r="F3725">
        <v>0.33354155950521203</v>
      </c>
      <c r="G3725">
        <v>0.82404921643300499</v>
      </c>
      <c r="H3725">
        <v>8.4070631970260195</v>
      </c>
      <c r="I3725">
        <v>3.08343034536282</v>
      </c>
    </row>
    <row r="3726" spans="1:9" x14ac:dyDescent="0.25">
      <c r="A3726">
        <v>3724</v>
      </c>
      <c r="B3726">
        <v>59.4186722661928</v>
      </c>
      <c r="C3726">
        <v>168.455625079811</v>
      </c>
      <c r="D3726">
        <v>14.8753811849691</v>
      </c>
      <c r="E3726">
        <v>6.9988438179699202</v>
      </c>
      <c r="F3726">
        <v>0.344565483095708</v>
      </c>
      <c r="G3726">
        <v>0.85962187122012601</v>
      </c>
      <c r="H3726">
        <v>4.9259501965923898</v>
      </c>
      <c r="I3726">
        <v>3.4477515367195002</v>
      </c>
    </row>
    <row r="3727" spans="1:9" x14ac:dyDescent="0.25">
      <c r="A3727">
        <v>3725</v>
      </c>
      <c r="B3727">
        <v>47.406204455548597</v>
      </c>
      <c r="C3727">
        <v>126.051371920688</v>
      </c>
      <c r="D3727">
        <v>12.437200833337901</v>
      </c>
      <c r="E3727">
        <v>4.9818007048851198</v>
      </c>
      <c r="F3727">
        <v>0.31215752227392002</v>
      </c>
      <c r="G3727">
        <v>0.813152904430129</v>
      </c>
      <c r="H3727">
        <v>10.913269088213401</v>
      </c>
      <c r="I3727">
        <v>3.0847322142286102</v>
      </c>
    </row>
    <row r="3728" spans="1:9" x14ac:dyDescent="0.25">
      <c r="A3728">
        <v>3726</v>
      </c>
      <c r="B3728">
        <v>35.623080995235497</v>
      </c>
      <c r="C3728">
        <v>188.33709542020301</v>
      </c>
      <c r="D3728">
        <v>14.005743200285901</v>
      </c>
      <c r="E3728">
        <v>2.8005399766450099</v>
      </c>
      <c r="F3728">
        <v>0.22396946903825801</v>
      </c>
      <c r="G3728">
        <v>0.914406341536664</v>
      </c>
      <c r="H3728">
        <v>12.7316715542522</v>
      </c>
      <c r="I3728">
        <v>2.3613024420788902</v>
      </c>
    </row>
    <row r="3729" spans="1:9" x14ac:dyDescent="0.25">
      <c r="A3729">
        <v>3727</v>
      </c>
      <c r="B3729">
        <v>64.683769633507794</v>
      </c>
      <c r="C3729">
        <v>169.54398708635901</v>
      </c>
      <c r="D3729">
        <v>15.047606792066301</v>
      </c>
      <c r="E3729">
        <v>5.2667924664488401</v>
      </c>
      <c r="F3729">
        <v>0.36223242233323999</v>
      </c>
      <c r="G3729">
        <v>0.84518359733918103</v>
      </c>
      <c r="H3729">
        <v>9.5531215772179596</v>
      </c>
      <c r="I3729">
        <v>2.8273041837055599</v>
      </c>
    </row>
    <row r="3730" spans="1:9" x14ac:dyDescent="0.25">
      <c r="A3730">
        <v>3728</v>
      </c>
      <c r="B3730">
        <v>23.380952380952301</v>
      </c>
      <c r="C3730">
        <v>132.82366842392199</v>
      </c>
      <c r="D3730">
        <v>23.253114228851</v>
      </c>
      <c r="E3730">
        <v>6.7989279518094401</v>
      </c>
      <c r="F3730">
        <v>0.15004796679883001</v>
      </c>
      <c r="G3730">
        <v>0.73797721701044805</v>
      </c>
      <c r="H3730">
        <v>15.5833333333333</v>
      </c>
      <c r="I3730">
        <v>3.4837740384615299</v>
      </c>
    </row>
    <row r="3731" spans="1:9" x14ac:dyDescent="0.25">
      <c r="A3731">
        <v>3729</v>
      </c>
      <c r="B3731">
        <v>55.580046403712203</v>
      </c>
      <c r="C3731">
        <v>144.26703601107999</v>
      </c>
      <c r="D3731">
        <v>15.829795993187901</v>
      </c>
      <c r="E3731">
        <v>6.3454180763169701</v>
      </c>
      <c r="F3731">
        <v>0.35402835074870898</v>
      </c>
      <c r="G3731">
        <v>0.83185181704954503</v>
      </c>
      <c r="H3731">
        <v>9.75</v>
      </c>
      <c r="I3731">
        <v>4.1583448275862001</v>
      </c>
    </row>
    <row r="3732" spans="1:9" x14ac:dyDescent="0.25">
      <c r="A3732">
        <v>3730</v>
      </c>
      <c r="B3732">
        <v>39.3742813918305</v>
      </c>
      <c r="C3732">
        <v>190.14492482958201</v>
      </c>
      <c r="D3732">
        <v>12.6335242069409</v>
      </c>
      <c r="E3732">
        <v>3.97693605218632</v>
      </c>
      <c r="F3732">
        <v>0.241059362524641</v>
      </c>
      <c r="G3732">
        <v>0.88827281691761495</v>
      </c>
      <c r="H3732">
        <v>11.4345047923322</v>
      </c>
      <c r="I3732">
        <v>2.3741661613098799</v>
      </c>
    </row>
    <row r="3733" spans="1:9" x14ac:dyDescent="0.25">
      <c r="A3733">
        <v>3731</v>
      </c>
      <c r="B3733">
        <v>41.898497618175099</v>
      </c>
      <c r="C3733">
        <v>178.20191528545101</v>
      </c>
      <c r="D3733">
        <v>11.185521014875</v>
      </c>
      <c r="E3733">
        <v>3.22339152277786</v>
      </c>
      <c r="F3733">
        <v>0.27334061533855297</v>
      </c>
      <c r="G3733">
        <v>0.90115701468926901</v>
      </c>
      <c r="H3733">
        <v>10.329311568488199</v>
      </c>
      <c r="I3733">
        <v>2.4398505022190999</v>
      </c>
    </row>
    <row r="3734" spans="1:9" x14ac:dyDescent="0.25">
      <c r="A3734">
        <v>3732</v>
      </c>
      <c r="B3734">
        <v>65.781030011115206</v>
      </c>
      <c r="C3734">
        <v>123.243571978444</v>
      </c>
      <c r="D3734">
        <v>14.605811183352101</v>
      </c>
      <c r="E3734">
        <v>7.1630451563925401</v>
      </c>
      <c r="F3734">
        <v>0.44940842596611502</v>
      </c>
      <c r="G3734">
        <v>0.76530417464461198</v>
      </c>
      <c r="H3734">
        <v>6.7776456599286501</v>
      </c>
      <c r="I3734">
        <v>3.36449037106622</v>
      </c>
    </row>
    <row r="3735" spans="1:9" x14ac:dyDescent="0.25">
      <c r="A3735">
        <v>3733</v>
      </c>
      <c r="B3735">
        <v>32.054280917739199</v>
      </c>
      <c r="C3735">
        <v>142.95461069250001</v>
      </c>
      <c r="D3735">
        <v>15.976612094918201</v>
      </c>
      <c r="E3735">
        <v>11.3944924725216</v>
      </c>
      <c r="F3735">
        <v>0.174801811532933</v>
      </c>
      <c r="G3735">
        <v>0.78547435818988798</v>
      </c>
      <c r="H3735">
        <v>18.8041237113402</v>
      </c>
      <c r="I3735">
        <v>5.6607929515418496</v>
      </c>
    </row>
    <row r="3736" spans="1:9" x14ac:dyDescent="0.25">
      <c r="A3736">
        <v>3734</v>
      </c>
      <c r="B3736">
        <v>41.868543317846402</v>
      </c>
      <c r="C3736">
        <v>185.27744915322901</v>
      </c>
      <c r="D3736">
        <v>16.724867088908901</v>
      </c>
      <c r="E3736">
        <v>3.6590513068421502</v>
      </c>
      <c r="F3736">
        <v>0.243720922169542</v>
      </c>
      <c r="G3736">
        <v>0.89564598626775105</v>
      </c>
      <c r="H3736">
        <v>16.840517241379299</v>
      </c>
      <c r="I3736">
        <v>2.7634493670886</v>
      </c>
    </row>
    <row r="3737" spans="1:9" x14ac:dyDescent="0.25">
      <c r="A3737">
        <v>3735</v>
      </c>
      <c r="B3737">
        <v>32.776890558947798</v>
      </c>
      <c r="C3737">
        <v>121.818094321462</v>
      </c>
      <c r="D3737">
        <v>8.3362758283691498</v>
      </c>
      <c r="E3737">
        <v>4.5240953570017899</v>
      </c>
      <c r="F3737">
        <v>0.27283405527208399</v>
      </c>
      <c r="G3737">
        <v>0.80864681679388795</v>
      </c>
      <c r="H3737">
        <v>8.2112794612794602</v>
      </c>
      <c r="I3737">
        <v>3.1845289541918702</v>
      </c>
    </row>
    <row r="3738" spans="1:9" x14ac:dyDescent="0.25">
      <c r="A3738">
        <v>3736</v>
      </c>
      <c r="B3738">
        <v>20.116849580374399</v>
      </c>
      <c r="C3738">
        <v>129.02170248630401</v>
      </c>
      <c r="D3738">
        <v>10.3685158536247</v>
      </c>
      <c r="E3738">
        <v>10.7627946035877</v>
      </c>
      <c r="F3738">
        <v>0.20830011380076399</v>
      </c>
      <c r="G3738">
        <v>0.72026968648801004</v>
      </c>
      <c r="H3738">
        <v>11.8468848996832</v>
      </c>
      <c r="I3738">
        <v>4.88349514563106</v>
      </c>
    </row>
    <row r="3739" spans="1:9" x14ac:dyDescent="0.25">
      <c r="A3739">
        <v>3737</v>
      </c>
      <c r="B3739">
        <v>71.369642554633202</v>
      </c>
      <c r="C3739">
        <v>106.899535809018</v>
      </c>
      <c r="D3739">
        <v>14.3906399563074</v>
      </c>
      <c r="E3739">
        <v>11.219246232558501</v>
      </c>
      <c r="F3739">
        <v>0.399684164758982</v>
      </c>
      <c r="G3739">
        <v>0.59731543109249496</v>
      </c>
      <c r="H3739">
        <v>6.09457671957672</v>
      </c>
      <c r="I3739">
        <v>3.9817307692307602</v>
      </c>
    </row>
    <row r="3740" spans="1:9" x14ac:dyDescent="0.25">
      <c r="A3740">
        <v>3738</v>
      </c>
      <c r="B3740">
        <v>63.736121673003801</v>
      </c>
      <c r="C3740">
        <v>123.004712149149</v>
      </c>
      <c r="D3740">
        <v>11.8399689485808</v>
      </c>
      <c r="E3740">
        <v>8.2119031520887908</v>
      </c>
      <c r="F3740">
        <v>0.35749417770004199</v>
      </c>
      <c r="G3740">
        <v>0.70361768277913095</v>
      </c>
      <c r="H3740">
        <v>7.8884892086330902</v>
      </c>
      <c r="I3740">
        <v>4.0853080568720301</v>
      </c>
    </row>
    <row r="3741" spans="1:9" x14ac:dyDescent="0.25">
      <c r="A3741">
        <v>3739</v>
      </c>
      <c r="B3741">
        <v>23.836154366959999</v>
      </c>
      <c r="C3741">
        <v>144.79883423372101</v>
      </c>
      <c r="D3741">
        <v>13.566648148415</v>
      </c>
      <c r="E3741">
        <v>6.1019214887849298</v>
      </c>
      <c r="F3741">
        <v>0.141639230496514</v>
      </c>
      <c r="G3741">
        <v>0.79239193137518604</v>
      </c>
      <c r="H3741">
        <v>19.077586206896498</v>
      </c>
      <c r="I3741">
        <v>3.7277062470195501</v>
      </c>
    </row>
    <row r="3742" spans="1:9" x14ac:dyDescent="0.25">
      <c r="A3742">
        <v>3740</v>
      </c>
      <c r="B3742">
        <v>34.892062158756801</v>
      </c>
      <c r="C3742">
        <v>132.710883482714</v>
      </c>
      <c r="D3742">
        <v>14.810476908270299</v>
      </c>
      <c r="E3742">
        <v>9.7181636652920798</v>
      </c>
      <c r="F3742">
        <v>0.200810912043594</v>
      </c>
      <c r="G3742">
        <v>0.80742906660249703</v>
      </c>
      <c r="H3742">
        <v>17.9422336328626</v>
      </c>
      <c r="I3742">
        <v>5.1991715567828702</v>
      </c>
    </row>
    <row r="3743" spans="1:9" x14ac:dyDescent="0.25">
      <c r="A3743">
        <v>3741</v>
      </c>
      <c r="B3743">
        <v>53.302907810666298</v>
      </c>
      <c r="C3743">
        <v>163.39165733482599</v>
      </c>
      <c r="D3743">
        <v>15.684367453657201</v>
      </c>
      <c r="E3743">
        <v>3.4006402162402898</v>
      </c>
      <c r="F3743">
        <v>0.34190124570135599</v>
      </c>
      <c r="G3743">
        <v>0.85096191837734503</v>
      </c>
      <c r="H3743">
        <v>14.1589167092488</v>
      </c>
      <c r="I3743">
        <v>2.4554030874785502</v>
      </c>
    </row>
    <row r="3744" spans="1:9" x14ac:dyDescent="0.25">
      <c r="A3744">
        <v>3742</v>
      </c>
      <c r="B3744">
        <v>53.367101303911703</v>
      </c>
      <c r="C3744">
        <v>138.18460111317199</v>
      </c>
      <c r="D3744">
        <v>13.8309704122154</v>
      </c>
      <c r="E3744">
        <v>11.693160611186199</v>
      </c>
      <c r="F3744">
        <v>0.31155292542273799</v>
      </c>
      <c r="G3744">
        <v>0.64662301102963504</v>
      </c>
      <c r="H3744">
        <v>9.5012787723785106</v>
      </c>
      <c r="I3744">
        <v>5.0259146341463401</v>
      </c>
    </row>
    <row r="3745" spans="1:9" x14ac:dyDescent="0.25">
      <c r="A3745">
        <v>3743</v>
      </c>
      <c r="B3745">
        <v>53.369690326116697</v>
      </c>
      <c r="C3745">
        <v>179.15734804836401</v>
      </c>
      <c r="D3745">
        <v>13.7357857569818</v>
      </c>
      <c r="E3745">
        <v>4.9236723051771998</v>
      </c>
      <c r="F3745">
        <v>0.33099132539000897</v>
      </c>
      <c r="G3745">
        <v>0.88589004068678601</v>
      </c>
      <c r="H3745">
        <v>10.288167938931201</v>
      </c>
      <c r="I3745">
        <v>2.5772247768460899</v>
      </c>
    </row>
    <row r="3746" spans="1:9" x14ac:dyDescent="0.25">
      <c r="A3746">
        <v>3744</v>
      </c>
      <c r="B3746">
        <v>50.337734537873501</v>
      </c>
      <c r="C3746">
        <v>135.03686413393399</v>
      </c>
      <c r="D3746">
        <v>12.9845641393284</v>
      </c>
      <c r="E3746">
        <v>7.1043667275219704</v>
      </c>
      <c r="F3746">
        <v>0.30021694888952</v>
      </c>
      <c r="G3746">
        <v>0.75867807270436105</v>
      </c>
      <c r="H3746">
        <v>9.67701149425287</v>
      </c>
      <c r="I3746">
        <v>3.7251675807434399</v>
      </c>
    </row>
    <row r="3747" spans="1:9" x14ac:dyDescent="0.25">
      <c r="A3747">
        <v>3745</v>
      </c>
      <c r="B3747">
        <v>60.034760218860598</v>
      </c>
      <c r="C3747">
        <v>162.802268066111</v>
      </c>
      <c r="D3747">
        <v>15.664211509656599</v>
      </c>
      <c r="E3747">
        <v>7.0270107436875797</v>
      </c>
      <c r="F3747">
        <v>0.299297440253118</v>
      </c>
      <c r="G3747">
        <v>0.82152148056699403</v>
      </c>
      <c r="H3747">
        <v>12.8803986710963</v>
      </c>
      <c r="I3747">
        <v>4.3060288335517596</v>
      </c>
    </row>
    <row r="3748" spans="1:9" x14ac:dyDescent="0.25">
      <c r="A3748">
        <v>3746</v>
      </c>
      <c r="B3748">
        <v>32.446516939474598</v>
      </c>
      <c r="C3748">
        <v>100.072320650595</v>
      </c>
      <c r="D3748">
        <v>12.201515550243901</v>
      </c>
      <c r="E3748">
        <v>4.8554260494001804</v>
      </c>
      <c r="F3748">
        <v>0.24601513512131501</v>
      </c>
      <c r="G3748">
        <v>0.86279678013193795</v>
      </c>
      <c r="H3748">
        <v>11.6486146095717</v>
      </c>
      <c r="I3748">
        <v>3.8128698224852</v>
      </c>
    </row>
    <row r="3749" spans="1:9" x14ac:dyDescent="0.25">
      <c r="A3749">
        <v>3747</v>
      </c>
      <c r="B3749">
        <v>36.592627158189401</v>
      </c>
      <c r="C3749">
        <v>129.09640697260701</v>
      </c>
      <c r="D3749">
        <v>14.6837771182384</v>
      </c>
      <c r="E3749">
        <v>5.2589637139229204</v>
      </c>
      <c r="F3749">
        <v>0.216554435887651</v>
      </c>
      <c r="G3749">
        <v>0.84007151179731698</v>
      </c>
      <c r="H3749">
        <v>16.449655172413699</v>
      </c>
      <c r="I3749">
        <v>3.11040145985401</v>
      </c>
    </row>
    <row r="3750" spans="1:9" x14ac:dyDescent="0.25">
      <c r="A3750">
        <v>3748</v>
      </c>
      <c r="B3750">
        <v>15.654723127035799</v>
      </c>
      <c r="C3750">
        <v>151.939419087136</v>
      </c>
      <c r="D3750">
        <v>10.0016964995012</v>
      </c>
      <c r="E3750">
        <v>6.0923170490421601</v>
      </c>
      <c r="F3750">
        <v>0.120884615732389</v>
      </c>
      <c r="G3750">
        <v>0.83710515759818904</v>
      </c>
      <c r="H3750">
        <v>14.0794912559618</v>
      </c>
      <c r="I3750">
        <v>3.70644543714103</v>
      </c>
    </row>
    <row r="3751" spans="1:9" x14ac:dyDescent="0.25">
      <c r="A3751">
        <v>3749</v>
      </c>
      <c r="B3751">
        <v>60.215258855585802</v>
      </c>
      <c r="C3751">
        <v>74.165451895043702</v>
      </c>
      <c r="D3751">
        <v>13.091078577603</v>
      </c>
      <c r="E3751">
        <v>7.24245402285616</v>
      </c>
      <c r="F3751">
        <v>0.31324702541259197</v>
      </c>
      <c r="G3751">
        <v>0.32992273694513002</v>
      </c>
      <c r="H3751">
        <v>10.077411167512601</v>
      </c>
      <c r="I3751">
        <v>3.6034482758620601</v>
      </c>
    </row>
    <row r="3752" spans="1:9" x14ac:dyDescent="0.25">
      <c r="A3752">
        <v>3750</v>
      </c>
      <c r="B3752">
        <v>52.405202995664098</v>
      </c>
      <c r="C3752">
        <v>158.45036252091401</v>
      </c>
      <c r="D3752">
        <v>19.774721868615501</v>
      </c>
      <c r="E3752">
        <v>4.6671169852328296</v>
      </c>
      <c r="F3752">
        <v>0.316653971661847</v>
      </c>
      <c r="G3752">
        <v>0.81603976203806805</v>
      </c>
      <c r="H3752">
        <v>14.4447174447174</v>
      </c>
      <c r="I3752">
        <v>2.8697042366107102</v>
      </c>
    </row>
    <row r="3753" spans="1:9" x14ac:dyDescent="0.25">
      <c r="A3753">
        <v>3751</v>
      </c>
      <c r="B3753">
        <v>55.233218588640199</v>
      </c>
      <c r="C3753">
        <v>184.596944042948</v>
      </c>
      <c r="D3753">
        <v>12.908733734863899</v>
      </c>
      <c r="E3753">
        <v>3.8533530679510601</v>
      </c>
      <c r="F3753">
        <v>0.40333946783601798</v>
      </c>
      <c r="G3753">
        <v>0.86743687660115298</v>
      </c>
      <c r="H3753">
        <v>7.67204301075268</v>
      </c>
      <c r="I3753">
        <v>2.7594891805604802</v>
      </c>
    </row>
    <row r="3754" spans="1:9" x14ac:dyDescent="0.25">
      <c r="A3754">
        <v>3752</v>
      </c>
      <c r="B3754">
        <v>48.1929046563192</v>
      </c>
      <c r="C3754">
        <v>162.56570067486999</v>
      </c>
      <c r="D3754">
        <v>23.031497365198199</v>
      </c>
      <c r="E3754">
        <v>4.1512675396364198</v>
      </c>
      <c r="F3754">
        <v>0.27706255510503103</v>
      </c>
      <c r="G3754">
        <v>0.89067307803524598</v>
      </c>
      <c r="H3754">
        <v>10.8043818466353</v>
      </c>
      <c r="I3754">
        <v>3.1765217391304299</v>
      </c>
    </row>
    <row r="3755" spans="1:9" x14ac:dyDescent="0.25">
      <c r="A3755">
        <v>3753</v>
      </c>
      <c r="B3755">
        <v>75.333453302141393</v>
      </c>
      <c r="C3755">
        <v>150.98077127376999</v>
      </c>
      <c r="D3755">
        <v>9.7650203759147391</v>
      </c>
      <c r="E3755">
        <v>5.3713395646273296</v>
      </c>
      <c r="F3755">
        <v>0.386487409895301</v>
      </c>
      <c r="G3755">
        <v>0.85963705811242297</v>
      </c>
      <c r="H3755">
        <v>7.6788268955650896</v>
      </c>
      <c r="I3755">
        <v>3.4262446220036802</v>
      </c>
    </row>
    <row r="3756" spans="1:9" x14ac:dyDescent="0.25">
      <c r="A3756">
        <v>3754</v>
      </c>
      <c r="B3756">
        <v>33.794969150450797</v>
      </c>
      <c r="C3756">
        <v>154.25962399283699</v>
      </c>
      <c r="D3756">
        <v>8.9821919608861691</v>
      </c>
      <c r="E3756">
        <v>6.0592496143994401</v>
      </c>
      <c r="F3756">
        <v>0.25340761994168798</v>
      </c>
      <c r="G3756">
        <v>0.82460867300413798</v>
      </c>
      <c r="H3756">
        <v>7.43418803418803</v>
      </c>
      <c r="I3756">
        <v>3.2680151706700298</v>
      </c>
    </row>
    <row r="3757" spans="1:9" x14ac:dyDescent="0.25">
      <c r="A3757">
        <v>3755</v>
      </c>
      <c r="B3757">
        <v>53.3825457834049</v>
      </c>
      <c r="C3757">
        <v>136.27344843677</v>
      </c>
      <c r="D3757">
        <v>14.618022915755599</v>
      </c>
      <c r="E3757">
        <v>5.4300436928653797</v>
      </c>
      <c r="F3757">
        <v>0.32558307903419198</v>
      </c>
      <c r="G3757">
        <v>0.78619581783257997</v>
      </c>
      <c r="H3757">
        <v>11.8001722652885</v>
      </c>
      <c r="I3757">
        <v>3.3232231779085502</v>
      </c>
    </row>
    <row r="3758" spans="1:9" x14ac:dyDescent="0.25">
      <c r="A3758">
        <v>3756</v>
      </c>
      <c r="B3758">
        <v>51.970471177301299</v>
      </c>
      <c r="C3758">
        <v>138.08385837252601</v>
      </c>
      <c r="D3758">
        <v>11.9689983468616</v>
      </c>
      <c r="E3758">
        <v>3.01162071413049</v>
      </c>
      <c r="F3758">
        <v>0.31837779263147298</v>
      </c>
      <c r="G3758">
        <v>0.91511902670198797</v>
      </c>
      <c r="H3758">
        <v>4.6241211465657104</v>
      </c>
      <c r="I3758">
        <v>2.64396384764364</v>
      </c>
    </row>
    <row r="3759" spans="1:9" x14ac:dyDescent="0.25">
      <c r="A3759">
        <v>3757</v>
      </c>
      <c r="B3759">
        <v>17.716429699841999</v>
      </c>
      <c r="C3759">
        <v>137.512241856504</v>
      </c>
      <c r="D3759">
        <v>19.306583286214099</v>
      </c>
      <c r="E3759">
        <v>5.6730298398936201</v>
      </c>
      <c r="F3759">
        <v>0.104920933298083</v>
      </c>
      <c r="G3759">
        <v>0.76941568065113797</v>
      </c>
      <c r="H3759">
        <v>15.657718120805299</v>
      </c>
      <c r="I3759">
        <v>3.4393063583814998</v>
      </c>
    </row>
    <row r="3760" spans="1:9" x14ac:dyDescent="0.25">
      <c r="A3760">
        <v>3758</v>
      </c>
      <c r="B3760">
        <v>35.399779735682799</v>
      </c>
      <c r="C3760">
        <v>148.194238683127</v>
      </c>
      <c r="D3760">
        <v>20.808609313739101</v>
      </c>
      <c r="E3760">
        <v>4.7161338570147704</v>
      </c>
      <c r="F3760">
        <v>0.21242666997397799</v>
      </c>
      <c r="G3760">
        <v>0.81739052098809095</v>
      </c>
      <c r="H3760">
        <v>17.375</v>
      </c>
      <c r="I3760">
        <v>2.9828294139604301</v>
      </c>
    </row>
    <row r="3761" spans="1:9" x14ac:dyDescent="0.25">
      <c r="A3761">
        <v>3759</v>
      </c>
      <c r="B3761">
        <v>68.736747297992693</v>
      </c>
      <c r="C3761">
        <v>180.87732171520199</v>
      </c>
      <c r="D3761">
        <v>13.7379909617271</v>
      </c>
      <c r="E3761">
        <v>3.9760222243452601</v>
      </c>
      <c r="F3761">
        <v>0.41150413661142199</v>
      </c>
      <c r="G3761">
        <v>0.871889849690342</v>
      </c>
      <c r="H3761">
        <v>12.009946442234099</v>
      </c>
      <c r="I3761">
        <v>2.6315422191207198</v>
      </c>
    </row>
    <row r="3762" spans="1:9" x14ac:dyDescent="0.25">
      <c r="A3762">
        <v>3760</v>
      </c>
      <c r="B3762">
        <v>26.651948051948001</v>
      </c>
      <c r="C3762">
        <v>130.38491022796001</v>
      </c>
      <c r="D3762">
        <v>15.699754188586899</v>
      </c>
      <c r="E3762">
        <v>13.355113916709101</v>
      </c>
      <c r="F3762">
        <v>0.15100702979601999</v>
      </c>
      <c r="G3762">
        <v>0.69808864130027004</v>
      </c>
      <c r="H3762">
        <v>18.041742286751301</v>
      </c>
      <c r="I3762">
        <v>7.7680798004987501</v>
      </c>
    </row>
    <row r="3763" spans="1:9" x14ac:dyDescent="0.25">
      <c r="A3763">
        <v>3761</v>
      </c>
      <c r="B3763">
        <v>48.307326007325997</v>
      </c>
      <c r="C3763">
        <v>104.11773031394701</v>
      </c>
      <c r="D3763">
        <v>16.4579901821307</v>
      </c>
      <c r="E3763">
        <v>4.6683945935013398</v>
      </c>
      <c r="F3763">
        <v>0.28500734342795397</v>
      </c>
      <c r="G3763">
        <v>0.84739878247290301</v>
      </c>
      <c r="H3763">
        <v>10.371492704826</v>
      </c>
      <c r="I3763">
        <v>3.52550304164716</v>
      </c>
    </row>
    <row r="3764" spans="1:9" x14ac:dyDescent="0.25">
      <c r="A3764">
        <v>3762</v>
      </c>
      <c r="B3764">
        <v>39.870879656719303</v>
      </c>
      <c r="C3764">
        <v>107.49307116104799</v>
      </c>
      <c r="D3764">
        <v>9.0827068961750808</v>
      </c>
      <c r="E3764">
        <v>9.1980168365697299</v>
      </c>
      <c r="F3764">
        <v>0.244972716580896</v>
      </c>
      <c r="G3764">
        <v>0.66731287069981304</v>
      </c>
      <c r="H3764">
        <v>9.3144171779141107</v>
      </c>
      <c r="I3764">
        <v>6.1367950865438301</v>
      </c>
    </row>
    <row r="3765" spans="1:9" x14ac:dyDescent="0.25">
      <c r="A3765">
        <v>3763</v>
      </c>
      <c r="B3765">
        <v>26.894764957264901</v>
      </c>
      <c r="C3765">
        <v>181.076546884967</v>
      </c>
      <c r="D3765">
        <v>12.4308838231974</v>
      </c>
      <c r="E3765">
        <v>8.4166081547781797</v>
      </c>
      <c r="F3765">
        <v>0.179513030705897</v>
      </c>
      <c r="G3765">
        <v>0.86257895495513504</v>
      </c>
      <c r="H3765">
        <v>13.3047619047619</v>
      </c>
      <c r="I3765">
        <v>4.7897499228156803</v>
      </c>
    </row>
    <row r="3766" spans="1:9" x14ac:dyDescent="0.25">
      <c r="A3766">
        <v>3764</v>
      </c>
      <c r="B3766">
        <v>58.097264437689901</v>
      </c>
      <c r="C3766">
        <v>146.47948752896201</v>
      </c>
      <c r="D3766">
        <v>14.8517814871495</v>
      </c>
      <c r="E3766">
        <v>3.4042679793881501</v>
      </c>
      <c r="F3766">
        <v>0.32573869008210599</v>
      </c>
      <c r="G3766">
        <v>0.87709964476258595</v>
      </c>
      <c r="H3766">
        <v>14.643442622950801</v>
      </c>
      <c r="I3766">
        <v>2.6384201077199201</v>
      </c>
    </row>
    <row r="3767" spans="1:9" x14ac:dyDescent="0.25">
      <c r="A3767">
        <v>3765</v>
      </c>
      <c r="B3767">
        <v>51.540983606557297</v>
      </c>
      <c r="C3767">
        <v>123.74367012298001</v>
      </c>
      <c r="D3767">
        <v>13.86140506936</v>
      </c>
      <c r="E3767">
        <v>5.2344073933180804</v>
      </c>
      <c r="F3767">
        <v>0.31429392724815097</v>
      </c>
      <c r="G3767">
        <v>0.79901221950336598</v>
      </c>
      <c r="H3767">
        <v>7.1925311203319504</v>
      </c>
      <c r="I3767">
        <v>3.4053285968028399</v>
      </c>
    </row>
    <row r="3768" spans="1:9" x14ac:dyDescent="0.25">
      <c r="A3768">
        <v>3766</v>
      </c>
      <c r="B3768">
        <v>52.688445251058603</v>
      </c>
      <c r="C3768">
        <v>149.19654811715401</v>
      </c>
      <c r="D3768">
        <v>11.686954891257001</v>
      </c>
      <c r="E3768">
        <v>6.3746785131683996</v>
      </c>
      <c r="F3768">
        <v>0.29461757912694497</v>
      </c>
      <c r="G3768">
        <v>0.87465519867864105</v>
      </c>
      <c r="H3768">
        <v>8.7319749216300906</v>
      </c>
      <c r="I3768">
        <v>3.3352419123962198</v>
      </c>
    </row>
    <row r="3769" spans="1:9" x14ac:dyDescent="0.25">
      <c r="A3769">
        <v>3767</v>
      </c>
      <c r="B3769">
        <v>34.350613915416098</v>
      </c>
      <c r="C3769">
        <v>161.670435217608</v>
      </c>
      <c r="D3769">
        <v>13.408540989285701</v>
      </c>
      <c r="E3769">
        <v>7.8421860260195402</v>
      </c>
      <c r="F3769">
        <v>0.21122083606917499</v>
      </c>
      <c r="G3769">
        <v>0.80295592086485901</v>
      </c>
      <c r="H3769">
        <v>15.274725274725199</v>
      </c>
      <c r="I3769">
        <v>4.5818124606670798</v>
      </c>
    </row>
    <row r="3770" spans="1:9" x14ac:dyDescent="0.25">
      <c r="A3770">
        <v>3768</v>
      </c>
      <c r="B3770">
        <v>55.859162303664903</v>
      </c>
      <c r="C3770">
        <v>171.46732813607301</v>
      </c>
      <c r="D3770">
        <v>18.421326354481501</v>
      </c>
      <c r="E3770">
        <v>6.3897156699624604</v>
      </c>
      <c r="F3770">
        <v>0.28341338800527899</v>
      </c>
      <c r="G3770">
        <v>0.82373854985040695</v>
      </c>
      <c r="H3770">
        <v>13.932634730538901</v>
      </c>
      <c r="I3770">
        <v>3.3120780195048698</v>
      </c>
    </row>
    <row r="3771" spans="1:9" x14ac:dyDescent="0.25">
      <c r="A3771">
        <v>3769</v>
      </c>
      <c r="B3771">
        <v>45.239476813317403</v>
      </c>
      <c r="C3771">
        <v>154.476683937823</v>
      </c>
      <c r="D3771">
        <v>12.9485284406761</v>
      </c>
      <c r="E3771">
        <v>4.9127516886186404</v>
      </c>
      <c r="F3771">
        <v>0.277472304869822</v>
      </c>
      <c r="G3771">
        <v>0.81655862486203901</v>
      </c>
      <c r="H3771">
        <v>7.1133567662565902</v>
      </c>
      <c r="I3771">
        <v>2.7680933852140002</v>
      </c>
    </row>
    <row r="3772" spans="1:9" x14ac:dyDescent="0.25">
      <c r="A3772">
        <v>3770</v>
      </c>
      <c r="B3772">
        <v>43.564256103178202</v>
      </c>
      <c r="C3772">
        <v>122.730791487172</v>
      </c>
      <c r="D3772">
        <v>17.200351829056199</v>
      </c>
      <c r="E3772">
        <v>5.8390831177875899</v>
      </c>
      <c r="F3772">
        <v>0.27838944897978901</v>
      </c>
      <c r="G3772">
        <v>0.85669704088875498</v>
      </c>
      <c r="H3772">
        <v>10.1572580645161</v>
      </c>
      <c r="I3772">
        <v>3.1464303059737699</v>
      </c>
    </row>
    <row r="3773" spans="1:9" x14ac:dyDescent="0.25">
      <c r="A3773">
        <v>3771</v>
      </c>
      <c r="B3773">
        <v>48.997440441031699</v>
      </c>
      <c r="C3773">
        <v>142.474408901251</v>
      </c>
      <c r="D3773">
        <v>11.8373351293556</v>
      </c>
      <c r="E3773">
        <v>6.0121807525322399</v>
      </c>
      <c r="F3773">
        <v>0.31065610000958699</v>
      </c>
      <c r="G3773">
        <v>0.888131145432143</v>
      </c>
      <c r="H3773">
        <v>9.7484939759036102</v>
      </c>
      <c r="I3773">
        <v>3.6432130755431502</v>
      </c>
    </row>
    <row r="3774" spans="1:9" x14ac:dyDescent="0.25">
      <c r="A3774">
        <v>3772</v>
      </c>
      <c r="B3774">
        <v>48.375661375661302</v>
      </c>
      <c r="C3774">
        <v>160.886762360446</v>
      </c>
      <c r="D3774">
        <v>11.1898376313779</v>
      </c>
      <c r="E3774">
        <v>3.91876377186128</v>
      </c>
      <c r="F3774">
        <v>0.29915766053515302</v>
      </c>
      <c r="G3774">
        <v>0.85248395257659804</v>
      </c>
      <c r="H3774">
        <v>7.6442048517520202</v>
      </c>
      <c r="I3774">
        <v>2.9613356766256498</v>
      </c>
    </row>
    <row r="3775" spans="1:9" x14ac:dyDescent="0.25">
      <c r="A3775">
        <v>3773</v>
      </c>
      <c r="B3775">
        <v>27.2225293711126</v>
      </c>
      <c r="C3775">
        <v>154.33260333972001</v>
      </c>
      <c r="D3775">
        <v>13.9774691056259</v>
      </c>
      <c r="E3775">
        <v>9.2384275434302694</v>
      </c>
      <c r="F3775">
        <v>0.16670075938602499</v>
      </c>
      <c r="G3775">
        <v>0.85366489454062799</v>
      </c>
      <c r="H3775">
        <v>19.200342465753401</v>
      </c>
      <c r="I3775">
        <v>4.8820224719101102</v>
      </c>
    </row>
    <row r="3776" spans="1:9" x14ac:dyDescent="0.25">
      <c r="A3776">
        <v>3774</v>
      </c>
      <c r="B3776">
        <v>53.591313730779603</v>
      </c>
      <c r="C3776">
        <v>173.43491262498799</v>
      </c>
      <c r="D3776">
        <v>14.829762229397099</v>
      </c>
      <c r="E3776">
        <v>8.3432532845124392</v>
      </c>
      <c r="F3776">
        <v>0.32120408200161699</v>
      </c>
      <c r="G3776">
        <v>0.845550738105735</v>
      </c>
      <c r="H3776">
        <v>9.3867041198501795</v>
      </c>
      <c r="I3776">
        <v>3.8857310284207398</v>
      </c>
    </row>
    <row r="3777" spans="1:9" x14ac:dyDescent="0.25">
      <c r="A3777">
        <v>3775</v>
      </c>
      <c r="B3777">
        <v>44.4444444444444</v>
      </c>
      <c r="C3777">
        <v>140.46266684286999</v>
      </c>
      <c r="D3777">
        <v>13.309181523964</v>
      </c>
      <c r="E3777">
        <v>5.5371711232462903</v>
      </c>
      <c r="F3777">
        <v>0.25605752973505802</v>
      </c>
      <c r="G3777">
        <v>0.81110150279359405</v>
      </c>
      <c r="H3777">
        <v>11.0262008733624</v>
      </c>
      <c r="I3777">
        <v>3.2977333845562802</v>
      </c>
    </row>
    <row r="3778" spans="1:9" x14ac:dyDescent="0.25">
      <c r="A3778">
        <v>3776</v>
      </c>
      <c r="B3778">
        <v>69.062077081494493</v>
      </c>
      <c r="C3778">
        <v>155.681633482324</v>
      </c>
      <c r="D3778">
        <v>13.713040294391799</v>
      </c>
      <c r="E3778">
        <v>4.2361386547389701</v>
      </c>
      <c r="F3778">
        <v>0.37059065303106298</v>
      </c>
      <c r="G3778">
        <v>0.78351120053884704</v>
      </c>
      <c r="H3778">
        <v>11.326109391124801</v>
      </c>
      <c r="I3778">
        <v>2.93576388888888</v>
      </c>
    </row>
    <row r="3779" spans="1:9" x14ac:dyDescent="0.25">
      <c r="A3779">
        <v>3777</v>
      </c>
      <c r="B3779">
        <v>48.236458333333303</v>
      </c>
      <c r="C3779">
        <v>134.715632536724</v>
      </c>
      <c r="D3779">
        <v>15.4144108203168</v>
      </c>
      <c r="E3779">
        <v>7.1742583112301999</v>
      </c>
      <c r="F3779">
        <v>0.35030538720250398</v>
      </c>
      <c r="G3779">
        <v>0.72537166165390699</v>
      </c>
      <c r="H3779">
        <v>7.2810768012668197</v>
      </c>
      <c r="I3779">
        <v>4.08564386937769</v>
      </c>
    </row>
    <row r="3780" spans="1:9" x14ac:dyDescent="0.25">
      <c r="A3780">
        <v>3778</v>
      </c>
      <c r="B3780">
        <v>45.284770201261601</v>
      </c>
      <c r="C3780">
        <v>173.964511240212</v>
      </c>
      <c r="D3780">
        <v>16.8148095679725</v>
      </c>
      <c r="E3780">
        <v>6.6303624188110497</v>
      </c>
      <c r="F3780">
        <v>0.28382131218714401</v>
      </c>
      <c r="G3780">
        <v>0.82938134311896505</v>
      </c>
      <c r="H3780">
        <v>11.9443872296601</v>
      </c>
      <c r="I3780">
        <v>3.1062761506276102</v>
      </c>
    </row>
    <row r="3781" spans="1:9" x14ac:dyDescent="0.25">
      <c r="A3781">
        <v>3779</v>
      </c>
      <c r="B3781">
        <v>34.484269662921299</v>
      </c>
      <c r="C3781">
        <v>182.32509660362001</v>
      </c>
      <c r="D3781">
        <v>9.1434076365127002</v>
      </c>
      <c r="E3781">
        <v>2.9498431888291399</v>
      </c>
      <c r="F3781">
        <v>0.23314960621191799</v>
      </c>
      <c r="G3781">
        <v>0.874609827314489</v>
      </c>
      <c r="H3781">
        <v>8.78028350515463</v>
      </c>
      <c r="I3781">
        <v>2.45217084362866</v>
      </c>
    </row>
    <row r="3782" spans="1:9" x14ac:dyDescent="0.25">
      <c r="A3782">
        <v>3780</v>
      </c>
      <c r="B3782">
        <v>44.837484433374797</v>
      </c>
      <c r="C3782">
        <v>162.05217523577701</v>
      </c>
      <c r="D3782">
        <v>13.796835869808101</v>
      </c>
      <c r="E3782">
        <v>15.5061204549593</v>
      </c>
      <c r="F3782">
        <v>0.287985782308052</v>
      </c>
      <c r="G3782">
        <v>0.79815304824667899</v>
      </c>
      <c r="H3782">
        <v>11.4834578441835</v>
      </c>
      <c r="I3782">
        <v>5.1216977046340402</v>
      </c>
    </row>
    <row r="3783" spans="1:9" x14ac:dyDescent="0.25">
      <c r="A3783">
        <v>3781</v>
      </c>
      <c r="B3783">
        <v>49.171753441053198</v>
      </c>
      <c r="C3783">
        <v>141.440646745804</v>
      </c>
      <c r="D3783">
        <v>14.147460129491501</v>
      </c>
      <c r="E3783">
        <v>13.554052189065301</v>
      </c>
      <c r="F3783">
        <v>0.30199129426917198</v>
      </c>
      <c r="G3783">
        <v>0.71963352765658894</v>
      </c>
      <c r="H3783">
        <v>7.5820280296784803</v>
      </c>
      <c r="I3783">
        <v>6.9694244604316502</v>
      </c>
    </row>
    <row r="3784" spans="1:9" x14ac:dyDescent="0.25">
      <c r="A3784">
        <v>3782</v>
      </c>
      <c r="B3784">
        <v>53.993305144467897</v>
      </c>
      <c r="C3784">
        <v>146.02393681652401</v>
      </c>
      <c r="D3784">
        <v>15.926649937214099</v>
      </c>
      <c r="E3784">
        <v>10.007607325393</v>
      </c>
      <c r="F3784">
        <v>0.32701411182868201</v>
      </c>
      <c r="G3784">
        <v>0.82233547347512204</v>
      </c>
      <c r="H3784">
        <v>13.9895287958115</v>
      </c>
      <c r="I3784">
        <v>4.8686557982159302</v>
      </c>
    </row>
    <row r="3785" spans="1:9" x14ac:dyDescent="0.25">
      <c r="A3785">
        <v>3783</v>
      </c>
      <c r="B3785">
        <v>22.0384047267356</v>
      </c>
      <c r="C3785">
        <v>91.325036603220994</v>
      </c>
      <c r="D3785">
        <v>19.383290986275199</v>
      </c>
      <c r="E3785">
        <v>10.8382882237178</v>
      </c>
      <c r="F3785">
        <v>0.125437365391176</v>
      </c>
      <c r="G3785">
        <v>0.50538434140303401</v>
      </c>
      <c r="H3785">
        <v>17.3202614379084</v>
      </c>
      <c r="I3785">
        <v>6.6666666666666599</v>
      </c>
    </row>
    <row r="3786" spans="1:9" x14ac:dyDescent="0.25">
      <c r="A3786">
        <v>3784</v>
      </c>
      <c r="B3786">
        <v>26.816782140107701</v>
      </c>
      <c r="C3786">
        <v>106.42086473621499</v>
      </c>
      <c r="D3786">
        <v>25.705373525065799</v>
      </c>
      <c r="E3786">
        <v>7.6902874489061901</v>
      </c>
      <c r="F3786">
        <v>0.152711521567235</v>
      </c>
      <c r="G3786">
        <v>0.70888949747992802</v>
      </c>
      <c r="H3786">
        <v>25.633628318584002</v>
      </c>
      <c r="I3786">
        <v>3.6196261682242898</v>
      </c>
    </row>
    <row r="3787" spans="1:9" x14ac:dyDescent="0.25">
      <c r="A3787">
        <v>3785</v>
      </c>
      <c r="B3787">
        <v>23.394085281980701</v>
      </c>
      <c r="C3787">
        <v>167.85033444816</v>
      </c>
      <c r="D3787">
        <v>19.2510498560145</v>
      </c>
      <c r="E3787">
        <v>5.5101085961050096</v>
      </c>
      <c r="F3787">
        <v>0.14434606406196901</v>
      </c>
      <c r="G3787">
        <v>0.83846542276520597</v>
      </c>
      <c r="H3787">
        <v>21.4444444444444</v>
      </c>
      <c r="I3787">
        <v>3.59451421017845</v>
      </c>
    </row>
    <row r="3788" spans="1:9" x14ac:dyDescent="0.25">
      <c r="A3788">
        <v>3786</v>
      </c>
      <c r="B3788">
        <v>56.914417613636303</v>
      </c>
      <c r="C3788">
        <v>133.23025233132199</v>
      </c>
      <c r="D3788">
        <v>17.254096128443798</v>
      </c>
      <c r="E3788">
        <v>9.9081699913437298</v>
      </c>
      <c r="F3788">
        <v>0.31565999387278199</v>
      </c>
      <c r="G3788">
        <v>0.81911335690100595</v>
      </c>
      <c r="H3788">
        <v>13.298992161254199</v>
      </c>
      <c r="I3788">
        <v>4.1140205502154403</v>
      </c>
    </row>
    <row r="3789" spans="1:9" x14ac:dyDescent="0.25">
      <c r="A3789">
        <v>3787</v>
      </c>
      <c r="B3789">
        <v>30.6042207792207</v>
      </c>
      <c r="C3789">
        <v>147.703069534349</v>
      </c>
      <c r="D3789">
        <v>10.265776001812</v>
      </c>
      <c r="E3789">
        <v>4.5399042619958898</v>
      </c>
      <c r="F3789">
        <v>0.28765545887606098</v>
      </c>
      <c r="G3789">
        <v>0.85521274382304402</v>
      </c>
      <c r="H3789">
        <v>7.4406964091403696</v>
      </c>
      <c r="I3789">
        <v>3.3818411894969902</v>
      </c>
    </row>
    <row r="3790" spans="1:9" x14ac:dyDescent="0.25">
      <c r="A3790">
        <v>3788</v>
      </c>
      <c r="B3790">
        <v>45.392843831531799</v>
      </c>
      <c r="C3790">
        <v>121.393469309585</v>
      </c>
      <c r="D3790">
        <v>12.7397729682963</v>
      </c>
      <c r="E3790">
        <v>9.1106601019836599</v>
      </c>
      <c r="F3790">
        <v>0.25220250549761097</v>
      </c>
      <c r="G3790">
        <v>0.75362071865931002</v>
      </c>
      <c r="H3790">
        <v>11.9950980392156</v>
      </c>
      <c r="I3790">
        <v>5.9340860543179703</v>
      </c>
    </row>
    <row r="3791" spans="1:9" x14ac:dyDescent="0.25">
      <c r="A3791">
        <v>3789</v>
      </c>
      <c r="B3791">
        <v>32.328718177757899</v>
      </c>
      <c r="C3791">
        <v>154.19550456567501</v>
      </c>
      <c r="D3791">
        <v>11.3211469281738</v>
      </c>
      <c r="E3791">
        <v>7.4947146332847101</v>
      </c>
      <c r="F3791">
        <v>0.20703286070899701</v>
      </c>
      <c r="G3791">
        <v>0.83557173037766996</v>
      </c>
      <c r="H3791">
        <v>13.8053333333333</v>
      </c>
      <c r="I3791">
        <v>4.3926362297496304</v>
      </c>
    </row>
    <row r="3792" spans="1:9" x14ac:dyDescent="0.25">
      <c r="A3792">
        <v>3790</v>
      </c>
      <c r="B3792">
        <v>38.540880503144599</v>
      </c>
      <c r="C3792">
        <v>160.14644575093499</v>
      </c>
      <c r="D3792">
        <v>17.155794486900501</v>
      </c>
      <c r="E3792">
        <v>5.9194372748517603</v>
      </c>
      <c r="F3792">
        <v>0.22725671574416501</v>
      </c>
      <c r="G3792">
        <v>0.93980339773627097</v>
      </c>
      <c r="H3792">
        <v>12.2844444444444</v>
      </c>
      <c r="I3792">
        <v>3.54314720812182</v>
      </c>
    </row>
    <row r="3793" spans="1:9" x14ac:dyDescent="0.25">
      <c r="A3793">
        <v>3791</v>
      </c>
      <c r="B3793">
        <v>66.049816849816807</v>
      </c>
      <c r="C3793">
        <v>143.40003171079701</v>
      </c>
      <c r="D3793">
        <v>20.004128423075802</v>
      </c>
      <c r="E3793">
        <v>4.2630660954387096</v>
      </c>
      <c r="F3793">
        <v>0.366959252304002</v>
      </c>
      <c r="G3793">
        <v>0.81011744305128497</v>
      </c>
      <c r="H3793">
        <v>15.0189075630252</v>
      </c>
      <c r="I3793">
        <v>2.6208436724565698</v>
      </c>
    </row>
    <row r="3794" spans="1:9" x14ac:dyDescent="0.25">
      <c r="A3794">
        <v>3792</v>
      </c>
      <c r="B3794">
        <v>65.527244819646896</v>
      </c>
      <c r="C3794">
        <v>148.28132387706799</v>
      </c>
      <c r="D3794">
        <v>11.156762707982001</v>
      </c>
      <c r="E3794">
        <v>5.5679573060252503</v>
      </c>
      <c r="F3794">
        <v>0.33830383445141798</v>
      </c>
      <c r="G3794">
        <v>0.800712050695087</v>
      </c>
      <c r="H3794">
        <v>10.451674641148299</v>
      </c>
      <c r="I3794">
        <v>3.1545647558386398</v>
      </c>
    </row>
    <row r="3795" spans="1:9" x14ac:dyDescent="0.25">
      <c r="A3795">
        <v>3793</v>
      </c>
      <c r="B3795">
        <v>31.3407252804591</v>
      </c>
      <c r="C3795">
        <v>103.77772466539101</v>
      </c>
      <c r="D3795">
        <v>13.8202301854326</v>
      </c>
      <c r="E3795">
        <v>17.395109430843899</v>
      </c>
      <c r="F3795">
        <v>0.21177798574095899</v>
      </c>
      <c r="G3795">
        <v>0.478657912956166</v>
      </c>
      <c r="H3795">
        <v>16.551565377532199</v>
      </c>
      <c r="I3795">
        <v>9.5912408759123995</v>
      </c>
    </row>
    <row r="3796" spans="1:9" x14ac:dyDescent="0.25">
      <c r="A3796">
        <v>3794</v>
      </c>
      <c r="B3796">
        <v>85.053412462908</v>
      </c>
      <c r="C3796">
        <v>182.878393169877</v>
      </c>
      <c r="D3796">
        <v>15.4738739192775</v>
      </c>
      <c r="E3796">
        <v>3.6876091370713202</v>
      </c>
      <c r="F3796">
        <v>0.527765697231669</v>
      </c>
      <c r="G3796">
        <v>0.85530071054507295</v>
      </c>
      <c r="H3796">
        <v>7.5926456542502301</v>
      </c>
      <c r="I3796">
        <v>2.4814690026954098</v>
      </c>
    </row>
    <row r="3797" spans="1:9" x14ac:dyDescent="0.25">
      <c r="A3797">
        <v>3795</v>
      </c>
      <c r="B3797">
        <v>51.276139410187596</v>
      </c>
      <c r="C3797">
        <v>118.026730310262</v>
      </c>
      <c r="D3797">
        <v>19.886249437980801</v>
      </c>
      <c r="E3797">
        <v>7.0178524261848096</v>
      </c>
      <c r="F3797">
        <v>0.28642900580298902</v>
      </c>
      <c r="G3797">
        <v>0.71351803283998405</v>
      </c>
      <c r="H3797">
        <v>16.412244897959098</v>
      </c>
      <c r="I3797">
        <v>3.5029051000645501</v>
      </c>
    </row>
    <row r="3798" spans="1:9" x14ac:dyDescent="0.25">
      <c r="A3798">
        <v>3796</v>
      </c>
      <c r="B3798">
        <v>44.582895723930903</v>
      </c>
      <c r="C3798">
        <v>159.32029607968499</v>
      </c>
      <c r="D3798">
        <v>14.0735042086009</v>
      </c>
      <c r="E3798">
        <v>4.9927779497953804</v>
      </c>
      <c r="F3798">
        <v>0.294820605913095</v>
      </c>
      <c r="G3798">
        <v>0.86687022035586003</v>
      </c>
      <c r="H3798">
        <v>12.314525810324101</v>
      </c>
      <c r="I3798">
        <v>3.22972292191435</v>
      </c>
    </row>
    <row r="3799" spans="1:9" x14ac:dyDescent="0.25">
      <c r="A3799">
        <v>3797</v>
      </c>
      <c r="B3799">
        <v>36.726144109055497</v>
      </c>
      <c r="C3799">
        <v>154.775876232201</v>
      </c>
      <c r="D3799">
        <v>9.6757700674545895</v>
      </c>
      <c r="E3799">
        <v>5.7471115281094702</v>
      </c>
      <c r="F3799">
        <v>0.23677498521712301</v>
      </c>
      <c r="G3799">
        <v>0.82776361331549697</v>
      </c>
      <c r="H3799">
        <v>11.034203420341999</v>
      </c>
      <c r="I3799">
        <v>3.8146006505240302</v>
      </c>
    </row>
    <row r="3800" spans="1:9" x14ac:dyDescent="0.25">
      <c r="A3800">
        <v>3798</v>
      </c>
      <c r="B3800">
        <v>34.924028268551197</v>
      </c>
      <c r="C3800">
        <v>159.516671613733</v>
      </c>
      <c r="D3800">
        <v>12.327530207975199</v>
      </c>
      <c r="E3800">
        <v>5.1369693181037501</v>
      </c>
      <c r="F3800">
        <v>0.22684804078249399</v>
      </c>
      <c r="G3800">
        <v>0.85009353105341401</v>
      </c>
      <c r="H3800">
        <v>10.520435967302401</v>
      </c>
      <c r="I3800">
        <v>3.1506410256410202</v>
      </c>
    </row>
    <row r="3801" spans="1:9" x14ac:dyDescent="0.25">
      <c r="A3801">
        <v>3799</v>
      </c>
      <c r="B3801">
        <v>85.053412462908</v>
      </c>
      <c r="C3801">
        <v>140.459272097053</v>
      </c>
      <c r="D3801">
        <v>15.4738739192775</v>
      </c>
      <c r="E3801">
        <v>5.0809547981143099</v>
      </c>
      <c r="F3801">
        <v>0.527765697231669</v>
      </c>
      <c r="G3801">
        <v>0.79022419523721499</v>
      </c>
      <c r="H3801">
        <v>7.5926456542502301</v>
      </c>
      <c r="I3801">
        <v>3.09224414869206</v>
      </c>
    </row>
    <row r="3802" spans="1:9" x14ac:dyDescent="0.25">
      <c r="A3802">
        <v>3800</v>
      </c>
      <c r="B3802">
        <v>31.4855786783497</v>
      </c>
      <c r="C3802">
        <v>158.114917723226</v>
      </c>
      <c r="D3802">
        <v>13.0625053329205</v>
      </c>
      <c r="E3802">
        <v>3.8526984320814002</v>
      </c>
      <c r="F3802">
        <v>0.19274510821778101</v>
      </c>
      <c r="G3802">
        <v>0.75270927598500703</v>
      </c>
      <c r="H3802">
        <v>16.227432590855798</v>
      </c>
      <c r="I3802">
        <v>2.7841530054644799</v>
      </c>
    </row>
    <row r="3803" spans="1:9" x14ac:dyDescent="0.25">
      <c r="A3803">
        <v>3801</v>
      </c>
      <c r="B3803">
        <v>83.282454760031399</v>
      </c>
      <c r="C3803">
        <v>155.227171266233</v>
      </c>
      <c r="D3803">
        <v>20.0641260392063</v>
      </c>
      <c r="E3803">
        <v>3.93948103380766</v>
      </c>
      <c r="F3803">
        <v>0.51737562304501405</v>
      </c>
      <c r="G3803">
        <v>0.88442188425921797</v>
      </c>
      <c r="H3803">
        <v>8.2075098814229204</v>
      </c>
      <c r="I3803">
        <v>2.7057507987220402</v>
      </c>
    </row>
    <row r="3804" spans="1:9" x14ac:dyDescent="0.25">
      <c r="A3804">
        <v>3802</v>
      </c>
      <c r="B3804">
        <v>99.634727503168506</v>
      </c>
      <c r="C3804">
        <v>112.876193189913</v>
      </c>
      <c r="D3804">
        <v>14.186647745832</v>
      </c>
      <c r="E3804">
        <v>5.7044873032092198</v>
      </c>
      <c r="F3804">
        <v>0.68745191304103104</v>
      </c>
      <c r="G3804">
        <v>0.86571181310520595</v>
      </c>
      <c r="H3804">
        <v>6.84634146341463</v>
      </c>
      <c r="I3804">
        <v>4.00301269636324</v>
      </c>
    </row>
    <row r="3805" spans="1:9" x14ac:dyDescent="0.25">
      <c r="A3805">
        <v>3803</v>
      </c>
      <c r="B3805">
        <v>49.8772616136919</v>
      </c>
      <c r="C3805">
        <v>146.20048247841501</v>
      </c>
      <c r="D3805">
        <v>14.4596124400137</v>
      </c>
      <c r="E3805">
        <v>7.1322573975417596</v>
      </c>
      <c r="F3805">
        <v>0.24362447505439599</v>
      </c>
      <c r="G3805">
        <v>0.82147891996761302</v>
      </c>
      <c r="H3805">
        <v>15.4339622641509</v>
      </c>
      <c r="I3805">
        <v>3.9918339571282702</v>
      </c>
    </row>
    <row r="3806" spans="1:9" x14ac:dyDescent="0.25">
      <c r="A3806">
        <v>3804</v>
      </c>
      <c r="B3806">
        <v>60.944229707344</v>
      </c>
      <c r="C3806">
        <v>148.103488627221</v>
      </c>
      <c r="D3806">
        <v>22.1378527886584</v>
      </c>
      <c r="E3806">
        <v>3.77463424365328</v>
      </c>
      <c r="F3806">
        <v>0.32987029352867803</v>
      </c>
      <c r="G3806">
        <v>0.90872439344510902</v>
      </c>
      <c r="H3806">
        <v>8.9319826338639601</v>
      </c>
      <c r="I3806">
        <v>2.76093166337068</v>
      </c>
    </row>
    <row r="3807" spans="1:9" x14ac:dyDescent="0.25">
      <c r="A3807">
        <v>3805</v>
      </c>
      <c r="B3807">
        <v>35.683968462549203</v>
      </c>
      <c r="C3807">
        <v>102.079584775086</v>
      </c>
      <c r="D3807">
        <v>15.4061435909365</v>
      </c>
      <c r="E3807">
        <v>4.56486504073494</v>
      </c>
      <c r="F3807">
        <v>0.167703439867087</v>
      </c>
      <c r="G3807">
        <v>0.78032240659941099</v>
      </c>
      <c r="H3807">
        <v>14.569646569646499</v>
      </c>
      <c r="I3807">
        <v>3.1401129943502801</v>
      </c>
    </row>
    <row r="3808" spans="1:9" x14ac:dyDescent="0.25">
      <c r="A3808">
        <v>3806</v>
      </c>
      <c r="B3808">
        <v>37.664829106945902</v>
      </c>
      <c r="C3808">
        <v>106.97358536289801</v>
      </c>
      <c r="D3808">
        <v>14.588086263288799</v>
      </c>
      <c r="E3808">
        <v>12.141999062157399</v>
      </c>
      <c r="F3808">
        <v>0.26922889362698899</v>
      </c>
      <c r="G3808">
        <v>0.67501870304678002</v>
      </c>
      <c r="H3808">
        <v>9.4238329238329204</v>
      </c>
      <c r="I3808">
        <v>4.4842105263157803</v>
      </c>
    </row>
    <row r="3809" spans="1:9" x14ac:dyDescent="0.25">
      <c r="A3809">
        <v>3807</v>
      </c>
      <c r="B3809">
        <v>40.102016129032201</v>
      </c>
      <c r="C3809">
        <v>109.890268123138</v>
      </c>
      <c r="D3809">
        <v>15.292134814810099</v>
      </c>
      <c r="E3809">
        <v>6.5796498701627097</v>
      </c>
      <c r="F3809">
        <v>0.25425055252203599</v>
      </c>
      <c r="G3809">
        <v>0.795506980414591</v>
      </c>
      <c r="H3809">
        <v>14.151105651105601</v>
      </c>
      <c r="I3809">
        <v>4.4729020979020904</v>
      </c>
    </row>
    <row r="3810" spans="1:9" x14ac:dyDescent="0.25">
      <c r="A3810">
        <v>3808</v>
      </c>
      <c r="B3810">
        <v>55.820303816228197</v>
      </c>
      <c r="C3810">
        <v>142.82560635329401</v>
      </c>
      <c r="D3810">
        <v>11.064876972902001</v>
      </c>
      <c r="E3810">
        <v>7.5895055755173404</v>
      </c>
      <c r="F3810">
        <v>0.32524166547710198</v>
      </c>
      <c r="G3810">
        <v>0.85620628330576898</v>
      </c>
      <c r="H3810">
        <v>9.7956204379562006</v>
      </c>
      <c r="I3810">
        <v>3.1394293125810599</v>
      </c>
    </row>
    <row r="3811" spans="1:9" x14ac:dyDescent="0.25">
      <c r="A3811">
        <v>3809</v>
      </c>
      <c r="B3811">
        <v>9.5490654205607406</v>
      </c>
      <c r="C3811">
        <v>121.533182589033</v>
      </c>
      <c r="D3811">
        <v>7.7512945143522503</v>
      </c>
      <c r="E3811">
        <v>3.73288201393594</v>
      </c>
      <c r="F3811">
        <v>9.0685396447414704E-2</v>
      </c>
      <c r="G3811">
        <v>0.88839481145272603</v>
      </c>
      <c r="H3811">
        <v>13.6763990267639</v>
      </c>
      <c r="I3811">
        <v>2.8495384615384598</v>
      </c>
    </row>
    <row r="3812" spans="1:9" x14ac:dyDescent="0.25">
      <c r="A3812">
        <v>3810</v>
      </c>
      <c r="B3812">
        <v>71.235887096774107</v>
      </c>
      <c r="C3812">
        <v>148.45800933125901</v>
      </c>
      <c r="D3812">
        <v>14.6370167798746</v>
      </c>
      <c r="E3812">
        <v>11.9073812129659</v>
      </c>
      <c r="F3812">
        <v>0.46219263415927297</v>
      </c>
      <c r="G3812">
        <v>0.76319850730550598</v>
      </c>
      <c r="H3812">
        <v>7.6725595695618702</v>
      </c>
      <c r="I3812">
        <v>5.0349813432835804</v>
      </c>
    </row>
    <row r="3813" spans="1:9" x14ac:dyDescent="0.25">
      <c r="A3813">
        <v>3811</v>
      </c>
      <c r="B3813">
        <v>51.631269349845198</v>
      </c>
      <c r="C3813">
        <v>143.31502029769899</v>
      </c>
      <c r="D3813">
        <v>13.0570965135524</v>
      </c>
      <c r="E3813">
        <v>4.9211455271620297</v>
      </c>
      <c r="F3813">
        <v>0.32928314113899498</v>
      </c>
      <c r="G3813">
        <v>0.81449034252608399</v>
      </c>
      <c r="H3813">
        <v>10.1035564853556</v>
      </c>
      <c r="I3813">
        <v>3.1110210696920499</v>
      </c>
    </row>
    <row r="3814" spans="1:9" x14ac:dyDescent="0.25">
      <c r="A3814">
        <v>3812</v>
      </c>
      <c r="B3814">
        <v>22.648315529991699</v>
      </c>
      <c r="C3814">
        <v>174.38322120005401</v>
      </c>
      <c r="D3814">
        <v>10.541336156034699</v>
      </c>
      <c r="E3814">
        <v>8.4408324407983706</v>
      </c>
      <c r="F3814">
        <v>0.16927739054034699</v>
      </c>
      <c r="G3814">
        <v>0.81933741059138099</v>
      </c>
      <c r="H3814">
        <v>7.8532494758909799</v>
      </c>
      <c r="I3814">
        <v>3.9253628196268102</v>
      </c>
    </row>
    <row r="3815" spans="1:9" x14ac:dyDescent="0.25">
      <c r="A3815">
        <v>3813</v>
      </c>
      <c r="B3815">
        <v>37.552007740686904</v>
      </c>
      <c r="C3815">
        <v>170.277451364407</v>
      </c>
      <c r="D3815">
        <v>15.1418460081247</v>
      </c>
      <c r="E3815">
        <v>4.1150205297649398</v>
      </c>
      <c r="F3815">
        <v>0.224536841159409</v>
      </c>
      <c r="G3815">
        <v>0.85124114050137001</v>
      </c>
      <c r="H3815">
        <v>15.0833333333333</v>
      </c>
      <c r="I3815">
        <v>2.7328910614525102</v>
      </c>
    </row>
    <row r="3816" spans="1:9" x14ac:dyDescent="0.25">
      <c r="A3816">
        <v>3814</v>
      </c>
      <c r="B3816">
        <v>42.744477911646499</v>
      </c>
      <c r="C3816">
        <v>124.488690032314</v>
      </c>
      <c r="D3816">
        <v>19.163066906052201</v>
      </c>
      <c r="E3816">
        <v>17.730123741152699</v>
      </c>
      <c r="F3816">
        <v>0.25087149210529402</v>
      </c>
      <c r="G3816">
        <v>0.66134401603395898</v>
      </c>
      <c r="H3816">
        <v>12.002945508100099</v>
      </c>
      <c r="I3816">
        <v>8.2556473829201096</v>
      </c>
    </row>
    <row r="3817" spans="1:9" x14ac:dyDescent="0.25">
      <c r="A3817">
        <v>3815</v>
      </c>
      <c r="B3817">
        <v>30.4415137614678</v>
      </c>
      <c r="C3817">
        <v>193.50429922613901</v>
      </c>
      <c r="D3817">
        <v>23.106500407476599</v>
      </c>
      <c r="E3817">
        <v>2.5208045838659001</v>
      </c>
      <c r="F3817">
        <v>0.13849245136204999</v>
      </c>
      <c r="G3817">
        <v>0.90538912565288299</v>
      </c>
      <c r="H3817">
        <v>17.106132075471699</v>
      </c>
      <c r="I3817">
        <v>2.13179992698065</v>
      </c>
    </row>
    <row r="3818" spans="1:9" x14ac:dyDescent="0.25">
      <c r="A3818">
        <v>3816</v>
      </c>
      <c r="B3818">
        <v>69.062077081494493</v>
      </c>
      <c r="C3818">
        <v>136.602403058438</v>
      </c>
      <c r="D3818">
        <v>13.713040294391799</v>
      </c>
      <c r="E3818">
        <v>5.7569684466826097</v>
      </c>
      <c r="F3818">
        <v>0.37059065303106298</v>
      </c>
      <c r="G3818">
        <v>0.82773193884275198</v>
      </c>
      <c r="H3818">
        <v>11.326109391124801</v>
      </c>
      <c r="I3818">
        <v>3.43625857710364</v>
      </c>
    </row>
    <row r="3819" spans="1:9" x14ac:dyDescent="0.25">
      <c r="A3819">
        <v>3817</v>
      </c>
      <c r="B3819">
        <v>48.992496998799503</v>
      </c>
      <c r="C3819">
        <v>135.166634031721</v>
      </c>
      <c r="D3819">
        <v>11.0772974218215</v>
      </c>
      <c r="E3819">
        <v>12.137731761500399</v>
      </c>
      <c r="F3819">
        <v>0.49323091603351599</v>
      </c>
      <c r="G3819">
        <v>0.73819549712719101</v>
      </c>
      <c r="H3819">
        <v>7.3318112633181096</v>
      </c>
      <c r="I3819">
        <v>6.7097276264591397</v>
      </c>
    </row>
    <row r="3820" spans="1:9" x14ac:dyDescent="0.25">
      <c r="A3820">
        <v>3818</v>
      </c>
      <c r="B3820">
        <v>33.073422562141403</v>
      </c>
      <c r="C3820">
        <v>162.011728395061</v>
      </c>
      <c r="D3820">
        <v>10.7867201707272</v>
      </c>
      <c r="E3820">
        <v>11.4172731881917</v>
      </c>
      <c r="F3820">
        <v>0.204597978007689</v>
      </c>
      <c r="G3820">
        <v>0.83375369247918396</v>
      </c>
      <c r="H3820">
        <v>11.503144654088</v>
      </c>
      <c r="I3820">
        <v>4.2293931953700401</v>
      </c>
    </row>
    <row r="3821" spans="1:9" x14ac:dyDescent="0.25">
      <c r="A3821">
        <v>3819</v>
      </c>
      <c r="B3821">
        <v>35.046511627906902</v>
      </c>
      <c r="C3821">
        <v>167.12098167991701</v>
      </c>
      <c r="D3821">
        <v>13.242914494840599</v>
      </c>
      <c r="E3821">
        <v>3.8033411563940498</v>
      </c>
      <c r="F3821">
        <v>0.20118465205489799</v>
      </c>
      <c r="G3821">
        <v>0.922128768455869</v>
      </c>
      <c r="H3821">
        <v>13.495297805642601</v>
      </c>
      <c r="I3821">
        <v>2.68331491712707</v>
      </c>
    </row>
    <row r="3822" spans="1:9" x14ac:dyDescent="0.25">
      <c r="A3822">
        <v>3820</v>
      </c>
      <c r="B3822">
        <v>83.7791258360553</v>
      </c>
      <c r="C3822">
        <v>145.81359747861299</v>
      </c>
      <c r="D3822">
        <v>13.881721839501999</v>
      </c>
      <c r="E3822">
        <v>6.2580203416758602</v>
      </c>
      <c r="F3822">
        <v>0.47693812634138899</v>
      </c>
      <c r="G3822">
        <v>0.82586989526690302</v>
      </c>
      <c r="H3822">
        <v>8.5813008130081307</v>
      </c>
      <c r="I3822">
        <v>3.4080522306855201</v>
      </c>
    </row>
    <row r="3823" spans="1:9" x14ac:dyDescent="0.25">
      <c r="A3823">
        <v>3821</v>
      </c>
      <c r="B3823">
        <v>22.1975116640746</v>
      </c>
      <c r="C3823">
        <v>148.072151456988</v>
      </c>
      <c r="D3823">
        <v>21.0317788207978</v>
      </c>
      <c r="E3823">
        <v>4.00680718949602</v>
      </c>
      <c r="F3823">
        <v>0.12810009125669999</v>
      </c>
      <c r="G3823">
        <v>0.87176291511966797</v>
      </c>
      <c r="H3823">
        <v>21.276785714285701</v>
      </c>
      <c r="I3823">
        <v>2.81729155008393</v>
      </c>
    </row>
    <row r="3824" spans="1:9" x14ac:dyDescent="0.25">
      <c r="A3824">
        <v>3822</v>
      </c>
      <c r="B3824">
        <v>29.387548638132198</v>
      </c>
      <c r="C3824">
        <v>158.19750423663501</v>
      </c>
      <c r="D3824">
        <v>8.7375359346586094</v>
      </c>
      <c r="E3824">
        <v>6.2307229146731702</v>
      </c>
      <c r="F3824">
        <v>0.195597833439936</v>
      </c>
      <c r="G3824">
        <v>0.84928091804744799</v>
      </c>
      <c r="H3824">
        <v>10.739663093415</v>
      </c>
      <c r="I3824">
        <v>2.9546816479400699</v>
      </c>
    </row>
    <row r="3825" spans="1:9" x14ac:dyDescent="0.25">
      <c r="A3825">
        <v>3823</v>
      </c>
      <c r="B3825">
        <v>39.927218344965098</v>
      </c>
      <c r="C3825">
        <v>132.81390095569</v>
      </c>
      <c r="D3825">
        <v>8.7287072391408298</v>
      </c>
      <c r="E3825">
        <v>3.0631442654111098</v>
      </c>
      <c r="F3825">
        <v>0.28236964779275397</v>
      </c>
      <c r="G3825">
        <v>0.91603627947414501</v>
      </c>
      <c r="H3825">
        <v>5.88440651667959</v>
      </c>
      <c r="I3825">
        <v>2.5491894913359401</v>
      </c>
    </row>
    <row r="3826" spans="1:9" x14ac:dyDescent="0.25">
      <c r="A3826">
        <v>3824</v>
      </c>
      <c r="B3826">
        <v>53.212439903846096</v>
      </c>
      <c r="C3826">
        <v>146.01797652651899</v>
      </c>
      <c r="D3826">
        <v>16.2825807226167</v>
      </c>
      <c r="E3826">
        <v>5.3261742796459401</v>
      </c>
      <c r="F3826">
        <v>0.31383742985603702</v>
      </c>
      <c r="G3826">
        <v>0.80717528702011698</v>
      </c>
      <c r="H3826">
        <v>17.490272373540801</v>
      </c>
      <c r="I3826">
        <v>3.6526130873956899</v>
      </c>
    </row>
    <row r="3827" spans="1:9" x14ac:dyDescent="0.25">
      <c r="A3827">
        <v>3825</v>
      </c>
      <c r="B3827">
        <v>45.409310761789598</v>
      </c>
      <c r="C3827">
        <v>167.471762870514</v>
      </c>
      <c r="D3827">
        <v>14.1191788772914</v>
      </c>
      <c r="E3827">
        <v>13.1188006894705</v>
      </c>
      <c r="F3827">
        <v>0.289216013665969</v>
      </c>
      <c r="G3827">
        <v>0.79543547919264901</v>
      </c>
      <c r="H3827">
        <v>10.062951496387999</v>
      </c>
      <c r="I3827">
        <v>7.0634528224144999</v>
      </c>
    </row>
    <row r="3828" spans="1:9" x14ac:dyDescent="0.25">
      <c r="A3828">
        <v>3826</v>
      </c>
      <c r="B3828">
        <v>44.5054689318128</v>
      </c>
      <c r="C3828">
        <v>174.970986984815</v>
      </c>
      <c r="D3828">
        <v>14.5955369631055</v>
      </c>
      <c r="E3828">
        <v>4.0252448177389599</v>
      </c>
      <c r="F3828">
        <v>0.26047102040626702</v>
      </c>
      <c r="G3828">
        <v>0.93143140794180401</v>
      </c>
      <c r="H3828">
        <v>9.9642553191489291</v>
      </c>
      <c r="I3828">
        <v>2.5414847161571998</v>
      </c>
    </row>
    <row r="3829" spans="1:9" x14ac:dyDescent="0.25">
      <c r="A3829">
        <v>3827</v>
      </c>
      <c r="B3829">
        <v>36.387676056338002</v>
      </c>
      <c r="C3829">
        <v>138.39185448793901</v>
      </c>
      <c r="D3829">
        <v>12.513597266347301</v>
      </c>
      <c r="E3829">
        <v>13.6100042135309</v>
      </c>
      <c r="F3829">
        <v>0.23892107223887901</v>
      </c>
      <c r="G3829">
        <v>0.73715582704330596</v>
      </c>
      <c r="H3829">
        <v>10.648873072360599</v>
      </c>
      <c r="I3829">
        <v>5.8624497991967797</v>
      </c>
    </row>
    <row r="3830" spans="1:9" x14ac:dyDescent="0.25">
      <c r="A3830">
        <v>3828</v>
      </c>
      <c r="B3830">
        <v>48.908095605242799</v>
      </c>
      <c r="C3830">
        <v>141.861560647332</v>
      </c>
      <c r="D3830">
        <v>12.1759278418244</v>
      </c>
      <c r="E3830">
        <v>5.8442976154712696</v>
      </c>
      <c r="F3830">
        <v>0.34419934375332401</v>
      </c>
      <c r="G3830">
        <v>0.80567384716437795</v>
      </c>
      <c r="H3830">
        <v>5.7674271229404299</v>
      </c>
      <c r="I3830">
        <v>2.73195329087048</v>
      </c>
    </row>
    <row r="3831" spans="1:9" x14ac:dyDescent="0.25">
      <c r="A3831">
        <v>3829</v>
      </c>
      <c r="B3831">
        <v>56.535827058537699</v>
      </c>
      <c r="C3831">
        <v>149.53649058894899</v>
      </c>
      <c r="D3831">
        <v>16.226833069692301</v>
      </c>
      <c r="E3831">
        <v>9.3398308336655305</v>
      </c>
      <c r="F3831">
        <v>0.31972484504245102</v>
      </c>
      <c r="G3831">
        <v>0.83711287755479002</v>
      </c>
      <c r="H3831">
        <v>8.9069767441860392</v>
      </c>
      <c r="I3831">
        <v>5.13104325699745</v>
      </c>
    </row>
    <row r="3832" spans="1:9" x14ac:dyDescent="0.25">
      <c r="A3832">
        <v>3830</v>
      </c>
      <c r="B3832">
        <v>57.163871586008597</v>
      </c>
      <c r="C3832">
        <v>139.22751124437701</v>
      </c>
      <c r="D3832">
        <v>17.067867160817599</v>
      </c>
      <c r="E3832">
        <v>4.7307638733103401</v>
      </c>
      <c r="F3832">
        <v>0.32807281082305301</v>
      </c>
      <c r="G3832">
        <v>0.84574251141388201</v>
      </c>
      <c r="H3832">
        <v>7.7538677918424703</v>
      </c>
      <c r="I3832">
        <v>2.8635907723169498</v>
      </c>
    </row>
    <row r="3833" spans="1:9" x14ac:dyDescent="0.25">
      <c r="A3833">
        <v>3831</v>
      </c>
      <c r="B3833">
        <v>52.1092827004219</v>
      </c>
      <c r="C3833">
        <v>33.878252788104</v>
      </c>
      <c r="D3833">
        <v>16.635513157975002</v>
      </c>
      <c r="E3833">
        <v>17.813207281215099</v>
      </c>
      <c r="F3833">
        <v>0.33461079844215802</v>
      </c>
      <c r="G3833">
        <v>0.187029228281828</v>
      </c>
      <c r="H3833">
        <v>11.48828125</v>
      </c>
      <c r="I3833">
        <v>4.6122931442080297</v>
      </c>
    </row>
    <row r="3834" spans="1:9" x14ac:dyDescent="0.25">
      <c r="A3834">
        <v>3832</v>
      </c>
      <c r="B3834">
        <v>81.725168035847602</v>
      </c>
      <c r="C3834">
        <v>190.94688819283601</v>
      </c>
      <c r="D3834">
        <v>19.979294313289799</v>
      </c>
      <c r="E3834">
        <v>4.0061349662912704</v>
      </c>
      <c r="F3834">
        <v>0.44657832452532797</v>
      </c>
      <c r="G3834">
        <v>0.90895052756945305</v>
      </c>
      <c r="H3834">
        <v>8.0274181264280209</v>
      </c>
      <c r="I3834">
        <v>2.6736763978228599</v>
      </c>
    </row>
    <row r="3835" spans="1:9" x14ac:dyDescent="0.25">
      <c r="A3835">
        <v>3833</v>
      </c>
      <c r="B3835">
        <v>49.345093268450903</v>
      </c>
      <c r="C3835">
        <v>36.0124869927159</v>
      </c>
      <c r="D3835">
        <v>10.9706357900142</v>
      </c>
      <c r="E3835">
        <v>24.9655705125884</v>
      </c>
      <c r="F3835">
        <v>0.35079893826860098</v>
      </c>
      <c r="G3835">
        <v>0.19167509093681201</v>
      </c>
      <c r="H3835">
        <v>10.752880921895001</v>
      </c>
      <c r="I3835">
        <v>7.2714285714285696</v>
      </c>
    </row>
    <row r="3836" spans="1:9" x14ac:dyDescent="0.25">
      <c r="A3836">
        <v>3834</v>
      </c>
      <c r="B3836">
        <v>65.565570269115696</v>
      </c>
      <c r="C3836">
        <v>156.07782276203301</v>
      </c>
      <c r="D3836">
        <v>23.1657718755399</v>
      </c>
      <c r="E3836">
        <v>4.3267562391487298</v>
      </c>
      <c r="F3836">
        <v>0.3511845657621</v>
      </c>
      <c r="G3836">
        <v>0.84735952399140002</v>
      </c>
      <c r="H3836">
        <v>9.1011984021304908</v>
      </c>
      <c r="I3836">
        <v>3.2367739548649599</v>
      </c>
    </row>
    <row r="3837" spans="1:9" x14ac:dyDescent="0.25">
      <c r="A3837">
        <v>3835</v>
      </c>
      <c r="B3837">
        <v>22.335784313725402</v>
      </c>
      <c r="C3837">
        <v>153.793155232374</v>
      </c>
      <c r="D3837">
        <v>20.306205139449499</v>
      </c>
      <c r="E3837">
        <v>3.8781687952530901</v>
      </c>
      <c r="F3837">
        <v>0.115669239852285</v>
      </c>
      <c r="G3837">
        <v>0.89607418339867295</v>
      </c>
      <c r="H3837">
        <v>15.988571428571399</v>
      </c>
      <c r="I3837">
        <v>2.7569935009889801</v>
      </c>
    </row>
    <row r="3838" spans="1:9" x14ac:dyDescent="0.25">
      <c r="A3838">
        <v>3836</v>
      </c>
      <c r="B3838">
        <v>49.065112837587797</v>
      </c>
      <c r="C3838">
        <v>167.68110127282699</v>
      </c>
      <c r="D3838">
        <v>12.7871085633905</v>
      </c>
      <c r="E3838">
        <v>6.1901667261175701</v>
      </c>
      <c r="F3838">
        <v>0.29029560982837899</v>
      </c>
      <c r="G3838">
        <v>0.82852475892378796</v>
      </c>
      <c r="H3838">
        <v>10.563218390804501</v>
      </c>
      <c r="I3838">
        <v>3.0093109869646102</v>
      </c>
    </row>
    <row r="3839" spans="1:9" x14ac:dyDescent="0.25">
      <c r="A3839">
        <v>3837</v>
      </c>
      <c r="B3839">
        <v>51.394346871569702</v>
      </c>
      <c r="C3839">
        <v>179.08568847593199</v>
      </c>
      <c r="D3839">
        <v>19.917760671705199</v>
      </c>
      <c r="E3839">
        <v>3.7628823206040098</v>
      </c>
      <c r="F3839">
        <v>0.280204024297663</v>
      </c>
      <c r="G3839">
        <v>0.85348117354678299</v>
      </c>
      <c r="H3839">
        <v>15.495344506517601</v>
      </c>
      <c r="I3839">
        <v>2.3587545126353699</v>
      </c>
    </row>
    <row r="3840" spans="1:9" x14ac:dyDescent="0.25">
      <c r="A3840">
        <v>3838</v>
      </c>
      <c r="B3840">
        <v>98.415540540540505</v>
      </c>
      <c r="C3840">
        <v>124.910647038685</v>
      </c>
      <c r="D3840">
        <v>20.8025031083132</v>
      </c>
      <c r="E3840">
        <v>7.9243298716768198</v>
      </c>
      <c r="F3840">
        <v>0.57023153753107103</v>
      </c>
      <c r="G3840">
        <v>0.74461648369043698</v>
      </c>
      <c r="H3840">
        <v>8.7573385518590996</v>
      </c>
      <c r="I3840">
        <v>4.6353055286129896</v>
      </c>
    </row>
    <row r="3841" spans="1:9" x14ac:dyDescent="0.25">
      <c r="A3841">
        <v>3839</v>
      </c>
      <c r="B3841">
        <v>47.356658395368001</v>
      </c>
      <c r="C3841">
        <v>144.38856555973899</v>
      </c>
      <c r="D3841">
        <v>21.323576436976399</v>
      </c>
      <c r="E3841">
        <v>8.40606395491859</v>
      </c>
      <c r="F3841">
        <v>0.28315274852695799</v>
      </c>
      <c r="G3841">
        <v>0.74930091230269202</v>
      </c>
      <c r="H3841">
        <v>12.2962724935732</v>
      </c>
      <c r="I3841">
        <v>4.2631578947368398</v>
      </c>
    </row>
    <row r="3842" spans="1:9" x14ac:dyDescent="0.25">
      <c r="A3842">
        <v>3840</v>
      </c>
      <c r="B3842">
        <v>41.275406504065003</v>
      </c>
      <c r="C3842">
        <v>120.053721682847</v>
      </c>
      <c r="D3842">
        <v>8.7071004865534896</v>
      </c>
      <c r="E3842">
        <v>17.4448893547133</v>
      </c>
      <c r="F3842">
        <v>0.313104140839712</v>
      </c>
      <c r="G3842">
        <v>0.61485080672280101</v>
      </c>
      <c r="H3842">
        <v>10.089552238805901</v>
      </c>
      <c r="I3842">
        <v>6.2134096484055599</v>
      </c>
    </row>
    <row r="3843" spans="1:9" x14ac:dyDescent="0.25">
      <c r="A3843">
        <v>3841</v>
      </c>
      <c r="B3843">
        <v>27.3218537414966</v>
      </c>
      <c r="C3843">
        <v>170.34582651391099</v>
      </c>
      <c r="D3843">
        <v>10.813479112421399</v>
      </c>
      <c r="E3843">
        <v>3.1632096730743799</v>
      </c>
      <c r="F3843">
        <v>0.16310997928790399</v>
      </c>
      <c r="G3843">
        <v>0.82474776915118297</v>
      </c>
      <c r="H3843">
        <v>18.078260869565199</v>
      </c>
      <c r="I3843">
        <v>2.5028846153846098</v>
      </c>
    </row>
    <row r="3844" spans="1:9" x14ac:dyDescent="0.25">
      <c r="A3844">
        <v>3842</v>
      </c>
      <c r="B3844">
        <v>82.844219120358105</v>
      </c>
      <c r="C3844">
        <v>96.483800509646798</v>
      </c>
      <c r="D3844">
        <v>10.9488887774899</v>
      </c>
      <c r="E3844">
        <v>5.7161899068314401</v>
      </c>
      <c r="F3844">
        <v>0.46416845527725997</v>
      </c>
      <c r="G3844">
        <v>0.77909525042045502</v>
      </c>
      <c r="H3844">
        <v>7.6437399247716202</v>
      </c>
      <c r="I3844">
        <v>3.6774661508704001</v>
      </c>
    </row>
    <row r="3845" spans="1:9" x14ac:dyDescent="0.25">
      <c r="A3845">
        <v>3843</v>
      </c>
      <c r="B3845">
        <v>77.306489304332104</v>
      </c>
      <c r="C3845">
        <v>173.966615146831</v>
      </c>
      <c r="D3845">
        <v>13.0036498699764</v>
      </c>
      <c r="E3845">
        <v>6.16523086882576</v>
      </c>
      <c r="F3845">
        <v>0.47286345254925299</v>
      </c>
      <c r="G3845">
        <v>0.80692861415775896</v>
      </c>
      <c r="H3845">
        <v>8.2504548211037001</v>
      </c>
      <c r="I3845">
        <v>2.6263230556833799</v>
      </c>
    </row>
    <row r="3846" spans="1:9" x14ac:dyDescent="0.25">
      <c r="A3846">
        <v>3844</v>
      </c>
      <c r="B3846">
        <v>42.269398430688703</v>
      </c>
      <c r="C3846">
        <v>156.75472563773101</v>
      </c>
      <c r="D3846">
        <v>14.604558529297901</v>
      </c>
      <c r="E3846">
        <v>4.1234026509230697</v>
      </c>
      <c r="F3846">
        <v>0.26891529034790901</v>
      </c>
      <c r="G3846">
        <v>0.873360965176739</v>
      </c>
      <c r="H3846">
        <v>13.662162162162099</v>
      </c>
      <c r="I3846">
        <v>3.0511122881355899</v>
      </c>
    </row>
    <row r="3847" spans="1:9" x14ac:dyDescent="0.25">
      <c r="A3847">
        <v>3845</v>
      </c>
      <c r="B3847">
        <v>41.4957173447537</v>
      </c>
      <c r="C3847">
        <v>183.568218880231</v>
      </c>
      <c r="D3847">
        <v>11.8492984030893</v>
      </c>
      <c r="E3847">
        <v>4.3654131490732802</v>
      </c>
      <c r="F3847">
        <v>0.25206353891892402</v>
      </c>
      <c r="G3847">
        <v>0.89006535184730096</v>
      </c>
      <c r="H3847">
        <v>12.2389463781749</v>
      </c>
      <c r="I3847">
        <v>3.0534454693434601</v>
      </c>
    </row>
    <row r="3848" spans="1:9" x14ac:dyDescent="0.25">
      <c r="A3848">
        <v>3846</v>
      </c>
      <c r="B3848">
        <v>60.409909909909899</v>
      </c>
      <c r="C3848">
        <v>102.727237202032</v>
      </c>
      <c r="D3848">
        <v>16.959374912550601</v>
      </c>
      <c r="E3848">
        <v>18.802978988912901</v>
      </c>
      <c r="F3848">
        <v>0.32824891413635898</v>
      </c>
      <c r="G3848">
        <v>0.53121694209821302</v>
      </c>
      <c r="H3848">
        <v>8.9781659388646293</v>
      </c>
      <c r="I3848">
        <v>8.1519699812382704</v>
      </c>
    </row>
    <row r="3849" spans="1:9" x14ac:dyDescent="0.25">
      <c r="A3849">
        <v>3847</v>
      </c>
      <c r="B3849">
        <v>45.589614740368503</v>
      </c>
      <c r="C3849">
        <v>80.497731307950204</v>
      </c>
      <c r="D3849">
        <v>14.7440903859155</v>
      </c>
      <c r="E3849">
        <v>8.7912004890511994</v>
      </c>
      <c r="F3849">
        <v>0.30174028974731798</v>
      </c>
      <c r="G3849">
        <v>0.71993965452126996</v>
      </c>
      <c r="H3849">
        <v>11.205714285714199</v>
      </c>
      <c r="I3849">
        <v>5.2174586776859497</v>
      </c>
    </row>
    <row r="3850" spans="1:9" x14ac:dyDescent="0.25">
      <c r="A3850">
        <v>3848</v>
      </c>
      <c r="B3850">
        <v>26.847445766270098</v>
      </c>
      <c r="C3850">
        <v>136.64017706576701</v>
      </c>
      <c r="D3850">
        <v>15.099789580403</v>
      </c>
      <c r="E3850">
        <v>11.3145783621192</v>
      </c>
      <c r="F3850">
        <v>0.16176227485188899</v>
      </c>
      <c r="G3850">
        <v>0.72924376491276199</v>
      </c>
      <c r="H3850">
        <v>8.7411764705882309</v>
      </c>
      <c r="I3850">
        <v>4.4894736842105196</v>
      </c>
    </row>
    <row r="3851" spans="1:9" x14ac:dyDescent="0.25">
      <c r="A3851">
        <v>3849</v>
      </c>
      <c r="B3851">
        <v>66.070593846887604</v>
      </c>
      <c r="C3851">
        <v>134.18443238249199</v>
      </c>
      <c r="D3851">
        <v>16.6469317426609</v>
      </c>
      <c r="E3851">
        <v>6.7831501606532898</v>
      </c>
      <c r="F3851">
        <v>0.368829712277783</v>
      </c>
      <c r="G3851">
        <v>0.79875487395972899</v>
      </c>
      <c r="H3851">
        <v>12.9290780141843</v>
      </c>
      <c r="I3851">
        <v>3.9437545653761799</v>
      </c>
    </row>
    <row r="3852" spans="1:9" x14ac:dyDescent="0.25">
      <c r="A3852">
        <v>3850</v>
      </c>
      <c r="B3852">
        <v>55.008982584784597</v>
      </c>
      <c r="C3852">
        <v>127.147285067873</v>
      </c>
      <c r="D3852">
        <v>13.0122610679117</v>
      </c>
      <c r="E3852">
        <v>6.3514127918445604</v>
      </c>
      <c r="F3852">
        <v>0.313882348468775</v>
      </c>
      <c r="G3852">
        <v>0.83906581942610403</v>
      </c>
      <c r="H3852">
        <v>10.0587818696883</v>
      </c>
      <c r="I3852">
        <v>2.89481885469419</v>
      </c>
    </row>
    <row r="3853" spans="1:9" x14ac:dyDescent="0.25">
      <c r="A3853">
        <v>3851</v>
      </c>
      <c r="B3853">
        <v>44.948433420365497</v>
      </c>
      <c r="C3853">
        <v>151.58816276202199</v>
      </c>
      <c r="D3853">
        <v>18.3891649647978</v>
      </c>
      <c r="E3853">
        <v>4.1896021569722999</v>
      </c>
      <c r="F3853">
        <v>0.28252627085318999</v>
      </c>
      <c r="G3853">
        <v>0.85116260184359704</v>
      </c>
      <c r="H3853">
        <v>11.433618843683</v>
      </c>
      <c r="I3853">
        <v>3.1709461836088599</v>
      </c>
    </row>
    <row r="3854" spans="1:9" x14ac:dyDescent="0.25">
      <c r="A3854">
        <v>3852</v>
      </c>
      <c r="B3854">
        <v>78.626238604835507</v>
      </c>
      <c r="C3854">
        <v>146.92820292347301</v>
      </c>
      <c r="D3854">
        <v>16.825718444921499</v>
      </c>
      <c r="E3854">
        <v>5.3113218024959998</v>
      </c>
      <c r="F3854">
        <v>0.41711942526697299</v>
      </c>
      <c r="G3854">
        <v>0.79754716201508502</v>
      </c>
      <c r="H3854">
        <v>9.8688711516533605</v>
      </c>
      <c r="I3854">
        <v>3.7139579349904399</v>
      </c>
    </row>
    <row r="3855" spans="1:9" x14ac:dyDescent="0.25">
      <c r="A3855">
        <v>3853</v>
      </c>
      <c r="B3855">
        <v>11.778210116731501</v>
      </c>
      <c r="C3855">
        <v>132.01514182128301</v>
      </c>
      <c r="D3855">
        <v>22.615923482490299</v>
      </c>
      <c r="E3855">
        <v>10.278325886080699</v>
      </c>
      <c r="F3855">
        <v>7.5740207918268798E-2</v>
      </c>
      <c r="G3855">
        <v>0.72461470794885496</v>
      </c>
      <c r="H3855">
        <v>13.8661971830985</v>
      </c>
      <c r="I3855">
        <v>5.2097611630321898</v>
      </c>
    </row>
    <row r="3856" spans="1:9" x14ac:dyDescent="0.25">
      <c r="A3856">
        <v>3854</v>
      </c>
      <c r="B3856">
        <v>45.372892784895399</v>
      </c>
      <c r="C3856">
        <v>159.280673517395</v>
      </c>
      <c r="D3856">
        <v>12.6776678904061</v>
      </c>
      <c r="E3856">
        <v>4.8429848041156101</v>
      </c>
      <c r="F3856">
        <v>0.29019178589350603</v>
      </c>
      <c r="G3856">
        <v>0.81372274939922795</v>
      </c>
      <c r="H3856">
        <v>11.820206841686501</v>
      </c>
      <c r="I3856">
        <v>2.95883134130146</v>
      </c>
    </row>
    <row r="3857" spans="1:9" x14ac:dyDescent="0.25">
      <c r="A3857">
        <v>3855</v>
      </c>
      <c r="B3857">
        <v>39.103448275862</v>
      </c>
      <c r="C3857">
        <v>133.82586149213699</v>
      </c>
      <c r="D3857">
        <v>21.6527051283181</v>
      </c>
      <c r="E3857">
        <v>6.5983451745245203</v>
      </c>
      <c r="F3857">
        <v>0.21090609247690301</v>
      </c>
      <c r="G3857">
        <v>0.76361810028420896</v>
      </c>
      <c r="H3857">
        <v>13.759336099584999</v>
      </c>
      <c r="I3857">
        <v>2.8088541666666602</v>
      </c>
    </row>
    <row r="3858" spans="1:9" x14ac:dyDescent="0.25">
      <c r="A3858">
        <v>3856</v>
      </c>
      <c r="B3858">
        <v>58.6231944735189</v>
      </c>
      <c r="C3858">
        <v>117.329649595687</v>
      </c>
      <c r="D3858">
        <v>11.2735353506785</v>
      </c>
      <c r="E3858">
        <v>9.4588029561983404</v>
      </c>
      <c r="F3858">
        <v>0.31308213560227999</v>
      </c>
      <c r="G3858">
        <v>0.62945225984383801</v>
      </c>
      <c r="H3858">
        <v>6.2</v>
      </c>
      <c r="I3858">
        <v>4.6401299756295602</v>
      </c>
    </row>
    <row r="3859" spans="1:9" x14ac:dyDescent="0.25">
      <c r="A3859">
        <v>3857</v>
      </c>
      <c r="B3859">
        <v>44.711570945945901</v>
      </c>
      <c r="C3859">
        <v>152.16858757062101</v>
      </c>
      <c r="D3859">
        <v>16.4649776749417</v>
      </c>
      <c r="E3859">
        <v>12.7171025210293</v>
      </c>
      <c r="F3859">
        <v>0.26744088779514502</v>
      </c>
      <c r="G3859">
        <v>0.734030641398559</v>
      </c>
      <c r="H3859">
        <v>10.516176470588199</v>
      </c>
      <c r="I3859">
        <v>3.8708254568367901</v>
      </c>
    </row>
    <row r="3860" spans="1:9" x14ac:dyDescent="0.25">
      <c r="A3860">
        <v>3858</v>
      </c>
      <c r="B3860">
        <v>57.5805400372439</v>
      </c>
      <c r="C3860">
        <v>111.26236429433</v>
      </c>
      <c r="D3860">
        <v>18.432652306388398</v>
      </c>
      <c r="E3860">
        <v>13.9125509320322</v>
      </c>
      <c r="F3860">
        <v>0.29440522249057199</v>
      </c>
      <c r="G3860">
        <v>0.63289068553711803</v>
      </c>
      <c r="H3860">
        <v>11.7303703703703</v>
      </c>
      <c r="I3860">
        <v>4.0101195952161897</v>
      </c>
    </row>
    <row r="3861" spans="1:9" x14ac:dyDescent="0.25">
      <c r="A3861">
        <v>3859</v>
      </c>
      <c r="B3861">
        <v>70.4620923337568</v>
      </c>
      <c r="C3861">
        <v>111.95886944818299</v>
      </c>
      <c r="D3861">
        <v>11.814031650803299</v>
      </c>
      <c r="E3861">
        <v>4.8274866842188597</v>
      </c>
      <c r="F3861">
        <v>0.37068800149242898</v>
      </c>
      <c r="G3861">
        <v>0.86570063448716295</v>
      </c>
      <c r="H3861">
        <v>7.1458670988654696</v>
      </c>
      <c r="I3861">
        <v>3.4188218390804499</v>
      </c>
    </row>
    <row r="3862" spans="1:9" x14ac:dyDescent="0.25">
      <c r="A3862">
        <v>3860</v>
      </c>
      <c r="B3862">
        <v>67.552163604030795</v>
      </c>
      <c r="C3862">
        <v>130.32645682688201</v>
      </c>
      <c r="D3862">
        <v>10.669961699749701</v>
      </c>
      <c r="E3862">
        <v>10.7717203578504</v>
      </c>
      <c r="F3862">
        <v>0.34494854586116203</v>
      </c>
      <c r="G3862">
        <v>0.72417469088957598</v>
      </c>
      <c r="H3862">
        <v>9.7887179487179399</v>
      </c>
      <c r="I3862">
        <v>6.6220633299284897</v>
      </c>
    </row>
    <row r="3863" spans="1:9" x14ac:dyDescent="0.25">
      <c r="A3863">
        <v>3861</v>
      </c>
      <c r="B3863">
        <v>47.041401273885299</v>
      </c>
      <c r="C3863">
        <v>145.65450341777199</v>
      </c>
      <c r="D3863">
        <v>11.656613098878299</v>
      </c>
      <c r="E3863">
        <v>7.5418978272230399</v>
      </c>
      <c r="F3863">
        <v>0.26529086946498998</v>
      </c>
      <c r="G3863">
        <v>0.855127004603907</v>
      </c>
      <c r="H3863">
        <v>12.862068965517199</v>
      </c>
      <c r="I3863">
        <v>4.88656415427275</v>
      </c>
    </row>
    <row r="3864" spans="1:9" x14ac:dyDescent="0.25">
      <c r="A3864">
        <v>3862</v>
      </c>
      <c r="B3864">
        <v>44.397209684037698</v>
      </c>
      <c r="C3864">
        <v>139.66817223727699</v>
      </c>
      <c r="D3864">
        <v>17.022787986477699</v>
      </c>
      <c r="E3864">
        <v>10.223301565524499</v>
      </c>
      <c r="F3864">
        <v>0.32832219732547901</v>
      </c>
      <c r="G3864">
        <v>0.76497271797478605</v>
      </c>
      <c r="H3864">
        <v>9.4436536180308401</v>
      </c>
      <c r="I3864">
        <v>7.1356252361163497</v>
      </c>
    </row>
    <row r="3865" spans="1:9" x14ac:dyDescent="0.25">
      <c r="A3865">
        <v>3863</v>
      </c>
      <c r="B3865">
        <v>55.932035199400801</v>
      </c>
      <c r="C3865">
        <v>138.75700000000001</v>
      </c>
      <c r="D3865">
        <v>12.2398088630631</v>
      </c>
      <c r="E3865">
        <v>14.3960773421095</v>
      </c>
      <c r="F3865">
        <v>0.33511119730912198</v>
      </c>
      <c r="G3865">
        <v>0.72764901321256203</v>
      </c>
      <c r="H3865">
        <v>6.9286229271809603</v>
      </c>
      <c r="I3865">
        <v>6.7749863462588698</v>
      </c>
    </row>
    <row r="3866" spans="1:9" x14ac:dyDescent="0.25">
      <c r="A3866">
        <v>3864</v>
      </c>
      <c r="B3866">
        <v>59.0002539360081</v>
      </c>
      <c r="C3866">
        <v>163.239322357432</v>
      </c>
      <c r="D3866">
        <v>14.479162140941201</v>
      </c>
      <c r="E3866">
        <v>6.57180721677621</v>
      </c>
      <c r="F3866">
        <v>0.37482774421723603</v>
      </c>
      <c r="G3866">
        <v>0.74128325588075406</v>
      </c>
      <c r="H3866">
        <v>6.2378731343283498</v>
      </c>
      <c r="I3866">
        <v>3.5254019292604499</v>
      </c>
    </row>
    <row r="3867" spans="1:9" x14ac:dyDescent="0.25">
      <c r="A3867">
        <v>3865</v>
      </c>
      <c r="B3867">
        <v>82.340460829492997</v>
      </c>
      <c r="C3867">
        <v>152.56927595453899</v>
      </c>
      <c r="D3867">
        <v>13.000482809657701</v>
      </c>
      <c r="E3867">
        <v>13.5625575737281</v>
      </c>
      <c r="F3867">
        <v>0.42783346656106003</v>
      </c>
      <c r="G3867">
        <v>0.80922166428669595</v>
      </c>
      <c r="H3867">
        <v>5.1232782369145999</v>
      </c>
      <c r="I3867">
        <v>6.0040174087713396</v>
      </c>
    </row>
    <row r="3868" spans="1:9" x14ac:dyDescent="0.25">
      <c r="A3868">
        <v>3866</v>
      </c>
      <c r="B3868">
        <v>34.857293312269597</v>
      </c>
      <c r="C3868">
        <v>87.577245508982003</v>
      </c>
      <c r="D3868">
        <v>16.659184588874801</v>
      </c>
      <c r="E3868">
        <v>5.8534840466988696</v>
      </c>
      <c r="F3868">
        <v>0.19993620283017199</v>
      </c>
      <c r="G3868">
        <v>0.73214493870584096</v>
      </c>
      <c r="H3868">
        <v>20.136858475894201</v>
      </c>
      <c r="I3868">
        <v>4.0848115299334804</v>
      </c>
    </row>
    <row r="3869" spans="1:9" x14ac:dyDescent="0.25">
      <c r="A3869">
        <v>3867</v>
      </c>
      <c r="B3869">
        <v>32.450100661489699</v>
      </c>
      <c r="C3869">
        <v>163.239322357432</v>
      </c>
      <c r="D3869">
        <v>11.300825053041899</v>
      </c>
      <c r="E3869">
        <v>6.57180721677621</v>
      </c>
      <c r="F3869">
        <v>0.20905620803609101</v>
      </c>
      <c r="G3869">
        <v>0.74128325588075406</v>
      </c>
      <c r="H3869">
        <v>14.838144329896901</v>
      </c>
      <c r="I3869">
        <v>3.5254019292604499</v>
      </c>
    </row>
    <row r="3870" spans="1:9" x14ac:dyDescent="0.25">
      <c r="A3870">
        <v>3868</v>
      </c>
      <c r="B3870">
        <v>56.1090682455593</v>
      </c>
      <c r="C3870">
        <v>168.326794821498</v>
      </c>
      <c r="D3870">
        <v>13.651771918360399</v>
      </c>
      <c r="E3870">
        <v>4.45868971605654</v>
      </c>
      <c r="F3870">
        <v>0.29999597178402398</v>
      </c>
      <c r="G3870">
        <v>0.77962336218655903</v>
      </c>
      <c r="H3870">
        <v>10.981934112646099</v>
      </c>
      <c r="I3870">
        <v>2.5143160127253399</v>
      </c>
    </row>
    <row r="3871" spans="1:9" x14ac:dyDescent="0.25">
      <c r="A3871">
        <v>3869</v>
      </c>
      <c r="B3871">
        <v>57.423885918003499</v>
      </c>
      <c r="C3871">
        <v>153.54126854126801</v>
      </c>
      <c r="D3871">
        <v>14.562167794743701</v>
      </c>
      <c r="E3871">
        <v>10.9511874851129</v>
      </c>
      <c r="F3871">
        <v>0.31263911537349998</v>
      </c>
      <c r="G3871">
        <v>0.83787932566860002</v>
      </c>
      <c r="H3871">
        <v>10.987297921478</v>
      </c>
      <c r="I3871">
        <v>4.7611464968152797</v>
      </c>
    </row>
    <row r="3872" spans="1:9" x14ac:dyDescent="0.25">
      <c r="A3872">
        <v>3870</v>
      </c>
      <c r="B3872">
        <v>76.563322368420998</v>
      </c>
      <c r="C3872">
        <v>127.15765033666101</v>
      </c>
      <c r="D3872">
        <v>13.7652501906268</v>
      </c>
      <c r="E3872">
        <v>10.7236297007546</v>
      </c>
      <c r="F3872">
        <v>0.45942549426943902</v>
      </c>
      <c r="G3872">
        <v>0.72182142587848996</v>
      </c>
      <c r="H3872">
        <v>6.2530345471521898</v>
      </c>
      <c r="I3872">
        <v>5.1367621274108703</v>
      </c>
    </row>
    <row r="3873" spans="1:9" x14ac:dyDescent="0.25">
      <c r="A3873">
        <v>3871</v>
      </c>
      <c r="B3873">
        <v>75.219475085583795</v>
      </c>
      <c r="C3873">
        <v>158.47422487859501</v>
      </c>
      <c r="D3873">
        <v>15.568463537235001</v>
      </c>
      <c r="E3873">
        <v>10.838787119001401</v>
      </c>
      <c r="F3873">
        <v>0.38515474187771298</v>
      </c>
      <c r="G3873">
        <v>0.80716326968287699</v>
      </c>
      <c r="H3873">
        <v>7.7259740259740202</v>
      </c>
      <c r="I3873">
        <v>3.2726814516128999</v>
      </c>
    </row>
    <row r="3874" spans="1:9" x14ac:dyDescent="0.25">
      <c r="A3874">
        <v>3872</v>
      </c>
      <c r="B3874">
        <v>45.029567382508503</v>
      </c>
      <c r="C3874">
        <v>130.50089434772201</v>
      </c>
      <c r="D3874">
        <v>13.7395334645089</v>
      </c>
      <c r="E3874">
        <v>4.6128598680538904</v>
      </c>
      <c r="F3874">
        <v>0.26635495813863502</v>
      </c>
      <c r="G3874">
        <v>0.90661542720816501</v>
      </c>
      <c r="H3874">
        <v>9.8000000000000007</v>
      </c>
      <c r="I3874">
        <v>3.21873790166473</v>
      </c>
    </row>
    <row r="3875" spans="1:9" x14ac:dyDescent="0.25">
      <c r="A3875">
        <v>3873</v>
      </c>
      <c r="B3875">
        <v>41.708121827411098</v>
      </c>
      <c r="C3875">
        <v>133.38761361885599</v>
      </c>
      <c r="D3875">
        <v>13.187853756426501</v>
      </c>
      <c r="E3875">
        <v>6.4356100093509303</v>
      </c>
      <c r="F3875">
        <v>0.27074608368960601</v>
      </c>
      <c r="G3875">
        <v>0.78765138666232903</v>
      </c>
      <c r="H3875">
        <v>12.9104908565928</v>
      </c>
      <c r="I3875">
        <v>3.5464553060325801</v>
      </c>
    </row>
    <row r="3876" spans="1:9" x14ac:dyDescent="0.25">
      <c r="A3876">
        <v>3874</v>
      </c>
      <c r="B3876">
        <v>47.262909632571997</v>
      </c>
      <c r="C3876">
        <v>152.83777437468001</v>
      </c>
      <c r="D3876">
        <v>13.069090732562101</v>
      </c>
      <c r="E3876">
        <v>7.0835778167893304</v>
      </c>
      <c r="F3876">
        <v>0.28749259940010902</v>
      </c>
      <c r="G3876">
        <v>0.84521975827017004</v>
      </c>
      <c r="H3876">
        <v>11.552962298025101</v>
      </c>
      <c r="I3876">
        <v>3.4944989592625602</v>
      </c>
    </row>
    <row r="3877" spans="1:9" x14ac:dyDescent="0.25">
      <c r="A3877">
        <v>3875</v>
      </c>
      <c r="B3877">
        <v>70.394585914200505</v>
      </c>
      <c r="C3877">
        <v>142.83807947019801</v>
      </c>
      <c r="D3877">
        <v>12.2569919336658</v>
      </c>
      <c r="E3877">
        <v>13.122644409466799</v>
      </c>
      <c r="F3877">
        <v>0.4096134951357</v>
      </c>
      <c r="G3877">
        <v>0.78708761111217795</v>
      </c>
      <c r="H3877">
        <v>7.2553925798101799</v>
      </c>
      <c r="I3877">
        <v>6.5487711213517601</v>
      </c>
    </row>
    <row r="3878" spans="1:9" x14ac:dyDescent="0.25">
      <c r="A3878">
        <v>3876</v>
      </c>
      <c r="B3878">
        <v>51.014651162790699</v>
      </c>
      <c r="C3878">
        <v>166.58609389470601</v>
      </c>
      <c r="D3878">
        <v>15.475510820458799</v>
      </c>
      <c r="E3878">
        <v>6.3256994425335797</v>
      </c>
      <c r="F3878">
        <v>0.30723244606758598</v>
      </c>
      <c r="G3878">
        <v>0.87371410933889704</v>
      </c>
      <c r="H3878">
        <v>10.3064113238967</v>
      </c>
      <c r="I3878">
        <v>3.46909172059808</v>
      </c>
    </row>
    <row r="3879" spans="1:9" x14ac:dyDescent="0.25">
      <c r="A3879">
        <v>3877</v>
      </c>
      <c r="B3879">
        <v>70.171213748657294</v>
      </c>
      <c r="C3879">
        <v>144.89911992644099</v>
      </c>
      <c r="D3879">
        <v>15.793314818077899</v>
      </c>
      <c r="E3879">
        <v>6.1346445273860901</v>
      </c>
      <c r="F3879">
        <v>0.41831054106379001</v>
      </c>
      <c r="G3879">
        <v>0.81705598036940197</v>
      </c>
      <c r="H3879">
        <v>7.1970746728252504</v>
      </c>
      <c r="I3879">
        <v>4.0339775561097202</v>
      </c>
    </row>
    <row r="3880" spans="1:9" x14ac:dyDescent="0.25">
      <c r="A3880">
        <v>3878</v>
      </c>
      <c r="B3880">
        <v>21.975642760487101</v>
      </c>
      <c r="C3880">
        <v>133.56779289161901</v>
      </c>
      <c r="D3880">
        <v>8.1514861884584295</v>
      </c>
      <c r="E3880">
        <v>5.0715574722720298</v>
      </c>
      <c r="F3880">
        <v>0.18138534360662101</v>
      </c>
      <c r="G3880">
        <v>0.75928927075271302</v>
      </c>
      <c r="H3880">
        <v>10.698501872659101</v>
      </c>
      <c r="I3880">
        <v>3.5168282943525302</v>
      </c>
    </row>
    <row r="3881" spans="1:9" x14ac:dyDescent="0.25">
      <c r="A3881">
        <v>3879</v>
      </c>
      <c r="B3881">
        <v>41.948816996619897</v>
      </c>
      <c r="C3881">
        <v>123.74657960199001</v>
      </c>
      <c r="D3881">
        <v>8.7201598740117205</v>
      </c>
      <c r="E3881">
        <v>10.8844108466922</v>
      </c>
      <c r="F3881">
        <v>0.285696350931056</v>
      </c>
      <c r="G3881">
        <v>0.61157139214188805</v>
      </c>
      <c r="H3881">
        <v>10.1532846715328</v>
      </c>
      <c r="I3881">
        <v>4.8403211418376397</v>
      </c>
    </row>
    <row r="3882" spans="1:9" x14ac:dyDescent="0.25">
      <c r="A3882">
        <v>3880</v>
      </c>
      <c r="B3882">
        <v>36.037313432835802</v>
      </c>
      <c r="C3882">
        <v>98.812575818843499</v>
      </c>
      <c r="D3882">
        <v>11.8554841674864</v>
      </c>
      <c r="E3882">
        <v>4.9355681849718804</v>
      </c>
      <c r="F3882">
        <v>0.26909168320524701</v>
      </c>
      <c r="G3882">
        <v>0.79289747148774803</v>
      </c>
      <c r="H3882">
        <v>9.2045995241871505</v>
      </c>
      <c r="I3882">
        <v>3.6346904629113199</v>
      </c>
    </row>
    <row r="3883" spans="1:9" x14ac:dyDescent="0.25">
      <c r="A3883">
        <v>3881</v>
      </c>
      <c r="B3883">
        <v>31.769603524229002</v>
      </c>
      <c r="C3883">
        <v>101.717378852102</v>
      </c>
      <c r="D3883">
        <v>19.679502301744801</v>
      </c>
      <c r="E3883">
        <v>5.5333255249940096</v>
      </c>
      <c r="F3883">
        <v>0.17997055487633701</v>
      </c>
      <c r="G3883">
        <v>0.85276293493490296</v>
      </c>
      <c r="H3883">
        <v>20.322888283378699</v>
      </c>
      <c r="I3883">
        <v>4.0745787020437403</v>
      </c>
    </row>
    <row r="3884" spans="1:9" x14ac:dyDescent="0.25">
      <c r="A3884">
        <v>3882</v>
      </c>
      <c r="B3884">
        <v>85.048905109488999</v>
      </c>
      <c r="C3884">
        <v>148.53676281776899</v>
      </c>
      <c r="D3884">
        <v>15.344569096433901</v>
      </c>
      <c r="E3884">
        <v>2.8602712448920302</v>
      </c>
      <c r="F3884">
        <v>0.42758809065648401</v>
      </c>
      <c r="G3884">
        <v>0.93742217915887205</v>
      </c>
      <c r="H3884">
        <v>8.8932506887052298</v>
      </c>
      <c r="I3884">
        <v>2.5623254633155601</v>
      </c>
    </row>
    <row r="3885" spans="1:9" x14ac:dyDescent="0.25">
      <c r="A3885">
        <v>3883</v>
      </c>
      <c r="B3885">
        <v>65.204146125647796</v>
      </c>
      <c r="C3885">
        <v>154.60754640839301</v>
      </c>
      <c r="D3885">
        <v>11.628470542253799</v>
      </c>
      <c r="E3885">
        <v>10.9384991272319</v>
      </c>
      <c r="F3885">
        <v>0.39003235221253901</v>
      </c>
      <c r="G3885">
        <v>0.747888074263937</v>
      </c>
      <c r="H3885">
        <v>5.6941176470588202</v>
      </c>
      <c r="I3885">
        <v>6.0955566172957401</v>
      </c>
    </row>
    <row r="3886" spans="1:9" x14ac:dyDescent="0.25">
      <c r="A3886">
        <v>3884</v>
      </c>
      <c r="B3886">
        <v>59.580850351523203</v>
      </c>
      <c r="C3886">
        <v>147.48010494096999</v>
      </c>
      <c r="D3886">
        <v>14.6493877751466</v>
      </c>
      <c r="E3886">
        <v>6.6693234171452804</v>
      </c>
      <c r="F3886">
        <v>0.33708201428323398</v>
      </c>
      <c r="G3886">
        <v>0.854845138318308</v>
      </c>
      <c r="H3886">
        <v>11.401795735128999</v>
      </c>
      <c r="I3886">
        <v>3.01370757180156</v>
      </c>
    </row>
    <row r="3887" spans="1:9" x14ac:dyDescent="0.25">
      <c r="A3887">
        <v>3885</v>
      </c>
      <c r="B3887">
        <v>61.046149789029499</v>
      </c>
      <c r="C3887">
        <v>166.874524714828</v>
      </c>
      <c r="D3887">
        <v>11.3413532740015</v>
      </c>
      <c r="E3887">
        <v>6.5761324657748403</v>
      </c>
      <c r="F3887">
        <v>0.34163196683809499</v>
      </c>
      <c r="G3887">
        <v>0.84439113454541004</v>
      </c>
      <c r="H3887">
        <v>7.79395085066162</v>
      </c>
      <c r="I3887">
        <v>3.3974464579901098</v>
      </c>
    </row>
    <row r="3888" spans="1:9" x14ac:dyDescent="0.25">
      <c r="A3888">
        <v>3886</v>
      </c>
      <c r="B3888">
        <v>55.377107818088902</v>
      </c>
      <c r="C3888">
        <v>96.212121212121204</v>
      </c>
      <c r="D3888">
        <v>11.6232081012515</v>
      </c>
      <c r="E3888">
        <v>7.0623598724124603</v>
      </c>
      <c r="F3888">
        <v>0.31640868602190902</v>
      </c>
      <c r="G3888">
        <v>0.74739315324604005</v>
      </c>
      <c r="H3888">
        <v>14.5</v>
      </c>
      <c r="I3888">
        <v>4.1754746023601799</v>
      </c>
    </row>
    <row r="3889" spans="1:9" x14ac:dyDescent="0.25">
      <c r="A3889">
        <v>3887</v>
      </c>
      <c r="B3889">
        <v>43.5359298928919</v>
      </c>
      <c r="C3889">
        <v>121.257156959526</v>
      </c>
      <c r="D3889">
        <v>15.8909250553559</v>
      </c>
      <c r="E3889">
        <v>9.3809706911081197</v>
      </c>
      <c r="F3889">
        <v>0.27915481806366099</v>
      </c>
      <c r="G3889">
        <v>0.73329173034007</v>
      </c>
      <c r="H3889">
        <v>8.2091954022988496</v>
      </c>
      <c r="I3889">
        <v>5.26810035842293</v>
      </c>
    </row>
    <row r="3890" spans="1:9" x14ac:dyDescent="0.25">
      <c r="A3890">
        <v>3888</v>
      </c>
      <c r="B3890">
        <v>41.746595050834401</v>
      </c>
      <c r="C3890">
        <v>155.059972795845</v>
      </c>
      <c r="D3890">
        <v>11.5749102772757</v>
      </c>
      <c r="E3890">
        <v>6.3693513957936396</v>
      </c>
      <c r="F3890">
        <v>0.26898097646878699</v>
      </c>
      <c r="G3890">
        <v>0.82409352878929198</v>
      </c>
      <c r="H3890">
        <v>10.558201058201</v>
      </c>
      <c r="I3890">
        <v>2.8970427163198198</v>
      </c>
    </row>
    <row r="3891" spans="1:9" x14ac:dyDescent="0.25">
      <c r="A3891">
        <v>3889</v>
      </c>
      <c r="B3891">
        <v>71.011917898918497</v>
      </c>
      <c r="C3891">
        <v>144.68616167023501</v>
      </c>
      <c r="D3891">
        <v>14.4296648332149</v>
      </c>
      <c r="E3891">
        <v>6.00578962489839</v>
      </c>
      <c r="F3891">
        <v>0.38225137154928401</v>
      </c>
      <c r="G3891">
        <v>0.79787612376432404</v>
      </c>
      <c r="H3891">
        <v>7.4572147651006704</v>
      </c>
      <c r="I3891">
        <v>3.1518093556928499</v>
      </c>
    </row>
    <row r="3892" spans="1:9" x14ac:dyDescent="0.25">
      <c r="A3892">
        <v>3890</v>
      </c>
      <c r="B3892">
        <v>26.6452830188679</v>
      </c>
      <c r="C3892">
        <v>83.156610539444898</v>
      </c>
      <c r="D3892">
        <v>17.4192521457902</v>
      </c>
      <c r="E3892">
        <v>5.3847809634770796</v>
      </c>
      <c r="F3892">
        <v>0.15254668058572399</v>
      </c>
      <c r="G3892">
        <v>0.80305334036133202</v>
      </c>
      <c r="H3892">
        <v>13.4051565377532</v>
      </c>
      <c r="I3892">
        <v>3.61678366305041</v>
      </c>
    </row>
    <row r="3893" spans="1:9" x14ac:dyDescent="0.25">
      <c r="A3893">
        <v>3891</v>
      </c>
      <c r="B3893">
        <v>10.5843101893597</v>
      </c>
      <c r="C3893">
        <v>172.504271447479</v>
      </c>
      <c r="D3893">
        <v>12.8116982434472</v>
      </c>
      <c r="E3893">
        <v>4.23833878650965</v>
      </c>
      <c r="F3893">
        <v>5.6276134532578001E-2</v>
      </c>
      <c r="G3893">
        <v>0.86908295122836499</v>
      </c>
      <c r="H3893">
        <v>22.883720930232499</v>
      </c>
      <c r="I3893">
        <v>2.7941078004686899</v>
      </c>
    </row>
    <row r="3894" spans="1:9" x14ac:dyDescent="0.25">
      <c r="A3894">
        <v>3892</v>
      </c>
      <c r="B3894">
        <v>49.9875601926163</v>
      </c>
      <c r="C3894">
        <v>182.32533972821699</v>
      </c>
      <c r="D3894">
        <v>15.724461898701501</v>
      </c>
      <c r="E3894">
        <v>4.4094763470873604</v>
      </c>
      <c r="F3894">
        <v>0.33456244652452999</v>
      </c>
      <c r="G3894">
        <v>0.86249475972356904</v>
      </c>
      <c r="H3894">
        <v>7.2834355828220803</v>
      </c>
      <c r="I3894">
        <v>3.0355570606163198</v>
      </c>
    </row>
    <row r="3895" spans="1:9" x14ac:dyDescent="0.25">
      <c r="A3895">
        <v>3893</v>
      </c>
      <c r="B3895">
        <v>39.799269120334102</v>
      </c>
      <c r="C3895">
        <v>182.24848870505801</v>
      </c>
      <c r="D3895">
        <v>13.9171025410581</v>
      </c>
      <c r="E3895">
        <v>4.5175945770324999</v>
      </c>
      <c r="F3895">
        <v>0.24220948571783299</v>
      </c>
      <c r="G3895">
        <v>0.903943654174172</v>
      </c>
      <c r="H3895">
        <v>15.140439932318101</v>
      </c>
      <c r="I3895">
        <v>2.9856482607638002</v>
      </c>
    </row>
    <row r="3896" spans="1:9" x14ac:dyDescent="0.25">
      <c r="A3896">
        <v>3894</v>
      </c>
      <c r="B3896">
        <v>38.8855125844076</v>
      </c>
      <c r="C3896">
        <v>171.487429451</v>
      </c>
      <c r="D3896">
        <v>17.085170158717901</v>
      </c>
      <c r="E3896">
        <v>6.3937914181299398</v>
      </c>
      <c r="F3896">
        <v>0.225088101440031</v>
      </c>
      <c r="G3896">
        <v>0.88271077963582301</v>
      </c>
      <c r="H3896">
        <v>18.3112919633774</v>
      </c>
      <c r="I3896">
        <v>4.0530818161877598</v>
      </c>
    </row>
    <row r="3897" spans="1:9" x14ac:dyDescent="0.25">
      <c r="A3897">
        <v>3895</v>
      </c>
      <c r="B3897">
        <v>45.6794778825235</v>
      </c>
      <c r="C3897">
        <v>145.124682776122</v>
      </c>
      <c r="D3897">
        <v>11.6444936188713</v>
      </c>
      <c r="E3897">
        <v>5.6987820741994497</v>
      </c>
      <c r="F3897">
        <v>0.31845685777115901</v>
      </c>
      <c r="G3897">
        <v>0.85780512592996405</v>
      </c>
      <c r="H3897">
        <v>9.0623471882640594</v>
      </c>
      <c r="I3897">
        <v>3.4625668449197802</v>
      </c>
    </row>
    <row r="3898" spans="1:9" x14ac:dyDescent="0.25">
      <c r="A3898">
        <v>3896</v>
      </c>
      <c r="B3898">
        <v>62.728531855955602</v>
      </c>
      <c r="C3898">
        <v>136.051248089658</v>
      </c>
      <c r="D3898">
        <v>15.0855818474631</v>
      </c>
      <c r="E3898">
        <v>3.8413863419081902</v>
      </c>
      <c r="F3898">
        <v>0.35384381905559598</v>
      </c>
      <c r="G3898">
        <v>0.86922694388833399</v>
      </c>
      <c r="H3898">
        <v>10.629655172413701</v>
      </c>
      <c r="I3898">
        <v>2.7074043490228399</v>
      </c>
    </row>
    <row r="3899" spans="1:9" x14ac:dyDescent="0.25">
      <c r="A3899">
        <v>3897</v>
      </c>
      <c r="B3899">
        <v>33.706175920149697</v>
      </c>
      <c r="C3899">
        <v>149.89397340701001</v>
      </c>
      <c r="D3899">
        <v>18.575133506688498</v>
      </c>
      <c r="E3899">
        <v>7.33866831667964</v>
      </c>
      <c r="F3899">
        <v>0.18431935685494899</v>
      </c>
      <c r="G3899">
        <v>0.77586024222281202</v>
      </c>
      <c r="H3899">
        <v>14.942716857610399</v>
      </c>
      <c r="I3899">
        <v>4.5129670329670297</v>
      </c>
    </row>
    <row r="3900" spans="1:9" x14ac:dyDescent="0.25">
      <c r="A3900">
        <v>3898</v>
      </c>
      <c r="B3900">
        <v>22.6071682044002</v>
      </c>
      <c r="C3900">
        <v>146.755199097211</v>
      </c>
      <c r="D3900">
        <v>8.3629556239104392</v>
      </c>
      <c r="E3900">
        <v>4.5080656509206598</v>
      </c>
      <c r="F3900">
        <v>0.227428866863434</v>
      </c>
      <c r="G3900">
        <v>0.89150818649204</v>
      </c>
      <c r="H3900">
        <v>8.1556603773584904</v>
      </c>
      <c r="I3900">
        <v>3.0868811881188098</v>
      </c>
    </row>
    <row r="3901" spans="1:9" x14ac:dyDescent="0.25">
      <c r="A3901">
        <v>3899</v>
      </c>
      <c r="B3901">
        <v>45.8650602409638</v>
      </c>
      <c r="C3901">
        <v>151.98643702906301</v>
      </c>
      <c r="D3901">
        <v>17.682960403565101</v>
      </c>
      <c r="E3901">
        <v>4.8508159666442898</v>
      </c>
      <c r="F3901">
        <v>0.248711464262733</v>
      </c>
      <c r="G3901">
        <v>0.75648368010047595</v>
      </c>
      <c r="H3901">
        <v>15.617721518987301</v>
      </c>
      <c r="I3901">
        <v>2.6827956989247301</v>
      </c>
    </row>
    <row r="3902" spans="1:9" x14ac:dyDescent="0.25">
      <c r="A3902">
        <v>3900</v>
      </c>
      <c r="B3902">
        <v>45.909523809523797</v>
      </c>
      <c r="C3902">
        <v>134.537426476512</v>
      </c>
      <c r="D3902">
        <v>15.7024103108141</v>
      </c>
      <c r="E3902">
        <v>4.2412803154195498</v>
      </c>
      <c r="F3902">
        <v>0.28394717950458997</v>
      </c>
      <c r="G3902">
        <v>0.861348945769147</v>
      </c>
      <c r="H3902">
        <v>10.6984572230014</v>
      </c>
      <c r="I3902">
        <v>2.73736762481089</v>
      </c>
    </row>
    <row r="3903" spans="1:9" x14ac:dyDescent="0.25">
      <c r="A3903">
        <v>3901</v>
      </c>
      <c r="B3903">
        <v>35.657391304347797</v>
      </c>
      <c r="C3903">
        <v>128.84277673545901</v>
      </c>
      <c r="D3903">
        <v>21.0669221108678</v>
      </c>
      <c r="E3903">
        <v>14.861894345515701</v>
      </c>
      <c r="F3903">
        <v>0.23553053460394599</v>
      </c>
      <c r="G3903">
        <v>0.59881291980075502</v>
      </c>
      <c r="H3903">
        <v>9.3655737704917996</v>
      </c>
      <c r="I3903">
        <v>6.7891805887032604</v>
      </c>
    </row>
    <row r="3904" spans="1:9" x14ac:dyDescent="0.25">
      <c r="A3904">
        <v>3902</v>
      </c>
      <c r="B3904">
        <v>31.558704453441202</v>
      </c>
      <c r="C3904">
        <v>145.82369255150499</v>
      </c>
      <c r="D3904">
        <v>19.5899353292581</v>
      </c>
      <c r="E3904">
        <v>5.8448824012706897</v>
      </c>
      <c r="F3904">
        <v>0.21342437007819201</v>
      </c>
      <c r="G3904">
        <v>0.78239900115290895</v>
      </c>
      <c r="H3904">
        <v>11</v>
      </c>
      <c r="I3904">
        <v>3.6935336976320499</v>
      </c>
    </row>
    <row r="3905" spans="1:9" x14ac:dyDescent="0.25">
      <c r="A3905">
        <v>3903</v>
      </c>
      <c r="B3905">
        <v>51.9854537058416</v>
      </c>
      <c r="C3905">
        <v>163.758675659104</v>
      </c>
      <c r="D3905">
        <v>13.2971365870903</v>
      </c>
      <c r="E3905">
        <v>6.6889205270321197</v>
      </c>
      <c r="F3905">
        <v>0.28954595597405403</v>
      </c>
      <c r="G3905">
        <v>0.81983175123589502</v>
      </c>
      <c r="H3905">
        <v>11.748299319727799</v>
      </c>
      <c r="I3905">
        <v>2.7256122872561201</v>
      </c>
    </row>
    <row r="3906" spans="1:9" x14ac:dyDescent="0.25">
      <c r="A3906">
        <v>3904</v>
      </c>
      <c r="B3906">
        <v>62.556183115338797</v>
      </c>
      <c r="C3906">
        <v>78.253481894150397</v>
      </c>
      <c r="D3906">
        <v>16.7329480483277</v>
      </c>
      <c r="E3906">
        <v>13.6777605172633</v>
      </c>
      <c r="F3906">
        <v>0.33816731983425902</v>
      </c>
      <c r="G3906">
        <v>0.70052223432736405</v>
      </c>
      <c r="H3906">
        <v>10.1296992481203</v>
      </c>
      <c r="I3906">
        <v>5.9418416801292402</v>
      </c>
    </row>
    <row r="3907" spans="1:9" x14ac:dyDescent="0.25">
      <c r="A3907">
        <v>3905</v>
      </c>
      <c r="B3907">
        <v>49.951539626451201</v>
      </c>
      <c r="C3907">
        <v>129.06036548831599</v>
      </c>
      <c r="D3907">
        <v>10.9301499942075</v>
      </c>
      <c r="E3907">
        <v>5.9443194007593396</v>
      </c>
      <c r="F3907">
        <v>0.32493973045559099</v>
      </c>
      <c r="G3907">
        <v>0.84616605547622503</v>
      </c>
      <c r="H3907">
        <v>8.3690658499234303</v>
      </c>
      <c r="I3907">
        <v>3.0524515393386502</v>
      </c>
    </row>
    <row r="3908" spans="1:9" x14ac:dyDescent="0.25">
      <c r="A3908">
        <v>3906</v>
      </c>
      <c r="B3908">
        <v>39.623923061510702</v>
      </c>
      <c r="C3908">
        <v>148.59139903211599</v>
      </c>
      <c r="D3908">
        <v>9.9355627211442599</v>
      </c>
      <c r="E3908">
        <v>6.4193949301076003</v>
      </c>
      <c r="F3908">
        <v>0.28127104767842898</v>
      </c>
      <c r="G3908">
        <v>0.83190625788467998</v>
      </c>
      <c r="H3908">
        <v>9.9013878743608394</v>
      </c>
      <c r="I3908">
        <v>4.3746355685131197</v>
      </c>
    </row>
    <row r="3909" spans="1:9" x14ac:dyDescent="0.25">
      <c r="A3909">
        <v>3907</v>
      </c>
      <c r="B3909">
        <v>78.650814914043295</v>
      </c>
      <c r="C3909">
        <v>154.98286227627599</v>
      </c>
      <c r="D3909">
        <v>14.353013820586</v>
      </c>
      <c r="E3909">
        <v>7.9092686202423303</v>
      </c>
      <c r="F3909">
        <v>0.39673684958838701</v>
      </c>
      <c r="G3909">
        <v>0.88760228486413195</v>
      </c>
      <c r="H3909">
        <v>7.0551314673452001</v>
      </c>
      <c r="I3909">
        <v>4.2984993178717597</v>
      </c>
    </row>
    <row r="3910" spans="1:9" x14ac:dyDescent="0.25">
      <c r="A3910">
        <v>3908</v>
      </c>
      <c r="B3910">
        <v>54.952775636083203</v>
      </c>
      <c r="C3910">
        <v>138.68194009834599</v>
      </c>
      <c r="D3910">
        <v>16.103886635436201</v>
      </c>
      <c r="E3910">
        <v>8.0288791424297408</v>
      </c>
      <c r="F3910">
        <v>0.33214904010730101</v>
      </c>
      <c r="G3910">
        <v>0.74734113420914605</v>
      </c>
      <c r="H3910">
        <v>8.6504854368932005</v>
      </c>
      <c r="I3910">
        <v>4.1087196467991101</v>
      </c>
    </row>
    <row r="3911" spans="1:9" x14ac:dyDescent="0.25">
      <c r="A3911">
        <v>3909</v>
      </c>
      <c r="B3911">
        <v>35.3107255520504</v>
      </c>
      <c r="C3911">
        <v>186.876214176768</v>
      </c>
      <c r="D3911">
        <v>13.0783197138025</v>
      </c>
      <c r="E3911">
        <v>3.6036748191860002</v>
      </c>
      <c r="F3911">
        <v>0.23370337569281299</v>
      </c>
      <c r="G3911">
        <v>0.90341234330867903</v>
      </c>
      <c r="H3911">
        <v>9.8041349292709405</v>
      </c>
      <c r="I3911">
        <v>2.7972362476747201</v>
      </c>
    </row>
    <row r="3912" spans="1:9" x14ac:dyDescent="0.25">
      <c r="A3912">
        <v>3910</v>
      </c>
      <c r="B3912">
        <v>43.675041479023399</v>
      </c>
      <c r="C3912">
        <v>144.84399982525801</v>
      </c>
      <c r="D3912">
        <v>14.2853557427086</v>
      </c>
      <c r="E3912">
        <v>4.22727870351466</v>
      </c>
      <c r="F3912">
        <v>0.34241068573884198</v>
      </c>
      <c r="G3912">
        <v>0.90515664821374697</v>
      </c>
      <c r="H3912">
        <v>8.3491414554374401</v>
      </c>
      <c r="I3912">
        <v>2.5780411034993498</v>
      </c>
    </row>
    <row r="3913" spans="1:9" x14ac:dyDescent="0.25">
      <c r="A3913">
        <v>3911</v>
      </c>
      <c r="B3913">
        <v>20.8514456630109</v>
      </c>
      <c r="C3913">
        <v>159.741294722986</v>
      </c>
      <c r="D3913">
        <v>36.063268059722297</v>
      </c>
      <c r="E3913">
        <v>6.8935159594205997</v>
      </c>
      <c r="F3913">
        <v>0.110437440719625</v>
      </c>
      <c r="G3913">
        <v>0.83249406153759697</v>
      </c>
      <c r="H3913">
        <v>22.3226495726495</v>
      </c>
      <c r="I3913">
        <v>4.2522979397781198</v>
      </c>
    </row>
    <row r="3914" spans="1:9" x14ac:dyDescent="0.25">
      <c r="A3914">
        <v>3912</v>
      </c>
      <c r="B3914">
        <v>52.869278996865198</v>
      </c>
      <c r="C3914">
        <v>150.438556649003</v>
      </c>
      <c r="D3914">
        <v>13.328594922042001</v>
      </c>
      <c r="E3914">
        <v>5.5766949475211698</v>
      </c>
      <c r="F3914">
        <v>0.31139876748517897</v>
      </c>
      <c r="G3914">
        <v>0.81718981453046202</v>
      </c>
      <c r="H3914">
        <v>12.141316073354901</v>
      </c>
      <c r="I3914">
        <v>2.8973214285714199</v>
      </c>
    </row>
    <row r="3915" spans="1:9" x14ac:dyDescent="0.25">
      <c r="A3915">
        <v>3913</v>
      </c>
      <c r="B3915">
        <v>30.1885714285714</v>
      </c>
      <c r="C3915">
        <v>113.851474530831</v>
      </c>
      <c r="D3915">
        <v>8.7788494997166104</v>
      </c>
      <c r="E3915">
        <v>4.1223058333283502</v>
      </c>
      <c r="F3915">
        <v>0.266581340921412</v>
      </c>
      <c r="G3915">
        <v>0.87234018718272299</v>
      </c>
      <c r="H3915">
        <v>7.5599151643690297</v>
      </c>
      <c r="I3915">
        <v>2.88495847431559</v>
      </c>
    </row>
    <row r="3916" spans="1:9" x14ac:dyDescent="0.25">
      <c r="A3916">
        <v>3914</v>
      </c>
      <c r="B3916">
        <v>32.059773828756001</v>
      </c>
      <c r="C3916">
        <v>133.29343577301501</v>
      </c>
      <c r="D3916">
        <v>13.6010202696094</v>
      </c>
      <c r="E3916">
        <v>7.1454273090121303</v>
      </c>
      <c r="F3916">
        <v>0.21600611686867</v>
      </c>
      <c r="G3916">
        <v>0.75769762552523301</v>
      </c>
      <c r="H3916">
        <v>11.2902010050251</v>
      </c>
      <c r="I3916">
        <v>4.1112624886466804</v>
      </c>
    </row>
    <row r="3917" spans="1:9" x14ac:dyDescent="0.25">
      <c r="A3917">
        <v>3915</v>
      </c>
      <c r="B3917">
        <v>53.107158737216501</v>
      </c>
      <c r="C3917">
        <v>165.846983041935</v>
      </c>
      <c r="D3917">
        <v>8.7725086534553398</v>
      </c>
      <c r="E3917">
        <v>4.8119212381319496</v>
      </c>
      <c r="F3917">
        <v>0.38046949226731702</v>
      </c>
      <c r="G3917">
        <v>0.84935908330952503</v>
      </c>
      <c r="H3917">
        <v>9.4259259259259203</v>
      </c>
      <c r="I3917">
        <v>2.8995708154506401</v>
      </c>
    </row>
    <row r="3918" spans="1:9" x14ac:dyDescent="0.25">
      <c r="A3918">
        <v>3916</v>
      </c>
      <c r="B3918">
        <v>51.1059268600252</v>
      </c>
      <c r="C3918">
        <v>171.748196248196</v>
      </c>
      <c r="D3918">
        <v>16.352370486069201</v>
      </c>
      <c r="E3918">
        <v>9.4511291306915197</v>
      </c>
      <c r="F3918">
        <v>0.30836877933527901</v>
      </c>
      <c r="G3918">
        <v>0.83107006872829603</v>
      </c>
      <c r="H3918">
        <v>13.1679245283018</v>
      </c>
      <c r="I3918">
        <v>5.3385695187165698</v>
      </c>
    </row>
    <row r="3919" spans="1:9" x14ac:dyDescent="0.25">
      <c r="A3919">
        <v>3917</v>
      </c>
      <c r="B3919">
        <v>35.928069450186001</v>
      </c>
      <c r="C3919">
        <v>142.385932999848</v>
      </c>
      <c r="D3919">
        <v>11.7671045500425</v>
      </c>
      <c r="E3919">
        <v>6.6757922778721097</v>
      </c>
      <c r="F3919">
        <v>0.24121547973177401</v>
      </c>
      <c r="G3919">
        <v>0.75940355048609098</v>
      </c>
      <c r="H3919">
        <v>13.105922551252799</v>
      </c>
      <c r="I3919">
        <v>3.1106659989984902</v>
      </c>
    </row>
    <row r="3920" spans="1:9" x14ac:dyDescent="0.25">
      <c r="A3920">
        <v>3918</v>
      </c>
      <c r="B3920">
        <v>60.859114249037198</v>
      </c>
      <c r="C3920">
        <v>116.681329923273</v>
      </c>
      <c r="D3920">
        <v>14.23495104168</v>
      </c>
      <c r="E3920">
        <v>5.6533294623131898</v>
      </c>
      <c r="F3920">
        <v>0.351896131941205</v>
      </c>
      <c r="G3920">
        <v>0.823056059187533</v>
      </c>
      <c r="H3920">
        <v>5.6457253886010301</v>
      </c>
      <c r="I3920">
        <v>3.25734157650695</v>
      </c>
    </row>
    <row r="3921" spans="1:9" x14ac:dyDescent="0.25">
      <c r="A3921">
        <v>3919</v>
      </c>
      <c r="B3921">
        <v>49.448435504469899</v>
      </c>
      <c r="C3921">
        <v>130.56974052868799</v>
      </c>
      <c r="D3921">
        <v>15.9791141564101</v>
      </c>
      <c r="E3921">
        <v>6.0585990473574096</v>
      </c>
      <c r="F3921">
        <v>0.31430204300337</v>
      </c>
      <c r="G3921">
        <v>0.81477674594233196</v>
      </c>
      <c r="H3921">
        <v>13.104075235109701</v>
      </c>
      <c r="I3921">
        <v>3.7056672760511802</v>
      </c>
    </row>
    <row r="3922" spans="1:9" x14ac:dyDescent="0.25">
      <c r="A3922">
        <v>3920</v>
      </c>
      <c r="B3922">
        <v>41.1827616027673</v>
      </c>
      <c r="C3922">
        <v>147.93177842565501</v>
      </c>
      <c r="D3922">
        <v>17.064849545420898</v>
      </c>
      <c r="E3922">
        <v>4.9704755915338099</v>
      </c>
      <c r="F3922">
        <v>0.23188140709643801</v>
      </c>
      <c r="G3922">
        <v>0.84503460392241703</v>
      </c>
      <c r="H3922">
        <v>12.727093596059101</v>
      </c>
      <c r="I3922">
        <v>3.2314095449500502</v>
      </c>
    </row>
    <row r="3923" spans="1:9" x14ac:dyDescent="0.25">
      <c r="A3923">
        <v>3921</v>
      </c>
      <c r="B3923">
        <v>39.328645447816399</v>
      </c>
      <c r="C3923">
        <v>191.74724892853001</v>
      </c>
      <c r="D3923">
        <v>15.929647035197499</v>
      </c>
      <c r="E3923">
        <v>5.1383126648979998</v>
      </c>
      <c r="F3923">
        <v>0.22760003927200501</v>
      </c>
      <c r="G3923">
        <v>0.88073224308353204</v>
      </c>
      <c r="H3923">
        <v>13.656028368794299</v>
      </c>
      <c r="I3923">
        <v>3.10006234413965</v>
      </c>
    </row>
    <row r="3924" spans="1:9" x14ac:dyDescent="0.25">
      <c r="A3924">
        <v>3922</v>
      </c>
      <c r="B3924">
        <v>63.8129058441558</v>
      </c>
      <c r="C3924">
        <v>165.20358090185599</v>
      </c>
      <c r="D3924">
        <v>18.4903238013482</v>
      </c>
      <c r="E3924">
        <v>6.37923150766097</v>
      </c>
      <c r="F3924">
        <v>0.32648188801843198</v>
      </c>
      <c r="G3924">
        <v>0.872933976464489</v>
      </c>
      <c r="H3924">
        <v>13.687960687960601</v>
      </c>
      <c r="I3924">
        <v>3.1049517284335</v>
      </c>
    </row>
    <row r="3925" spans="1:9" x14ac:dyDescent="0.25">
      <c r="A3925">
        <v>3923</v>
      </c>
      <c r="B3925">
        <v>33.229534510433297</v>
      </c>
      <c r="C3925">
        <v>128.913686534216</v>
      </c>
      <c r="D3925">
        <v>16.352627856150502</v>
      </c>
      <c r="E3925">
        <v>9.8086665717066701</v>
      </c>
      <c r="F3925">
        <v>0.19274471512385999</v>
      </c>
      <c r="G3925">
        <v>0.73888910617127102</v>
      </c>
      <c r="H3925">
        <v>20.986686390532501</v>
      </c>
      <c r="I3925">
        <v>4.6396501457725901</v>
      </c>
    </row>
    <row r="3926" spans="1:9" x14ac:dyDescent="0.25">
      <c r="A3926">
        <v>3924</v>
      </c>
      <c r="B3926">
        <v>44.689184333453099</v>
      </c>
      <c r="C3926">
        <v>144.289514866979</v>
      </c>
      <c r="D3926">
        <v>14.554030045989</v>
      </c>
      <c r="E3926">
        <v>5.1370440947030902</v>
      </c>
      <c r="F3926">
        <v>0.27761303002286902</v>
      </c>
      <c r="G3926">
        <v>0.83212017068158195</v>
      </c>
      <c r="H3926">
        <v>13.043132803632201</v>
      </c>
      <c r="I3926">
        <v>3.1579272054287402</v>
      </c>
    </row>
    <row r="3927" spans="1:9" x14ac:dyDescent="0.25">
      <c r="A3927">
        <v>3925</v>
      </c>
      <c r="B3927">
        <v>36.073098452420098</v>
      </c>
      <c r="C3927">
        <v>137.84953191489299</v>
      </c>
      <c r="D3927">
        <v>20.214380995801701</v>
      </c>
      <c r="E3927">
        <v>10.813074708680199</v>
      </c>
      <c r="F3927">
        <v>0.21310876064288101</v>
      </c>
      <c r="G3927">
        <v>0.77991237904178201</v>
      </c>
      <c r="H3927">
        <v>15.784810126582199</v>
      </c>
      <c r="I3927">
        <v>5.6823476702508904</v>
      </c>
    </row>
    <row r="3928" spans="1:9" x14ac:dyDescent="0.25">
      <c r="A3928">
        <v>3926</v>
      </c>
      <c r="B3928">
        <v>22.3453237410071</v>
      </c>
      <c r="C3928">
        <v>149.33506238609201</v>
      </c>
      <c r="D3928">
        <v>21.0884728147151</v>
      </c>
      <c r="E3928">
        <v>7.2326932107406199</v>
      </c>
      <c r="F3928">
        <v>0.127288136185252</v>
      </c>
      <c r="G3928">
        <v>0.78623894280944495</v>
      </c>
      <c r="H3928">
        <v>22.3011647254575</v>
      </c>
      <c r="I3928">
        <v>3.02081406105457</v>
      </c>
    </row>
    <row r="3929" spans="1:9" x14ac:dyDescent="0.25">
      <c r="A3929">
        <v>3927</v>
      </c>
      <c r="B3929">
        <v>29.359832635983199</v>
      </c>
      <c r="C3929">
        <v>181.829835212489</v>
      </c>
      <c r="D3929">
        <v>13.267781439887401</v>
      </c>
      <c r="E3929">
        <v>3.89574540126344</v>
      </c>
      <c r="F3929">
        <v>0.230193504708085</v>
      </c>
      <c r="G3929">
        <v>0.83303922741341696</v>
      </c>
      <c r="H3929">
        <v>13.0218181818181</v>
      </c>
      <c r="I3929">
        <v>2.8763775754671701</v>
      </c>
    </row>
    <row r="3930" spans="1:9" x14ac:dyDescent="0.25">
      <c r="A3930">
        <v>3928</v>
      </c>
      <c r="B3930">
        <v>64.222939808834894</v>
      </c>
      <c r="C3930">
        <v>108.08861859252799</v>
      </c>
      <c r="D3930">
        <v>17.199705825263798</v>
      </c>
      <c r="E3930">
        <v>11.310752659369699</v>
      </c>
      <c r="F3930">
        <v>0.378283098436141</v>
      </c>
      <c r="G3930">
        <v>0.59171951820314705</v>
      </c>
      <c r="H3930">
        <v>12.616830796777</v>
      </c>
      <c r="I3930">
        <v>5.0874316939890702</v>
      </c>
    </row>
    <row r="3931" spans="1:9" x14ac:dyDescent="0.25">
      <c r="A3931">
        <v>3929</v>
      </c>
      <c r="B3931">
        <v>31.136879432624099</v>
      </c>
      <c r="C3931">
        <v>143.892292490118</v>
      </c>
      <c r="D3931">
        <v>11.049922035839799</v>
      </c>
      <c r="E3931">
        <v>4.4798563355478302</v>
      </c>
      <c r="F3931">
        <v>0.19828706274469901</v>
      </c>
      <c r="G3931">
        <v>0.88567798274104803</v>
      </c>
      <c r="H3931">
        <v>14.756351039260901</v>
      </c>
      <c r="I3931">
        <v>3.4202046035805602</v>
      </c>
    </row>
    <row r="3932" spans="1:9" x14ac:dyDescent="0.25">
      <c r="A3932">
        <v>3930</v>
      </c>
      <c r="B3932">
        <v>44.651604729729698</v>
      </c>
      <c r="C3932">
        <v>141.492182030338</v>
      </c>
      <c r="D3932">
        <v>16.462494463137102</v>
      </c>
      <c r="E3932">
        <v>5.3332926677724402</v>
      </c>
      <c r="F3932">
        <v>0.26707931848484201</v>
      </c>
      <c r="G3932">
        <v>0.72179647536419</v>
      </c>
      <c r="H3932">
        <v>10.5</v>
      </c>
      <c r="I3932">
        <v>3.0185185185185102</v>
      </c>
    </row>
    <row r="3933" spans="1:9" x14ac:dyDescent="0.25">
      <c r="A3933">
        <v>3931</v>
      </c>
      <c r="B3933">
        <v>59.74072265625</v>
      </c>
      <c r="C3933">
        <v>199.44289353030999</v>
      </c>
      <c r="D3933">
        <v>19.875126268477501</v>
      </c>
      <c r="E3933">
        <v>3.926281368008</v>
      </c>
      <c r="F3933">
        <v>0.32454981886849399</v>
      </c>
      <c r="G3933">
        <v>0.89454748428949404</v>
      </c>
      <c r="H3933">
        <v>10.9589816124469</v>
      </c>
      <c r="I3933">
        <v>2.47942502818489</v>
      </c>
    </row>
    <row r="3934" spans="1:9" x14ac:dyDescent="0.25">
      <c r="A3934">
        <v>3932</v>
      </c>
      <c r="B3934">
        <v>49.440417890956503</v>
      </c>
      <c r="C3934">
        <v>155.19293357110999</v>
      </c>
      <c r="D3934">
        <v>12.184528950544401</v>
      </c>
      <c r="E3934">
        <v>5.8570605789904899</v>
      </c>
      <c r="F3934">
        <v>0.32103111580112298</v>
      </c>
      <c r="G3934">
        <v>0.87609703883930201</v>
      </c>
      <c r="H3934">
        <v>8.5190355329949199</v>
      </c>
      <c r="I3934">
        <v>4.3470305938812199</v>
      </c>
    </row>
    <row r="3935" spans="1:9" x14ac:dyDescent="0.25">
      <c r="A3935">
        <v>3933</v>
      </c>
      <c r="B3935">
        <v>47.462034532972702</v>
      </c>
      <c r="C3935">
        <v>164.844117943041</v>
      </c>
      <c r="D3935">
        <v>15.405082916317401</v>
      </c>
      <c r="E3935">
        <v>5.3933292709727798</v>
      </c>
      <c r="F3935">
        <v>0.27884373261761602</v>
      </c>
      <c r="G3935">
        <v>0.89588684290878895</v>
      </c>
      <c r="H3935">
        <v>9.9063492063491996</v>
      </c>
      <c r="I3935">
        <v>3.2031717534410502</v>
      </c>
    </row>
    <row r="3936" spans="1:9" x14ac:dyDescent="0.25">
      <c r="A3936">
        <v>3934</v>
      </c>
      <c r="B3936">
        <v>30.857551020408099</v>
      </c>
      <c r="C3936">
        <v>56.374344692005202</v>
      </c>
      <c r="D3936">
        <v>18.8496350678402</v>
      </c>
      <c r="E3936">
        <v>6.0288721199938697</v>
      </c>
      <c r="F3936">
        <v>0.192658707837395</v>
      </c>
      <c r="G3936">
        <v>0.81505263422305396</v>
      </c>
      <c r="H3936">
        <v>22.1287553648068</v>
      </c>
      <c r="I3936">
        <v>4.5527031108426401</v>
      </c>
    </row>
    <row r="3937" spans="1:9" x14ac:dyDescent="0.25">
      <c r="A3937">
        <v>3935</v>
      </c>
      <c r="B3937">
        <v>69.587095400340701</v>
      </c>
      <c r="C3937">
        <v>119.377336448598</v>
      </c>
      <c r="D3937">
        <v>11.820841126342099</v>
      </c>
      <c r="E3937">
        <v>18.118895910794201</v>
      </c>
      <c r="F3937">
        <v>0.37124212520024802</v>
      </c>
      <c r="G3937">
        <v>0.68411906554062896</v>
      </c>
      <c r="H3937">
        <v>8.8089622641509404</v>
      </c>
      <c r="I3937">
        <v>6.2566528681253697</v>
      </c>
    </row>
    <row r="3938" spans="1:9" x14ac:dyDescent="0.25">
      <c r="A3938">
        <v>3936</v>
      </c>
      <c r="B3938">
        <v>32.411563169164801</v>
      </c>
      <c r="C3938">
        <v>134.36584061330001</v>
      </c>
      <c r="D3938">
        <v>12.967128378666599</v>
      </c>
      <c r="E3938">
        <v>8.4573831691146193</v>
      </c>
      <c r="F3938">
        <v>0.18657989787465801</v>
      </c>
      <c r="G3938">
        <v>0.86301760751860102</v>
      </c>
      <c r="H3938">
        <v>17.551388888888798</v>
      </c>
      <c r="I3938">
        <v>4.4462354621505797</v>
      </c>
    </row>
    <row r="3939" spans="1:9" x14ac:dyDescent="0.25">
      <c r="A3939">
        <v>3937</v>
      </c>
      <c r="B3939">
        <v>48.922630992196197</v>
      </c>
      <c r="C3939">
        <v>129.57859015887701</v>
      </c>
      <c r="D3939">
        <v>12.875296771946401</v>
      </c>
      <c r="E3939">
        <v>7.16393102490742</v>
      </c>
      <c r="F3939">
        <v>0.31425243024023403</v>
      </c>
      <c r="G3939">
        <v>0.79762079606087899</v>
      </c>
      <c r="H3939">
        <v>9.4378648874061692</v>
      </c>
      <c r="I3939">
        <v>4.3917775090689197</v>
      </c>
    </row>
    <row r="3940" spans="1:9" x14ac:dyDescent="0.25">
      <c r="A3940">
        <v>3938</v>
      </c>
      <c r="B3940">
        <v>29.102857142857101</v>
      </c>
      <c r="C3940">
        <v>146.92203573362201</v>
      </c>
      <c r="D3940">
        <v>13.259755310123699</v>
      </c>
      <c r="E3940">
        <v>12.7671589386128</v>
      </c>
      <c r="F3940">
        <v>0.17379013130834201</v>
      </c>
      <c r="G3940">
        <v>0.66891946740503305</v>
      </c>
      <c r="H3940">
        <v>20.593705293276098</v>
      </c>
      <c r="I3940">
        <v>5.8806584362139898</v>
      </c>
    </row>
    <row r="3941" spans="1:9" x14ac:dyDescent="0.25">
      <c r="A3941">
        <v>3939</v>
      </c>
      <c r="B3941">
        <v>67.171308214369205</v>
      </c>
      <c r="C3941">
        <v>153.11352362364801</v>
      </c>
      <c r="D3941">
        <v>14.1212330959246</v>
      </c>
      <c r="E3941">
        <v>11.4422939835951</v>
      </c>
      <c r="F3941">
        <v>0.39784561083074299</v>
      </c>
      <c r="G3941">
        <v>0.80687805521822897</v>
      </c>
      <c r="H3941">
        <v>10.412710566615599</v>
      </c>
      <c r="I3941">
        <v>6.2563626723223704</v>
      </c>
    </row>
    <row r="3942" spans="1:9" x14ac:dyDescent="0.25">
      <c r="A3942">
        <v>3940</v>
      </c>
      <c r="B3942">
        <v>53.208523958584102</v>
      </c>
      <c r="C3942">
        <v>107.125932062966</v>
      </c>
      <c r="D3942">
        <v>10.665172352658001</v>
      </c>
      <c r="E3942">
        <v>20.7148013148921</v>
      </c>
      <c r="F3942">
        <v>0.37225520150720798</v>
      </c>
      <c r="G3942">
        <v>0.54354513055426601</v>
      </c>
      <c r="H3942">
        <v>6.6461538461538403</v>
      </c>
      <c r="I3942">
        <v>9.7306052855924907</v>
      </c>
    </row>
    <row r="3943" spans="1:9" x14ac:dyDescent="0.25">
      <c r="A3943">
        <v>3941</v>
      </c>
      <c r="B3943">
        <v>20.272800645682</v>
      </c>
      <c r="C3943">
        <v>112.590773023419</v>
      </c>
      <c r="D3943">
        <v>15.3340253322805</v>
      </c>
      <c r="E3943">
        <v>6.0356025419547503</v>
      </c>
      <c r="F3943">
        <v>0.101040619909589</v>
      </c>
      <c r="G3943">
        <v>0.75842752435395999</v>
      </c>
      <c r="H3943">
        <v>20.388000000000002</v>
      </c>
      <c r="I3943">
        <v>2.8823529411764701</v>
      </c>
    </row>
    <row r="3944" spans="1:9" x14ac:dyDescent="0.25">
      <c r="A3944">
        <v>3942</v>
      </c>
      <c r="B3944">
        <v>22.386967263742999</v>
      </c>
      <c r="C3944">
        <v>164.214696370822</v>
      </c>
      <c r="D3944">
        <v>7.5218512890814502</v>
      </c>
      <c r="E3944">
        <v>5.2214699885532703</v>
      </c>
      <c r="F3944">
        <v>0.22242811365441001</v>
      </c>
      <c r="G3944">
        <v>0.80803961114455103</v>
      </c>
      <c r="H3944">
        <v>7.1976112920738302</v>
      </c>
      <c r="I3944">
        <v>2.6794441782462801</v>
      </c>
    </row>
    <row r="3945" spans="1:9" x14ac:dyDescent="0.25">
      <c r="A3945">
        <v>3943</v>
      </c>
      <c r="B3945">
        <v>70.518261504747997</v>
      </c>
      <c r="C3945">
        <v>150.97949607263001</v>
      </c>
      <c r="D3945">
        <v>14.433138197656801</v>
      </c>
      <c r="E3945">
        <v>3.5894450351802498</v>
      </c>
      <c r="F3945">
        <v>0.37140378230619198</v>
      </c>
      <c r="G3945">
        <v>0.88385920973078402</v>
      </c>
      <c r="H3945">
        <v>6.9482551143200899</v>
      </c>
      <c r="I3945">
        <v>2.8556134259259198</v>
      </c>
    </row>
    <row r="3946" spans="1:9" x14ac:dyDescent="0.25">
      <c r="A3946">
        <v>3944</v>
      </c>
      <c r="B3946">
        <v>24.3084479371316</v>
      </c>
      <c r="C3946">
        <v>133.63679424024201</v>
      </c>
      <c r="D3946">
        <v>19.416971874658302</v>
      </c>
      <c r="E3946">
        <v>10.519288346660799</v>
      </c>
      <c r="F3946">
        <v>0.152096376608548</v>
      </c>
      <c r="G3946">
        <v>0.73343145944834198</v>
      </c>
      <c r="H3946">
        <v>8.1362467866323893</v>
      </c>
      <c r="I3946">
        <v>4.5697287006187501</v>
      </c>
    </row>
    <row r="3947" spans="1:9" x14ac:dyDescent="0.25">
      <c r="A3947">
        <v>3945</v>
      </c>
      <c r="B3947">
        <v>44.579093111803303</v>
      </c>
      <c r="C3947">
        <v>154.921981856245</v>
      </c>
      <c r="D3947">
        <v>9.8490563129564901</v>
      </c>
      <c r="E3947">
        <v>5.6392272293896903</v>
      </c>
      <c r="F3947">
        <v>0.36696856929398503</v>
      </c>
      <c r="G3947">
        <v>0.81132904746747003</v>
      </c>
      <c r="H3947">
        <v>6.6445623342175004</v>
      </c>
      <c r="I3947">
        <v>3.4410319410319401</v>
      </c>
    </row>
    <row r="3948" spans="1:9" x14ac:dyDescent="0.25">
      <c r="A3948">
        <v>3946</v>
      </c>
      <c r="B3948">
        <v>52.956267323683399</v>
      </c>
      <c r="C3948">
        <v>137.23585467540201</v>
      </c>
      <c r="D3948">
        <v>14.1324955197977</v>
      </c>
      <c r="E3948">
        <v>4.1567937017102299</v>
      </c>
      <c r="F3948">
        <v>0.39109890584260998</v>
      </c>
      <c r="G3948">
        <v>0.85498904433831102</v>
      </c>
      <c r="H3948">
        <v>8.7829827915869902</v>
      </c>
      <c r="I3948">
        <v>3.1467977171845201</v>
      </c>
    </row>
    <row r="3949" spans="1:9" x14ac:dyDescent="0.25">
      <c r="A3949">
        <v>3947</v>
      </c>
      <c r="B3949">
        <v>39.1830866807611</v>
      </c>
      <c r="C3949">
        <v>168.43777843777801</v>
      </c>
      <c r="D3949">
        <v>15.787434967753599</v>
      </c>
      <c r="E3949">
        <v>5.51663698942001</v>
      </c>
      <c r="F3949">
        <v>0.217714798905847</v>
      </c>
      <c r="G3949">
        <v>0.80571933831249998</v>
      </c>
      <c r="H3949">
        <v>18.3017902813299</v>
      </c>
      <c r="I3949">
        <v>2.8117427772600099</v>
      </c>
    </row>
    <row r="3950" spans="1:9" x14ac:dyDescent="0.25">
      <c r="A3950">
        <v>3948</v>
      </c>
      <c r="B3950">
        <v>100.128061224489</v>
      </c>
      <c r="C3950">
        <v>128.10717885541399</v>
      </c>
      <c r="D3950">
        <v>14.181401023270499</v>
      </c>
      <c r="E3950">
        <v>5.3653845512765503</v>
      </c>
      <c r="F3950">
        <v>0.69093191889716699</v>
      </c>
      <c r="G3950">
        <v>0.83129240772059099</v>
      </c>
      <c r="H3950">
        <v>6.8573797678275197</v>
      </c>
      <c r="I3950">
        <v>3.2150101419878201</v>
      </c>
    </row>
    <row r="3951" spans="1:9" x14ac:dyDescent="0.25">
      <c r="A3951">
        <v>3949</v>
      </c>
      <c r="B3951">
        <v>35.164552374048498</v>
      </c>
      <c r="C3951">
        <v>118.029810578615</v>
      </c>
      <c r="D3951">
        <v>13.5797633163408</v>
      </c>
      <c r="E3951">
        <v>8.2664967085947492</v>
      </c>
      <c r="F3951">
        <v>0.20201667459896899</v>
      </c>
      <c r="G3951">
        <v>0.86147654999997203</v>
      </c>
      <c r="H3951">
        <v>16.427884615384599</v>
      </c>
      <c r="I3951">
        <v>4.6373258070206296</v>
      </c>
    </row>
    <row r="3952" spans="1:9" x14ac:dyDescent="0.25">
      <c r="A3952">
        <v>3950</v>
      </c>
      <c r="B3952">
        <v>71.461067193675802</v>
      </c>
      <c r="C3952">
        <v>149.951124687586</v>
      </c>
      <c r="D3952">
        <v>11.896527658553699</v>
      </c>
      <c r="E3952">
        <v>8.9717532580427299</v>
      </c>
      <c r="F3952">
        <v>0.36890905015838299</v>
      </c>
      <c r="G3952">
        <v>0.81849904361874704</v>
      </c>
      <c r="H3952">
        <v>8.8256087981146898</v>
      </c>
      <c r="I3952">
        <v>4.71886999451453</v>
      </c>
    </row>
    <row r="3953" spans="1:9" x14ac:dyDescent="0.25">
      <c r="A3953">
        <v>3951</v>
      </c>
      <c r="B3953">
        <v>70.907418655097601</v>
      </c>
      <c r="C3953">
        <v>159.90587867417099</v>
      </c>
      <c r="D3953">
        <v>13.479158353842401</v>
      </c>
      <c r="E3953">
        <v>10.3759829656902</v>
      </c>
      <c r="F3953">
        <v>0.44871185293956101</v>
      </c>
      <c r="G3953">
        <v>0.81179165527860497</v>
      </c>
      <c r="H3953">
        <v>5.3152617898254704</v>
      </c>
      <c r="I3953">
        <v>5.7614991482112403</v>
      </c>
    </row>
    <row r="3954" spans="1:9" x14ac:dyDescent="0.25">
      <c r="A3954">
        <v>3952</v>
      </c>
      <c r="B3954">
        <v>74.392408937863394</v>
      </c>
      <c r="C3954">
        <v>147.52536490762401</v>
      </c>
      <c r="D3954">
        <v>20.2578312464953</v>
      </c>
      <c r="E3954">
        <v>4.89621578716398</v>
      </c>
      <c r="F3954">
        <v>0.42980853094086402</v>
      </c>
      <c r="G3954">
        <v>0.860048987013452</v>
      </c>
      <c r="H3954">
        <v>9.1134020618556697</v>
      </c>
      <c r="I3954">
        <v>3.28407178911946</v>
      </c>
    </row>
    <row r="3955" spans="1:9" x14ac:dyDescent="0.25">
      <c r="A3955">
        <v>3953</v>
      </c>
      <c r="B3955">
        <v>41.573074908328898</v>
      </c>
      <c r="C3955">
        <v>167.600075433744</v>
      </c>
      <c r="D3955">
        <v>17.1768023742531</v>
      </c>
      <c r="E3955">
        <v>9.7702681493096204</v>
      </c>
      <c r="F3955">
        <v>0.24035950346839399</v>
      </c>
      <c r="G3955">
        <v>0.84898083019697701</v>
      </c>
      <c r="H3955">
        <v>12.0562310030395</v>
      </c>
      <c r="I3955">
        <v>5.6545340445559997</v>
      </c>
    </row>
    <row r="3956" spans="1:9" x14ac:dyDescent="0.25">
      <c r="A3956">
        <v>3954</v>
      </c>
      <c r="B3956">
        <v>66.533530086899404</v>
      </c>
      <c r="C3956">
        <v>160.72040459540401</v>
      </c>
      <c r="D3956">
        <v>14.5476871437141</v>
      </c>
      <c r="E3956">
        <v>5.2204402700492603</v>
      </c>
      <c r="F3956">
        <v>0.37826641141283002</v>
      </c>
      <c r="G3956">
        <v>0.84107028495011604</v>
      </c>
      <c r="H3956">
        <v>8.8610932475884194</v>
      </c>
      <c r="I3956">
        <v>3.3639010189228502</v>
      </c>
    </row>
    <row r="3957" spans="1:9" x14ac:dyDescent="0.25">
      <c r="A3957">
        <v>3955</v>
      </c>
      <c r="B3957">
        <v>30.808246597277801</v>
      </c>
      <c r="C3957">
        <v>149.26766721815099</v>
      </c>
      <c r="D3957">
        <v>16.489295563336899</v>
      </c>
      <c r="E3957">
        <v>7.79124030629887</v>
      </c>
      <c r="F3957">
        <v>0.195288422501044</v>
      </c>
      <c r="G3957">
        <v>0.85695818532374701</v>
      </c>
      <c r="H3957">
        <v>18.722797927461102</v>
      </c>
      <c r="I3957">
        <v>4.6433161953727504</v>
      </c>
    </row>
    <row r="3958" spans="1:9" x14ac:dyDescent="0.25">
      <c r="A3958">
        <v>3956</v>
      </c>
      <c r="B3958">
        <v>36.453178068898502</v>
      </c>
      <c r="C3958">
        <v>171.95569859901499</v>
      </c>
      <c r="D3958">
        <v>14.5870528122644</v>
      </c>
      <c r="E3958">
        <v>5.4308499814252302</v>
      </c>
      <c r="F3958">
        <v>0.21442392365288901</v>
      </c>
      <c r="G3958">
        <v>0.85193362418320795</v>
      </c>
      <c r="H3958">
        <v>16.626112759643899</v>
      </c>
      <c r="I3958">
        <v>2.9718309859154899</v>
      </c>
    </row>
    <row r="3959" spans="1:9" x14ac:dyDescent="0.25">
      <c r="A3959">
        <v>3957</v>
      </c>
      <c r="B3959">
        <v>38.476729559748399</v>
      </c>
      <c r="C3959">
        <v>135.93369611914599</v>
      </c>
      <c r="D3959">
        <v>12.565580958828701</v>
      </c>
      <c r="E3959">
        <v>10.3936327143716</v>
      </c>
      <c r="F3959">
        <v>0.230475748673063</v>
      </c>
      <c r="G3959">
        <v>0.80389792588645603</v>
      </c>
      <c r="H3959">
        <v>8.6209034543844094</v>
      </c>
      <c r="I3959">
        <v>4.7466192170818502</v>
      </c>
    </row>
    <row r="3960" spans="1:9" x14ac:dyDescent="0.25">
      <c r="A3960">
        <v>3958</v>
      </c>
      <c r="B3960">
        <v>39.497030607583298</v>
      </c>
      <c r="C3960">
        <v>135.59443777511001</v>
      </c>
      <c r="D3960">
        <v>16.632446128159099</v>
      </c>
      <c r="E3960">
        <v>5.5225268892840802</v>
      </c>
      <c r="F3960">
        <v>0.24938301784869199</v>
      </c>
      <c r="G3960">
        <v>0.75558787845935904</v>
      </c>
      <c r="H3960">
        <v>9.3611111111111107</v>
      </c>
      <c r="I3960">
        <v>2.8736187845303802</v>
      </c>
    </row>
    <row r="3961" spans="1:9" x14ac:dyDescent="0.25">
      <c r="A3961">
        <v>3959</v>
      </c>
      <c r="B3961">
        <v>36.5909325090159</v>
      </c>
      <c r="C3961">
        <v>169.76171206225601</v>
      </c>
      <c r="D3961">
        <v>13.9678877229702</v>
      </c>
      <c r="E3961">
        <v>11.097960780237401</v>
      </c>
      <c r="F3961">
        <v>0.21967488729694801</v>
      </c>
      <c r="G3961">
        <v>0.81032905607315497</v>
      </c>
      <c r="H3961">
        <v>17.687953555878</v>
      </c>
      <c r="I3961">
        <v>4.8352855051244497</v>
      </c>
    </row>
    <row r="3962" spans="1:9" x14ac:dyDescent="0.25">
      <c r="A3962">
        <v>3960</v>
      </c>
      <c r="B3962">
        <v>74.597731542690099</v>
      </c>
      <c r="C3962">
        <v>127.93932346723</v>
      </c>
      <c r="D3962">
        <v>11.531565110715</v>
      </c>
      <c r="E3962">
        <v>4.4890792817364096</v>
      </c>
      <c r="F3962">
        <v>0.49010769497170797</v>
      </c>
      <c r="G3962">
        <v>0.84656166214183104</v>
      </c>
      <c r="H3962">
        <v>4.41638330757341</v>
      </c>
      <c r="I3962">
        <v>2.9040880503144599</v>
      </c>
    </row>
    <row r="3963" spans="1:9" x14ac:dyDescent="0.25">
      <c r="A3963">
        <v>3961</v>
      </c>
      <c r="B3963">
        <v>46.6793187347931</v>
      </c>
      <c r="C3963">
        <v>103.902833031946</v>
      </c>
      <c r="D3963">
        <v>18.768064834585999</v>
      </c>
      <c r="E3963">
        <v>6.1248284521502603</v>
      </c>
      <c r="F3963">
        <v>0.303034251666851</v>
      </c>
      <c r="G3963">
        <v>0.80903278636874099</v>
      </c>
      <c r="H3963">
        <v>11.416905444126</v>
      </c>
      <c r="I3963">
        <v>3.31445400996828</v>
      </c>
    </row>
    <row r="3964" spans="1:9" x14ac:dyDescent="0.25">
      <c r="A3964">
        <v>3962</v>
      </c>
      <c r="B3964">
        <v>74.601121495327106</v>
      </c>
      <c r="C3964">
        <v>152.009419710299</v>
      </c>
      <c r="D3964">
        <v>13.7769598126273</v>
      </c>
      <c r="E3964">
        <v>5.9770132435236896</v>
      </c>
      <c r="F3964">
        <v>0.41045083244820202</v>
      </c>
      <c r="G3964">
        <v>0.86218362375349</v>
      </c>
      <c r="H3964">
        <v>6.02536231884058</v>
      </c>
      <c r="I3964">
        <v>3.26018518518518</v>
      </c>
    </row>
    <row r="3965" spans="1:9" x14ac:dyDescent="0.25">
      <c r="A3965">
        <v>3963</v>
      </c>
      <c r="B3965">
        <v>37.375999999999998</v>
      </c>
      <c r="C3965">
        <v>168.917552563193</v>
      </c>
      <c r="D3965">
        <v>15.1240839140755</v>
      </c>
      <c r="E3965">
        <v>3.0639274941303598</v>
      </c>
      <c r="F3965">
        <v>0.23250530201275799</v>
      </c>
      <c r="G3965">
        <v>0.86860343669428097</v>
      </c>
      <c r="H3965">
        <v>15.2209302325581</v>
      </c>
      <c r="I3965">
        <v>2.3849431818181799</v>
      </c>
    </row>
    <row r="3966" spans="1:9" x14ac:dyDescent="0.25">
      <c r="A3966">
        <v>3964</v>
      </c>
      <c r="B3966">
        <v>38.363853622105999</v>
      </c>
      <c r="C3966">
        <v>158.524853962305</v>
      </c>
      <c r="D3966">
        <v>10.032611064893199</v>
      </c>
      <c r="E3966">
        <v>4.3636195710440298</v>
      </c>
      <c r="F3966">
        <v>0.25580770781911799</v>
      </c>
      <c r="G3966">
        <v>0.84877866510331301</v>
      </c>
      <c r="H3966">
        <v>7.76908979841172</v>
      </c>
      <c r="I3966">
        <v>3.16010498687664</v>
      </c>
    </row>
    <row r="3967" spans="1:9" x14ac:dyDescent="0.25">
      <c r="A3967">
        <v>3965</v>
      </c>
      <c r="B3967">
        <v>36.672503549455698</v>
      </c>
      <c r="C3967">
        <v>164.01663625630499</v>
      </c>
      <c r="D3967">
        <v>18.781933862009399</v>
      </c>
      <c r="E3967">
        <v>5.2822386828514398</v>
      </c>
      <c r="F3967">
        <v>0.21694883164680101</v>
      </c>
      <c r="G3967">
        <v>0.85308141815945104</v>
      </c>
      <c r="H3967">
        <v>20.250670241286802</v>
      </c>
      <c r="I3967">
        <v>3.3592471358428799</v>
      </c>
    </row>
    <row r="3968" spans="1:9" x14ac:dyDescent="0.25">
      <c r="A3968">
        <v>3966</v>
      </c>
      <c r="B3968">
        <v>43.566155593412802</v>
      </c>
      <c r="C3968">
        <v>184.96162657502799</v>
      </c>
      <c r="D3968">
        <v>13.0489250496243</v>
      </c>
      <c r="E3968">
        <v>4.2356268034531404</v>
      </c>
      <c r="F3968">
        <v>0.27244213058182898</v>
      </c>
      <c r="G3968">
        <v>0.872783917343673</v>
      </c>
      <c r="H3968">
        <v>13.0762286860581</v>
      </c>
      <c r="I3968">
        <v>2.5973451327433601</v>
      </c>
    </row>
    <row r="3969" spans="1:9" x14ac:dyDescent="0.25">
      <c r="A3969">
        <v>3967</v>
      </c>
      <c r="B3969">
        <v>34.108943089430802</v>
      </c>
      <c r="C3969">
        <v>144.25984121733299</v>
      </c>
      <c r="D3969">
        <v>16.0998925159038</v>
      </c>
      <c r="E3969">
        <v>8.2532956811243494</v>
      </c>
      <c r="F3969">
        <v>0.206623512933578</v>
      </c>
      <c r="G3969">
        <v>0.76780403037930001</v>
      </c>
      <c r="H3969">
        <v>13.845167652859899</v>
      </c>
      <c r="I3969">
        <v>4.4869063470927602</v>
      </c>
    </row>
    <row r="3970" spans="1:9" x14ac:dyDescent="0.25">
      <c r="A3970">
        <v>3968</v>
      </c>
      <c r="B3970">
        <v>37.014603616133499</v>
      </c>
      <c r="C3970">
        <v>152.92234548335901</v>
      </c>
      <c r="D3970">
        <v>14.3455133340338</v>
      </c>
      <c r="E3970">
        <v>11.8230239169634</v>
      </c>
      <c r="F3970">
        <v>0.223701892478359</v>
      </c>
      <c r="G3970">
        <v>0.76807843240655105</v>
      </c>
      <c r="H3970">
        <v>12.443396226415</v>
      </c>
      <c r="I3970">
        <v>5.1060185185185096</v>
      </c>
    </row>
    <row r="3971" spans="1:9" x14ac:dyDescent="0.25">
      <c r="A3971">
        <v>3969</v>
      </c>
      <c r="B3971">
        <v>51.993187737928203</v>
      </c>
      <c r="C3971">
        <v>142.23171265878199</v>
      </c>
      <c r="D3971">
        <v>14.5054912467194</v>
      </c>
      <c r="E3971">
        <v>8.5775398080736203</v>
      </c>
      <c r="F3971">
        <v>0.332673815727348</v>
      </c>
      <c r="G3971">
        <v>0.73163881322657398</v>
      </c>
      <c r="H3971">
        <v>7.02433628318584</v>
      </c>
      <c r="I3971">
        <v>3.5127478753540999</v>
      </c>
    </row>
    <row r="3972" spans="1:9" x14ac:dyDescent="0.25">
      <c r="A3972">
        <v>3970</v>
      </c>
      <c r="B3972">
        <v>43.473346495557699</v>
      </c>
      <c r="C3972">
        <v>151.30008623167501</v>
      </c>
      <c r="D3972">
        <v>19.793929968633499</v>
      </c>
      <c r="E3972">
        <v>5.1215592888741304</v>
      </c>
      <c r="F3972">
        <v>0.249922999628552</v>
      </c>
      <c r="G3972">
        <v>0.81744985328090303</v>
      </c>
      <c r="H3972">
        <v>17.1523272214386</v>
      </c>
      <c r="I3972">
        <v>2.9638443935926699</v>
      </c>
    </row>
    <row r="3973" spans="1:9" x14ac:dyDescent="0.25">
      <c r="A3973">
        <v>3971</v>
      </c>
      <c r="B3973">
        <v>36.731590181430001</v>
      </c>
      <c r="C3973">
        <v>114.185135951661</v>
      </c>
      <c r="D3973">
        <v>16.782426620564902</v>
      </c>
      <c r="E3973">
        <v>7.0150584362858099</v>
      </c>
      <c r="F3973">
        <v>0.21792458142634699</v>
      </c>
      <c r="G3973">
        <v>0.767760354167208</v>
      </c>
      <c r="H3973">
        <v>11.402799377916001</v>
      </c>
      <c r="I3973">
        <v>4.1688654353562002</v>
      </c>
    </row>
    <row r="3974" spans="1:9" x14ac:dyDescent="0.25">
      <c r="A3974">
        <v>3972</v>
      </c>
      <c r="B3974">
        <v>42.501780566389598</v>
      </c>
      <c r="C3974">
        <v>137.23577235772299</v>
      </c>
      <c r="D3974">
        <v>12.3298632080175</v>
      </c>
      <c r="E3974">
        <v>5.7460881577742402</v>
      </c>
      <c r="F3974">
        <v>0.285392076430032</v>
      </c>
      <c r="G3974">
        <v>0.84657550335698994</v>
      </c>
      <c r="H3974">
        <v>8.1540504648074297</v>
      </c>
      <c r="I3974">
        <v>3.6056210335448702</v>
      </c>
    </row>
    <row r="3975" spans="1:9" x14ac:dyDescent="0.25">
      <c r="A3975">
        <v>3973</v>
      </c>
      <c r="B3975">
        <v>64.614479638009001</v>
      </c>
      <c r="C3975">
        <v>138.905073899131</v>
      </c>
      <c r="D3975">
        <v>14.3668396649212</v>
      </c>
      <c r="E3975">
        <v>11.0084008299863</v>
      </c>
      <c r="F3975">
        <v>0.48483528311359902</v>
      </c>
      <c r="G3975">
        <v>0.81979673479847504</v>
      </c>
      <c r="H3975">
        <v>4.2811279826464199</v>
      </c>
      <c r="I3975">
        <v>4.8524229074889798</v>
      </c>
    </row>
    <row r="3976" spans="1:9" x14ac:dyDescent="0.25">
      <c r="A3976">
        <v>3974</v>
      </c>
      <c r="B3976">
        <v>49.630662020905902</v>
      </c>
      <c r="C3976">
        <v>170.68181234758001</v>
      </c>
      <c r="D3976">
        <v>11.7374844272861</v>
      </c>
      <c r="E3976">
        <v>2.60315878223332</v>
      </c>
      <c r="F3976">
        <v>0.30820119525325601</v>
      </c>
      <c r="G3976">
        <v>0.84946005909557798</v>
      </c>
      <c r="H3976">
        <v>11.717987804878</v>
      </c>
      <c r="I3976">
        <v>2.2253521126760498</v>
      </c>
    </row>
    <row r="3977" spans="1:9" x14ac:dyDescent="0.25">
      <c r="A3977">
        <v>3975</v>
      </c>
      <c r="B3977">
        <v>48.603199746554701</v>
      </c>
      <c r="C3977">
        <v>165.20635957747999</v>
      </c>
      <c r="D3977">
        <v>9.7405076261058205</v>
      </c>
      <c r="E3977">
        <v>5.71655336629654</v>
      </c>
      <c r="F3977">
        <v>0.30802852460019098</v>
      </c>
      <c r="G3977">
        <v>0.86386269380071601</v>
      </c>
      <c r="H3977">
        <v>6.7132639791937496</v>
      </c>
      <c r="I3977">
        <v>3.1980170751858901</v>
      </c>
    </row>
    <row r="3978" spans="1:9" x14ac:dyDescent="0.25">
      <c r="A3978">
        <v>3976</v>
      </c>
      <c r="B3978">
        <v>25.262208067940499</v>
      </c>
      <c r="C3978">
        <v>102.52638257375401</v>
      </c>
      <c r="D3978">
        <v>10.423171809513301</v>
      </c>
      <c r="E3978">
        <v>7.20462966662389</v>
      </c>
      <c r="F3978">
        <v>0.21350012670451801</v>
      </c>
      <c r="G3978">
        <v>0.73430793386952997</v>
      </c>
      <c r="H3978">
        <v>9.5370919881305607</v>
      </c>
      <c r="I3978">
        <v>4.9396617986164397</v>
      </c>
    </row>
    <row r="3979" spans="1:9" x14ac:dyDescent="0.25">
      <c r="A3979">
        <v>3977</v>
      </c>
      <c r="B3979">
        <v>41.8900279589934</v>
      </c>
      <c r="C3979">
        <v>158.302680453769</v>
      </c>
      <c r="D3979">
        <v>16.064707275224102</v>
      </c>
      <c r="E3979">
        <v>4.9274424625618298</v>
      </c>
      <c r="F3979">
        <v>0.25467107103236603</v>
      </c>
      <c r="G3979">
        <v>0.86782514096155505</v>
      </c>
      <c r="H3979">
        <v>15.977542932628699</v>
      </c>
      <c r="I3979">
        <v>3.31494920174165</v>
      </c>
    </row>
    <row r="3980" spans="1:9" x14ac:dyDescent="0.25">
      <c r="A3980">
        <v>3978</v>
      </c>
      <c r="B3980">
        <v>57.699697307630998</v>
      </c>
      <c r="C3980">
        <v>115.51813363815801</v>
      </c>
      <c r="D3980">
        <v>12.294302146636699</v>
      </c>
      <c r="E3980">
        <v>5.6894551323343698</v>
      </c>
      <c r="F3980">
        <v>0.33479478587241202</v>
      </c>
      <c r="G3980">
        <v>0.84357410757959195</v>
      </c>
      <c r="H3980">
        <v>10.4682230869001</v>
      </c>
      <c r="I3980">
        <v>3.4835451287064099</v>
      </c>
    </row>
    <row r="3981" spans="1:9" x14ac:dyDescent="0.25">
      <c r="A3981">
        <v>3979</v>
      </c>
      <c r="B3981">
        <v>58.468418259023302</v>
      </c>
      <c r="C3981">
        <v>123.97240223463599</v>
      </c>
      <c r="D3981">
        <v>15.0614867237458</v>
      </c>
      <c r="E3981">
        <v>4.9947146547819896</v>
      </c>
      <c r="F3981">
        <v>0.33214883591757699</v>
      </c>
      <c r="G3981">
        <v>0.844367183289783</v>
      </c>
      <c r="H3981">
        <v>16.544425087107999</v>
      </c>
      <c r="I3981">
        <v>3.2780945991278001</v>
      </c>
    </row>
    <row r="3982" spans="1:9" x14ac:dyDescent="0.25">
      <c r="A3982">
        <v>3980</v>
      </c>
      <c r="B3982">
        <v>41.549194991055401</v>
      </c>
      <c r="C3982">
        <v>139.08055130168401</v>
      </c>
      <c r="D3982">
        <v>9.6518012392425199</v>
      </c>
      <c r="E3982">
        <v>8.80334431779605</v>
      </c>
      <c r="F3982">
        <v>0.30758358800617103</v>
      </c>
      <c r="G3982">
        <v>0.65699008430092498</v>
      </c>
      <c r="H3982">
        <v>6.2115621156211498</v>
      </c>
      <c r="I3982">
        <v>3.8577946768060798</v>
      </c>
    </row>
    <row r="3983" spans="1:9" x14ac:dyDescent="0.25">
      <c r="A3983">
        <v>3981</v>
      </c>
      <c r="B3983">
        <v>25.680497925311201</v>
      </c>
      <c r="C3983">
        <v>75.537439078422594</v>
      </c>
      <c r="D3983">
        <v>9.5193165106274495</v>
      </c>
      <c r="E3983">
        <v>8.4362214374319802</v>
      </c>
      <c r="F3983">
        <v>0.21693953479113101</v>
      </c>
      <c r="G3983">
        <v>0.71436714631155496</v>
      </c>
      <c r="H3983">
        <v>8.49444444444444</v>
      </c>
      <c r="I3983">
        <v>4.3481524249422598</v>
      </c>
    </row>
    <row r="3984" spans="1:9" x14ac:dyDescent="0.25">
      <c r="A3984">
        <v>3982</v>
      </c>
      <c r="B3984">
        <v>32.086600142551603</v>
      </c>
      <c r="C3984">
        <v>147.04381356879401</v>
      </c>
      <c r="D3984">
        <v>17.982718408876998</v>
      </c>
      <c r="E3984">
        <v>8.9139161913183695</v>
      </c>
      <c r="F3984">
        <v>0.19185452700466599</v>
      </c>
      <c r="G3984">
        <v>0.82752408019550205</v>
      </c>
      <c r="H3984">
        <v>14.7311212814645</v>
      </c>
      <c r="I3984">
        <v>5.1546061415220201</v>
      </c>
    </row>
    <row r="3985" spans="1:9" x14ac:dyDescent="0.25">
      <c r="A3985">
        <v>3983</v>
      </c>
      <c r="B3985">
        <v>25.1313868613138</v>
      </c>
      <c r="C3985">
        <v>144.480175852804</v>
      </c>
      <c r="D3985">
        <v>12.6359179072867</v>
      </c>
      <c r="E3985">
        <v>4.0888783258779098</v>
      </c>
      <c r="F3985">
        <v>0.19670043804006601</v>
      </c>
      <c r="G3985">
        <v>0.88622096288558705</v>
      </c>
      <c r="H3985">
        <v>13.5754189944134</v>
      </c>
      <c r="I3985">
        <v>2.9679172056921002</v>
      </c>
    </row>
    <row r="3986" spans="1:9" x14ac:dyDescent="0.25">
      <c r="A3986">
        <v>3984</v>
      </c>
      <c r="B3986">
        <v>94.456021650879507</v>
      </c>
      <c r="C3986">
        <v>143.57295588013801</v>
      </c>
      <c r="D3986">
        <v>20.9712165564939</v>
      </c>
      <c r="E3986">
        <v>3.5984276764418501</v>
      </c>
      <c r="F3986">
        <v>0.448222827262237</v>
      </c>
      <c r="G3986">
        <v>0.80094869234966104</v>
      </c>
      <c r="H3986">
        <v>7.7311586051743504</v>
      </c>
      <c r="I3986">
        <v>2.7749110320284598</v>
      </c>
    </row>
    <row r="3987" spans="1:9" x14ac:dyDescent="0.25">
      <c r="A3987">
        <v>3985</v>
      </c>
      <c r="B3987">
        <v>57.595890410958901</v>
      </c>
      <c r="C3987">
        <v>140.47895295366101</v>
      </c>
      <c r="D3987">
        <v>14.700156390408299</v>
      </c>
      <c r="E3987">
        <v>8.5900958907727496</v>
      </c>
      <c r="F3987">
        <v>0.348631928874089</v>
      </c>
      <c r="G3987">
        <v>0.79194898071872499</v>
      </c>
      <c r="H3987">
        <v>6.1818181818181799</v>
      </c>
      <c r="I3987">
        <v>4.82515463917525</v>
      </c>
    </row>
    <row r="3988" spans="1:9" x14ac:dyDescent="0.25">
      <c r="A3988">
        <v>3986</v>
      </c>
      <c r="B3988">
        <v>58.926118626430799</v>
      </c>
      <c r="C3988">
        <v>124.384983029715</v>
      </c>
      <c r="D3988">
        <v>13.4098007487407</v>
      </c>
      <c r="E3988">
        <v>4.3251139386871298</v>
      </c>
      <c r="F3988">
        <v>0.33569719616274302</v>
      </c>
      <c r="G3988">
        <v>0.87962385972125101</v>
      </c>
      <c r="H3988">
        <v>11.496495327102799</v>
      </c>
      <c r="I3988">
        <v>2.8930802498798598</v>
      </c>
    </row>
    <row r="3989" spans="1:9" x14ac:dyDescent="0.25">
      <c r="A3989">
        <v>3987</v>
      </c>
      <c r="B3989">
        <v>25.842345276872901</v>
      </c>
      <c r="C3989">
        <v>35.355518112889598</v>
      </c>
      <c r="D3989">
        <v>14.489987982103401</v>
      </c>
      <c r="E3989">
        <v>22.698169175041201</v>
      </c>
      <c r="F3989">
        <v>0.146015782830901</v>
      </c>
      <c r="G3989">
        <v>0.16610333430668101</v>
      </c>
      <c r="H3989">
        <v>16.583032490974698</v>
      </c>
      <c r="I3989">
        <v>6.8397085610200303</v>
      </c>
    </row>
    <row r="3990" spans="1:9" x14ac:dyDescent="0.25">
      <c r="A3990">
        <v>3988</v>
      </c>
      <c r="B3990">
        <v>56.807940346634403</v>
      </c>
      <c r="C3990">
        <v>116.24450250381</v>
      </c>
      <c r="D3990">
        <v>12.7421468222171</v>
      </c>
      <c r="E3990">
        <v>12.0645369813749</v>
      </c>
      <c r="F3990">
        <v>0.32038291523814599</v>
      </c>
      <c r="G3990">
        <v>0.74176104193908499</v>
      </c>
      <c r="H3990">
        <v>11.907031249999999</v>
      </c>
      <c r="I3990">
        <v>5.2751250568440202</v>
      </c>
    </row>
    <row r="3991" spans="1:9" x14ac:dyDescent="0.25">
      <c r="A3991">
        <v>3989</v>
      </c>
      <c r="B3991">
        <v>47.344318181818103</v>
      </c>
      <c r="C3991">
        <v>133.74869994799701</v>
      </c>
      <c r="D3991">
        <v>11.183354470456999</v>
      </c>
      <c r="E3991">
        <v>13.3840838117834</v>
      </c>
      <c r="F3991">
        <v>0.30316804335394198</v>
      </c>
      <c r="G3991">
        <v>0.760125887312882</v>
      </c>
      <c r="H3991">
        <v>8.1113537117903896</v>
      </c>
      <c r="I3991">
        <v>7.7058642922935201</v>
      </c>
    </row>
    <row r="3992" spans="1:9" x14ac:dyDescent="0.25">
      <c r="A3992">
        <v>3990</v>
      </c>
      <c r="B3992">
        <v>68.410433448408099</v>
      </c>
      <c r="C3992">
        <v>150.68385140257701</v>
      </c>
      <c r="D3992">
        <v>14.3152578122842</v>
      </c>
      <c r="E3992">
        <v>6.1449130997137802</v>
      </c>
      <c r="F3992">
        <v>0.34125358656444399</v>
      </c>
      <c r="G3992">
        <v>0.85016814063495005</v>
      </c>
      <c r="H3992">
        <v>8.6327827191867801</v>
      </c>
      <c r="I3992">
        <v>3.3133656509695202</v>
      </c>
    </row>
    <row r="3993" spans="1:9" x14ac:dyDescent="0.25">
      <c r="A3993">
        <v>3991</v>
      </c>
      <c r="B3993">
        <v>30.719859402460401</v>
      </c>
      <c r="C3993">
        <v>197.69478046594901</v>
      </c>
      <c r="D3993">
        <v>13.4609707905942</v>
      </c>
      <c r="E3993">
        <v>4.9535325528425398</v>
      </c>
      <c r="F3993">
        <v>0.18405744900391399</v>
      </c>
      <c r="G3993">
        <v>0.879445997510233</v>
      </c>
      <c r="H3993">
        <v>21.233720930232501</v>
      </c>
      <c r="I3993">
        <v>2.8755115961800799</v>
      </c>
    </row>
    <row r="3994" spans="1:9" x14ac:dyDescent="0.25">
      <c r="A3994">
        <v>3992</v>
      </c>
      <c r="B3994">
        <v>36.124293785310698</v>
      </c>
      <c r="C3994">
        <v>132.70467101958801</v>
      </c>
      <c r="D3994">
        <v>14.3347725618383</v>
      </c>
      <c r="E3994">
        <v>7.8004137468966199</v>
      </c>
      <c r="F3994">
        <v>0.23174645834141799</v>
      </c>
      <c r="G3994">
        <v>0.81016783722383201</v>
      </c>
      <c r="H3994">
        <v>15.903532608695601</v>
      </c>
      <c r="I3994">
        <v>3.65748642358417</v>
      </c>
    </row>
    <row r="3995" spans="1:9" x14ac:dyDescent="0.25">
      <c r="A3995">
        <v>3993</v>
      </c>
      <c r="B3995">
        <v>54.837939698492399</v>
      </c>
      <c r="C3995">
        <v>151.20312339463601</v>
      </c>
      <c r="D3995">
        <v>15.859176314097301</v>
      </c>
      <c r="E3995">
        <v>9.6022216470551101</v>
      </c>
      <c r="F3995">
        <v>0.29866780564495299</v>
      </c>
      <c r="G3995">
        <v>0.84550521175349203</v>
      </c>
      <c r="H3995">
        <v>16.932748538011602</v>
      </c>
      <c r="I3995">
        <v>3.7123734900424399</v>
      </c>
    </row>
    <row r="3996" spans="1:9" x14ac:dyDescent="0.25">
      <c r="A3996">
        <v>3994</v>
      </c>
      <c r="B3996">
        <v>42.5038386002499</v>
      </c>
      <c r="C3996">
        <v>150.157335406946</v>
      </c>
      <c r="D3996">
        <v>15.575661338681799</v>
      </c>
      <c r="E3996">
        <v>3.7647949485410201</v>
      </c>
      <c r="F3996">
        <v>0.27904811645060601</v>
      </c>
      <c r="G3996">
        <v>0.87639002297197099</v>
      </c>
      <c r="H3996">
        <v>9.6871546961325894</v>
      </c>
      <c r="I3996">
        <v>2.63148524923702</v>
      </c>
    </row>
    <row r="3997" spans="1:9" x14ac:dyDescent="0.25">
      <c r="A3997">
        <v>3995</v>
      </c>
      <c r="B3997">
        <v>62.679766536964898</v>
      </c>
      <c r="C3997">
        <v>141.403572965992</v>
      </c>
      <c r="D3997">
        <v>10.884211642300199</v>
      </c>
      <c r="E3997">
        <v>7.25615613493515</v>
      </c>
      <c r="F3997">
        <v>0.399481226446746</v>
      </c>
      <c r="G3997">
        <v>0.71953903657216201</v>
      </c>
      <c r="H3997">
        <v>7.1617076326002502</v>
      </c>
      <c r="I3997">
        <v>3.5011037527593798</v>
      </c>
    </row>
    <row r="3998" spans="1:9" x14ac:dyDescent="0.25">
      <c r="A3998">
        <v>3996</v>
      </c>
      <c r="B3998">
        <v>18.053064958828902</v>
      </c>
      <c r="C3998">
        <v>125.22259993704699</v>
      </c>
      <c r="D3998">
        <v>19.8047581067881</v>
      </c>
      <c r="E3998">
        <v>4.8706888879257502</v>
      </c>
      <c r="F3998">
        <v>0.118420002762816</v>
      </c>
      <c r="G3998">
        <v>0.91360973832793102</v>
      </c>
      <c r="H3998">
        <v>17.058295964125499</v>
      </c>
      <c r="I3998">
        <v>3.1362530413625298</v>
      </c>
    </row>
    <row r="3999" spans="1:9" x14ac:dyDescent="0.25">
      <c r="A3999">
        <v>3997</v>
      </c>
      <c r="B3999">
        <v>34.487863247863203</v>
      </c>
      <c r="C3999">
        <v>129.56565374965101</v>
      </c>
      <c r="D3999">
        <v>11.294059136889899</v>
      </c>
      <c r="E3999">
        <v>2.7297408413289399</v>
      </c>
      <c r="F3999">
        <v>0.21831416394315001</v>
      </c>
      <c r="G3999">
        <v>0.918800384627667</v>
      </c>
      <c r="H3999">
        <v>15.2795321637426</v>
      </c>
      <c r="I3999">
        <v>2.5423691215616602</v>
      </c>
    </row>
    <row r="4000" spans="1:9" x14ac:dyDescent="0.25">
      <c r="A4000">
        <v>3998</v>
      </c>
      <c r="B4000">
        <v>17.968054211035799</v>
      </c>
      <c r="C4000">
        <v>163.532059539144</v>
      </c>
      <c r="D4000">
        <v>20.9387062781175</v>
      </c>
      <c r="E4000">
        <v>6.4458905943218596</v>
      </c>
      <c r="F4000">
        <v>9.2021507041330997E-2</v>
      </c>
      <c r="G4000">
        <v>0.861950139183429</v>
      </c>
      <c r="H4000">
        <v>13.408212560386399</v>
      </c>
      <c r="I4000">
        <v>3.5069477719214102</v>
      </c>
    </row>
    <row r="4001" spans="1:9" x14ac:dyDescent="0.25">
      <c r="A4001">
        <v>3999</v>
      </c>
      <c r="B4001">
        <v>26.074317968014999</v>
      </c>
      <c r="C4001">
        <v>133.86660206718301</v>
      </c>
      <c r="D4001">
        <v>7.9655959509963203</v>
      </c>
      <c r="E4001">
        <v>4.8122282724732299</v>
      </c>
      <c r="F4001">
        <v>0.22338058819074999</v>
      </c>
      <c r="G4001">
        <v>0.85659563044109199</v>
      </c>
      <c r="H4001">
        <v>9.3304347826086893</v>
      </c>
      <c r="I4001">
        <v>3.4936363636363601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7399-2EA4-4548-A655-FBACF7DE241F}">
  <dimension ref="A1:V257"/>
  <sheetViews>
    <sheetView topLeftCell="C16" workbookViewId="0">
      <selection activeCell="P54" sqref="P54:Y62"/>
    </sheetView>
  </sheetViews>
  <sheetFormatPr defaultRowHeight="15" x14ac:dyDescent="0.25"/>
  <cols>
    <col min="2" max="3" width="19" customWidth="1"/>
    <col min="4" max="4" width="17.140625" customWidth="1"/>
    <col min="5" max="5" width="19.5703125" customWidth="1"/>
  </cols>
  <sheetData>
    <row r="1" spans="1:13" ht="45" customHeight="1" x14ac:dyDescent="0.25">
      <c r="B1" s="1" t="s">
        <v>36</v>
      </c>
      <c r="C1" s="1" t="s">
        <v>37</v>
      </c>
      <c r="D1" s="1" t="s">
        <v>38</v>
      </c>
      <c r="E1" s="1" t="s">
        <v>39</v>
      </c>
    </row>
    <row r="2" spans="1:13" ht="15.75" thickBot="1" x14ac:dyDescent="0.3">
      <c r="A2">
        <v>1</v>
      </c>
      <c r="B2">
        <f>COUNTIFS(Table2[Local IntensMean Pos], "&gt;="&amp;A2, Table2[Local IntensMean Pos], "&lt;"&amp;A3)</f>
        <v>0</v>
      </c>
      <c r="C2">
        <f>COUNTIFS(Table2[Local IntensMean Neg], "&gt;="&amp;A2, Table2[Local IntensMean Neg], "&lt;"&amp;A3)</f>
        <v>0</v>
      </c>
      <c r="D2">
        <f>COUNTIFS(Table2[Local IntensStDev Pos], "&gt;="&amp;A2, Table2[Local IntensStDev Pos], "&lt;"&amp;A3)</f>
        <v>0</v>
      </c>
      <c r="E2">
        <f>COUNTIFS(Table2[Local IntensStDev Neg], "&gt;="&amp;A2, Table2[Local IntensStDev Neg], "&lt;"&amp;A3)</f>
        <v>3</v>
      </c>
    </row>
    <row r="3" spans="1:13" x14ac:dyDescent="0.25">
      <c r="A3">
        <v>2</v>
      </c>
      <c r="B3">
        <f>COUNTIFS(Table2[Local IntensMean Pos], "&gt;="&amp;A3, Table2[Local IntensMean Pos], "&lt;"&amp;A4)</f>
        <v>0</v>
      </c>
      <c r="C3">
        <f>COUNTIFS(Table2[Local IntensMean Neg], "&gt;="&amp;A3, Table2[Local IntensMean Neg], "&lt;"&amp;A4)</f>
        <v>0</v>
      </c>
      <c r="D3">
        <f>COUNTIFS(Table2[Local IntensStDev Pos], "&gt;="&amp;A3, Table2[Local IntensStDev Pos], "&lt;"&amp;A4)</f>
        <v>0</v>
      </c>
      <c r="E3">
        <f>COUNTIFS(Table2[Local IntensStDev Neg], "&gt;="&amp;A3, Table2[Local IntensStDev Neg], "&lt;"&amp;A4)</f>
        <v>74</v>
      </c>
      <c r="I3" s="40"/>
      <c r="J3" s="41" t="s">
        <v>40</v>
      </c>
      <c r="K3" s="42"/>
      <c r="L3" s="43" t="s">
        <v>41</v>
      </c>
      <c r="M3" s="44"/>
    </row>
    <row r="4" spans="1:13" ht="15.75" thickBot="1" x14ac:dyDescent="0.3">
      <c r="A4">
        <v>3</v>
      </c>
      <c r="B4">
        <f>COUNTIFS(Table2[Local IntensMean Pos], "&gt;="&amp;A4, Table2[Local IntensMean Pos], "&lt;"&amp;A5)</f>
        <v>0</v>
      </c>
      <c r="C4">
        <f>COUNTIFS(Table2[Local IntensMean Neg], "&gt;="&amp;A4, Table2[Local IntensMean Neg], "&lt;"&amp;A5)</f>
        <v>1</v>
      </c>
      <c r="D4">
        <f>COUNTIFS(Table2[Local IntensStDev Pos], "&gt;="&amp;A4, Table2[Local IntensStDev Pos], "&lt;"&amp;A5)</f>
        <v>0</v>
      </c>
      <c r="E4">
        <f>COUNTIFS(Table2[Local IntensStDev Neg], "&gt;="&amp;A4, Table2[Local IntensStDev Neg], "&lt;"&amp;A5)</f>
        <v>313</v>
      </c>
      <c r="I4" s="40"/>
      <c r="J4" s="19" t="s">
        <v>4</v>
      </c>
      <c r="K4" s="20" t="s">
        <v>5</v>
      </c>
      <c r="L4" s="5" t="s">
        <v>4</v>
      </c>
      <c r="M4" s="6" t="s">
        <v>5</v>
      </c>
    </row>
    <row r="5" spans="1:13" x14ac:dyDescent="0.25">
      <c r="A5">
        <v>4</v>
      </c>
      <c r="B5">
        <f>COUNTIFS(Table2[Local IntensMean Pos], "&gt;="&amp;A5, Table2[Local IntensMean Pos], "&lt;"&amp;A6)</f>
        <v>0</v>
      </c>
      <c r="C5">
        <f>COUNTIFS(Table2[Local IntensMean Neg], "&gt;="&amp;A5, Table2[Local IntensMean Neg], "&lt;"&amp;A6)</f>
        <v>0</v>
      </c>
      <c r="D5">
        <f>COUNTIFS(Table2[Local IntensStDev Pos], "&gt;="&amp;A5, Table2[Local IntensStDev Pos], "&lt;"&amp;A6)</f>
        <v>0</v>
      </c>
      <c r="E5">
        <f>COUNTIFS(Table2[Local IntensStDev Neg], "&gt;="&amp;A5, Table2[Local IntensStDev Neg], "&lt;"&amp;A6)</f>
        <v>637</v>
      </c>
      <c r="I5" s="25" t="s">
        <v>2</v>
      </c>
      <c r="J5" s="21">
        <f>AVERAGE(Table2[Local IntensMean Pos])</f>
        <v>46.376032448638291</v>
      </c>
      <c r="K5" s="21">
        <f>AVERAGE(Table2[Local IntensMean Neg])</f>
        <v>144.04381806712968</v>
      </c>
      <c r="L5" s="22">
        <f>AVERAGE(Table2[Local IntensStDev Pos])</f>
        <v>14.770199254213161</v>
      </c>
      <c r="M5" s="23">
        <f>AVERAGE(Table2[Local IntensStDev Neg])</f>
        <v>7.493092818479596</v>
      </c>
    </row>
    <row r="6" spans="1:13" x14ac:dyDescent="0.25">
      <c r="A6">
        <v>5</v>
      </c>
      <c r="B6">
        <f>COUNTIFS(Table2[Local IntensMean Pos], "&gt;="&amp;A6, Table2[Local IntensMean Pos], "&lt;"&amp;A7)</f>
        <v>0</v>
      </c>
      <c r="C6">
        <f>COUNTIFS(Table2[Local IntensMean Neg], "&gt;="&amp;A6, Table2[Local IntensMean Neg], "&lt;"&amp;A7)</f>
        <v>0</v>
      </c>
      <c r="D6">
        <f>COUNTIFS(Table2[Local IntensStDev Pos], "&gt;="&amp;A6, Table2[Local IntensStDev Pos], "&lt;"&amp;A7)</f>
        <v>0</v>
      </c>
      <c r="E6">
        <f>COUNTIFS(Table2[Local IntensStDev Neg], "&gt;="&amp;A6, Table2[Local IntensStDev Neg], "&lt;"&amp;A7)</f>
        <v>680</v>
      </c>
      <c r="I6" s="26" t="s">
        <v>3</v>
      </c>
      <c r="J6" s="18">
        <f>_xlfn.STDEV.P(Table2[Local IntensMean Pos])</f>
        <v>16.726439413005135</v>
      </c>
      <c r="K6" s="18">
        <f>_xlfn.STDEV.P(Table2[Local IntensMean Neg])</f>
        <v>27.510223648236021</v>
      </c>
      <c r="L6" s="28">
        <f>_xlfn.STDEV.P(Table2[Local IntensStDev Pos])</f>
        <v>3.7065019061395947</v>
      </c>
      <c r="M6" s="24">
        <f>_xlfn.STDEV.P(Table2[Local IntensStDev Neg])</f>
        <v>3.7502173842631756</v>
      </c>
    </row>
    <row r="7" spans="1:13" ht="15.75" thickBot="1" x14ac:dyDescent="0.3">
      <c r="A7">
        <v>6</v>
      </c>
      <c r="B7">
        <f>COUNTIFS(Table2[Local IntensMean Pos], "&gt;="&amp;A7, Table2[Local IntensMean Pos], "&lt;"&amp;A8)</f>
        <v>0</v>
      </c>
      <c r="C7">
        <f>COUNTIFS(Table2[Local IntensMean Neg], "&gt;="&amp;A7, Table2[Local IntensMean Neg], "&lt;"&amp;A8)</f>
        <v>0</v>
      </c>
      <c r="D7">
        <f>COUNTIFS(Table2[Local IntensStDev Pos], "&gt;="&amp;A7, Table2[Local IntensStDev Pos], "&lt;"&amp;A8)</f>
        <v>5</v>
      </c>
      <c r="E7">
        <f>COUNTIFS(Table2[Local IntensStDev Neg], "&gt;="&amp;A7, Table2[Local IntensStDev Neg], "&lt;"&amp;A8)</f>
        <v>568</v>
      </c>
      <c r="I7" s="27" t="s">
        <v>26</v>
      </c>
      <c r="J7" s="9">
        <f>MEDIAN(Table2[Local IntensMean Pos])</f>
        <v>44.787865256519254</v>
      </c>
      <c r="K7" s="9">
        <f>MEDIAN(Table2[Local IntensMean Neg])</f>
        <v>146.925309754577</v>
      </c>
      <c r="L7" s="10">
        <f>MEDIAN(Table2[Local IntensStDev Pos])</f>
        <v>14.38237802403285</v>
      </c>
      <c r="M7" s="11">
        <f>MEDIAN(Table2[Local IntensStDev Neg])</f>
        <v>6.5035562778747602</v>
      </c>
    </row>
    <row r="8" spans="1:13" x14ac:dyDescent="0.25">
      <c r="A8">
        <v>7</v>
      </c>
      <c r="B8">
        <f>COUNTIFS(Table2[Local IntensMean Pos], "&gt;="&amp;A8, Table2[Local IntensMean Pos], "&lt;"&amp;A9)</f>
        <v>0</v>
      </c>
      <c r="C8">
        <f>COUNTIFS(Table2[Local IntensMean Neg], "&gt;="&amp;A8, Table2[Local IntensMean Neg], "&lt;"&amp;A9)</f>
        <v>0</v>
      </c>
      <c r="D8">
        <f>COUNTIFS(Table2[Local IntensStDev Pos], "&gt;="&amp;A8, Table2[Local IntensStDev Pos], "&lt;"&amp;A9)</f>
        <v>27</v>
      </c>
      <c r="E8">
        <f>COUNTIFS(Table2[Local IntensStDev Neg], "&gt;="&amp;A8, Table2[Local IntensStDev Neg], "&lt;"&amp;A9)</f>
        <v>427</v>
      </c>
      <c r="J8" s="45" t="s">
        <v>16</v>
      </c>
      <c r="K8" s="45"/>
      <c r="L8" s="45" t="s">
        <v>17</v>
      </c>
      <c r="M8" s="45"/>
    </row>
    <row r="9" spans="1:13" x14ac:dyDescent="0.25">
      <c r="A9">
        <v>8</v>
      </c>
      <c r="B9">
        <f>COUNTIFS(Table2[Local IntensMean Pos], "&gt;="&amp;A9, Table2[Local IntensMean Pos], "&lt;"&amp;A10)</f>
        <v>2</v>
      </c>
      <c r="C9">
        <f>COUNTIFS(Table2[Local IntensMean Neg], "&gt;="&amp;A9, Table2[Local IntensMean Neg], "&lt;"&amp;A10)</f>
        <v>0</v>
      </c>
      <c r="D9">
        <f>COUNTIFS(Table2[Local IntensStDev Pos], "&gt;="&amp;A9, Table2[Local IntensStDev Pos], "&lt;"&amp;A10)</f>
        <v>79</v>
      </c>
      <c r="E9">
        <f>COUNTIFS(Table2[Local IntensStDev Neg], "&gt;="&amp;A9, Table2[Local IntensStDev Neg], "&lt;"&amp;A10)</f>
        <v>335</v>
      </c>
      <c r="I9" s="2" t="s">
        <v>6</v>
      </c>
      <c r="J9" s="39">
        <f>ABS(J5-K5)</f>
        <v>97.667785618491394</v>
      </c>
      <c r="K9" s="39"/>
      <c r="L9" s="39">
        <f>ABS(L5-M5)</f>
        <v>7.2771064357335646</v>
      </c>
      <c r="M9" s="39"/>
    </row>
    <row r="10" spans="1:13" x14ac:dyDescent="0.25">
      <c r="A10">
        <v>9</v>
      </c>
      <c r="B10">
        <f>COUNTIFS(Table2[Local IntensMean Pos], "&gt;="&amp;A10, Table2[Local IntensMean Pos], "&lt;"&amp;A11)</f>
        <v>3</v>
      </c>
      <c r="C10">
        <f>COUNTIFS(Table2[Local IntensMean Neg], "&gt;="&amp;A10, Table2[Local IntensMean Neg], "&lt;"&amp;A11)</f>
        <v>0</v>
      </c>
      <c r="D10">
        <f>COUNTIFS(Table2[Local IntensStDev Pos], "&gt;="&amp;A10, Table2[Local IntensStDev Pos], "&lt;"&amp;A11)</f>
        <v>160</v>
      </c>
      <c r="E10">
        <f>COUNTIFS(Table2[Local IntensStDev Neg], "&gt;="&amp;A10, Table2[Local IntensStDev Neg], "&lt;"&amp;A11)</f>
        <v>229</v>
      </c>
      <c r="I10" s="2" t="s">
        <v>7</v>
      </c>
      <c r="J10" s="39">
        <f>ABS(J6-K6)</f>
        <v>10.783784235230886</v>
      </c>
      <c r="K10" s="39"/>
      <c r="L10" s="39">
        <f>ABS(L6-M6)</f>
        <v>4.3715478123580898E-2</v>
      </c>
      <c r="M10" s="39"/>
    </row>
    <row r="11" spans="1:13" x14ac:dyDescent="0.25">
      <c r="A11">
        <v>10</v>
      </c>
      <c r="B11">
        <f>COUNTIFS(Table2[Local IntensMean Pos], "&gt;="&amp;A11, Table2[Local IntensMean Pos], "&lt;"&amp;A12)</f>
        <v>4</v>
      </c>
      <c r="C11">
        <f>COUNTIFS(Table2[Local IntensMean Neg], "&gt;="&amp;A11, Table2[Local IntensMean Neg], "&lt;"&amp;A12)</f>
        <v>1</v>
      </c>
      <c r="D11">
        <f>COUNTIFS(Table2[Local IntensStDev Pos], "&gt;="&amp;A11, Table2[Local IntensStDev Pos], "&lt;"&amp;A12)</f>
        <v>258</v>
      </c>
      <c r="E11">
        <f>COUNTIFS(Table2[Local IntensStDev Neg], "&gt;="&amp;A11, Table2[Local IntensStDev Neg], "&lt;"&amp;A12)</f>
        <v>166</v>
      </c>
    </row>
    <row r="12" spans="1:13" x14ac:dyDescent="0.25">
      <c r="A12">
        <v>11</v>
      </c>
      <c r="B12">
        <f>COUNTIFS(Table2[Local IntensMean Pos], "&gt;="&amp;A12, Table2[Local IntensMean Pos], "&lt;"&amp;A13)</f>
        <v>4</v>
      </c>
      <c r="C12">
        <f>COUNTIFS(Table2[Local IntensMean Neg], "&gt;="&amp;A12, Table2[Local IntensMean Neg], "&lt;"&amp;A13)</f>
        <v>0</v>
      </c>
      <c r="D12">
        <f>COUNTIFS(Table2[Local IntensStDev Pos], "&gt;="&amp;A12, Table2[Local IntensStDev Pos], "&lt;"&amp;A13)</f>
        <v>335</v>
      </c>
      <c r="E12">
        <f>COUNTIFS(Table2[Local IntensStDev Neg], "&gt;="&amp;A12, Table2[Local IntensStDev Neg], "&lt;"&amp;A13)</f>
        <v>129</v>
      </c>
    </row>
    <row r="13" spans="1:13" ht="21" x14ac:dyDescent="0.35">
      <c r="A13">
        <v>12</v>
      </c>
      <c r="B13">
        <f>COUNTIFS(Table2[Local IntensMean Pos], "&gt;="&amp;A13, Table2[Local IntensMean Pos], "&lt;"&amp;A14)</f>
        <v>11</v>
      </c>
      <c r="C13">
        <f>COUNTIFS(Table2[Local IntensMean Neg], "&gt;="&amp;A13, Table2[Local IntensMean Neg], "&lt;"&amp;A14)</f>
        <v>0</v>
      </c>
      <c r="D13">
        <f>COUNTIFS(Table2[Local IntensStDev Pos], "&gt;="&amp;A13, Table2[Local IntensStDev Pos], "&lt;"&amp;A14)</f>
        <v>442</v>
      </c>
      <c r="E13">
        <f>COUNTIFS(Table2[Local IntensStDev Neg], "&gt;="&amp;A13, Table2[Local IntensStDev Neg], "&lt;"&amp;A14)</f>
        <v>106</v>
      </c>
      <c r="G13" s="46" t="s">
        <v>42</v>
      </c>
      <c r="H13" s="46"/>
      <c r="I13" s="46"/>
      <c r="K13" s="46" t="s">
        <v>43</v>
      </c>
      <c r="L13" s="46"/>
      <c r="M13" s="46"/>
    </row>
    <row r="14" spans="1:13" ht="15.75" thickBot="1" x14ac:dyDescent="0.3">
      <c r="A14">
        <v>13</v>
      </c>
      <c r="B14">
        <f>COUNTIFS(Table2[Local IntensMean Pos], "&gt;="&amp;A14, Table2[Local IntensMean Pos], "&lt;"&amp;A15)</f>
        <v>10</v>
      </c>
      <c r="C14">
        <f>COUNTIFS(Table2[Local IntensMean Neg], "&gt;="&amp;A14, Table2[Local IntensMean Neg], "&lt;"&amp;A15)</f>
        <v>2</v>
      </c>
      <c r="D14">
        <f>COUNTIFS(Table2[Local IntensStDev Pos], "&gt;="&amp;A14, Table2[Local IntensStDev Pos], "&lt;"&amp;A15)</f>
        <v>509</v>
      </c>
      <c r="E14">
        <f>COUNTIFS(Table2[Local IntensStDev Neg], "&gt;="&amp;A14, Table2[Local IntensStDev Neg], "&lt;"&amp;A15)</f>
        <v>72</v>
      </c>
    </row>
    <row r="15" spans="1:13" ht="15.75" thickBot="1" x14ac:dyDescent="0.3">
      <c r="A15">
        <v>14</v>
      </c>
      <c r="B15">
        <f>COUNTIFS(Table2[Local IntensMean Pos], "&gt;="&amp;A15, Table2[Local IntensMean Pos], "&lt;"&amp;A16)</f>
        <v>20</v>
      </c>
      <c r="C15">
        <f>COUNTIFS(Table2[Local IntensMean Neg], "&gt;="&amp;A15, Table2[Local IntensMean Neg], "&lt;"&amp;A16)</f>
        <v>0</v>
      </c>
      <c r="D15">
        <f>COUNTIFS(Table2[Local IntensStDev Pos], "&gt;="&amp;A15, Table2[Local IntensStDev Pos], "&lt;"&amp;A16)</f>
        <v>527</v>
      </c>
      <c r="E15">
        <f>COUNTIFS(Table2[Local IntensStDev Neg], "&gt;="&amp;A15, Table2[Local IntensStDev Neg], "&lt;"&amp;A16)</f>
        <v>54</v>
      </c>
      <c r="G15" s="2"/>
      <c r="H15" s="4" t="s">
        <v>8</v>
      </c>
      <c r="I15" s="14" t="s">
        <v>11</v>
      </c>
      <c r="K15" s="2"/>
      <c r="L15" s="4" t="s">
        <v>8</v>
      </c>
      <c r="M15" s="14" t="s">
        <v>11</v>
      </c>
    </row>
    <row r="16" spans="1:13" x14ac:dyDescent="0.25">
      <c r="A16">
        <v>15</v>
      </c>
      <c r="B16">
        <f>COUNTIFS(Table2[Local IntensMean Pos], "&gt;="&amp;A16, Table2[Local IntensMean Pos], "&lt;"&amp;A17)</f>
        <v>14</v>
      </c>
      <c r="C16">
        <f>COUNTIFS(Table2[Local IntensMean Neg], "&gt;="&amp;A16, Table2[Local IntensMean Neg], "&lt;"&amp;A17)</f>
        <v>2</v>
      </c>
      <c r="D16">
        <f>COUNTIFS(Table2[Local IntensStDev Pos], "&gt;="&amp;A16, Table2[Local IntensStDev Pos], "&lt;"&amp;A17)</f>
        <v>412</v>
      </c>
      <c r="E16">
        <f>COUNTIFS(Table2[Local IntensStDev Neg], "&gt;="&amp;A16, Table2[Local IntensStDev Neg], "&lt;"&amp;A17)</f>
        <v>42</v>
      </c>
      <c r="G16" s="4" t="s">
        <v>10</v>
      </c>
      <c r="H16" s="15">
        <f>MIN(Table2[Local IntensMean Pos])</f>
        <v>8.1569115815691102</v>
      </c>
      <c r="I16" s="16">
        <f>MIN(Table2[Local IntensMean Neg])</f>
        <v>3.8142570281124399</v>
      </c>
      <c r="K16" s="4" t="s">
        <v>10</v>
      </c>
      <c r="L16" s="15">
        <f>MIN(Table2[Local IntensStDev Pos])</f>
        <v>6.6198277461679398</v>
      </c>
      <c r="M16" s="16">
        <f>MIN(Table2[Local IntensStDev Neg])</f>
        <v>1.84094580014846</v>
      </c>
    </row>
    <row r="17" spans="1:13" ht="15.75" thickBot="1" x14ac:dyDescent="0.3">
      <c r="A17">
        <v>16</v>
      </c>
      <c r="B17">
        <f>COUNTIFS(Table2[Local IntensMean Pos], "&gt;="&amp;A17, Table2[Local IntensMean Pos], "&lt;"&amp;A18)</f>
        <v>13</v>
      </c>
      <c r="C17">
        <f>COUNTIFS(Table2[Local IntensMean Neg], "&gt;="&amp;A17, Table2[Local IntensMean Neg], "&lt;"&amp;A18)</f>
        <v>2</v>
      </c>
      <c r="D17">
        <f>COUNTIFS(Table2[Local IntensStDev Pos], "&gt;="&amp;A17, Table2[Local IntensStDev Pos], "&lt;"&amp;A18)</f>
        <v>365</v>
      </c>
      <c r="E17">
        <f>COUNTIFS(Table2[Local IntensStDev Neg], "&gt;="&amp;A17, Table2[Local IntensStDev Neg], "&lt;"&amp;A18)</f>
        <v>39</v>
      </c>
      <c r="G17" s="3" t="s">
        <v>9</v>
      </c>
      <c r="H17" s="7">
        <f>MAX(Table2[Local IntensMean Pos])</f>
        <v>179.21432515579301</v>
      </c>
      <c r="I17" s="8">
        <f>MAX(Table2[Local IntensMean Neg])</f>
        <v>210.90231846533999</v>
      </c>
      <c r="K17" s="3" t="s">
        <v>9</v>
      </c>
      <c r="L17" s="7">
        <f>MAX(Table2[Local IntensStDev Pos])</f>
        <v>42.212948305341698</v>
      </c>
      <c r="M17" s="8">
        <f>MAX(Table2[Local IntensStDev Neg])</f>
        <v>33.286968499258897</v>
      </c>
    </row>
    <row r="18" spans="1:13" x14ac:dyDescent="0.25">
      <c r="A18">
        <v>17</v>
      </c>
      <c r="B18">
        <f>COUNTIFS(Table2[Local IntensMean Pos], "&gt;="&amp;A18, Table2[Local IntensMean Pos], "&lt;"&amp;A19)</f>
        <v>21</v>
      </c>
      <c r="C18">
        <f>COUNTIFS(Table2[Local IntensMean Neg], "&gt;="&amp;A18, Table2[Local IntensMean Neg], "&lt;"&amp;A19)</f>
        <v>1</v>
      </c>
      <c r="D18">
        <f>COUNTIFS(Table2[Local IntensStDev Pos], "&gt;="&amp;A18, Table2[Local IntensStDev Pos], "&lt;"&amp;A19)</f>
        <v>258</v>
      </c>
      <c r="E18">
        <f>COUNTIFS(Table2[Local IntensStDev Neg], "&gt;="&amp;A18, Table2[Local IntensStDev Neg], "&lt;"&amp;A19)</f>
        <v>37</v>
      </c>
    </row>
    <row r="19" spans="1:13" x14ac:dyDescent="0.25">
      <c r="A19">
        <v>18</v>
      </c>
      <c r="B19">
        <f>COUNTIFS(Table2[Local IntensMean Pos], "&gt;="&amp;A19, Table2[Local IntensMean Pos], "&lt;"&amp;A20)</f>
        <v>16</v>
      </c>
      <c r="C19">
        <f>COUNTIFS(Table2[Local IntensMean Neg], "&gt;="&amp;A19, Table2[Local IntensMean Neg], "&lt;"&amp;A20)</f>
        <v>1</v>
      </c>
      <c r="D19">
        <f>COUNTIFS(Table2[Local IntensStDev Pos], "&gt;="&amp;A19, Table2[Local IntensStDev Pos], "&lt;"&amp;A20)</f>
        <v>194</v>
      </c>
      <c r="E19">
        <f>COUNTIFS(Table2[Local IntensStDev Neg], "&gt;="&amp;A19, Table2[Local IntensStDev Neg], "&lt;"&amp;A20)</f>
        <v>27</v>
      </c>
    </row>
    <row r="20" spans="1:13" x14ac:dyDescent="0.25">
      <c r="A20">
        <v>19</v>
      </c>
      <c r="B20">
        <f>COUNTIFS(Table2[Local IntensMean Pos], "&gt;="&amp;A20, Table2[Local IntensMean Pos], "&lt;"&amp;A21)</f>
        <v>20</v>
      </c>
      <c r="C20">
        <f>COUNTIFS(Table2[Local IntensMean Neg], "&gt;="&amp;A20, Table2[Local IntensMean Neg], "&lt;"&amp;A21)</f>
        <v>0</v>
      </c>
      <c r="D20">
        <f>COUNTIFS(Table2[Local IntensStDev Pos], "&gt;="&amp;A20, Table2[Local IntensStDev Pos], "&lt;"&amp;A21)</f>
        <v>116</v>
      </c>
      <c r="E20">
        <f>COUNTIFS(Table2[Local IntensStDev Neg], "&gt;="&amp;A20, Table2[Local IntensStDev Neg], "&lt;"&amp;A21)</f>
        <v>8</v>
      </c>
      <c r="G20" s="2"/>
      <c r="K20" s="2"/>
    </row>
    <row r="21" spans="1:13" x14ac:dyDescent="0.25">
      <c r="A21">
        <v>20</v>
      </c>
      <c r="B21">
        <f>COUNTIFS(Table2[Local IntensMean Pos], "&gt;="&amp;A21, Table2[Local IntensMean Pos], "&lt;"&amp;A22)</f>
        <v>18</v>
      </c>
      <c r="C21">
        <f>COUNTIFS(Table2[Local IntensMean Neg], "&gt;="&amp;A21, Table2[Local IntensMean Neg], "&lt;"&amp;A22)</f>
        <v>1</v>
      </c>
      <c r="D21">
        <f>COUNTIFS(Table2[Local IntensStDev Pos], "&gt;="&amp;A21, Table2[Local IntensStDev Pos], "&lt;"&amp;A22)</f>
        <v>96</v>
      </c>
      <c r="E21">
        <f>COUNTIFS(Table2[Local IntensStDev Neg], "&gt;="&amp;A21, Table2[Local IntensStDev Neg], "&lt;"&amp;A22)</f>
        <v>16</v>
      </c>
      <c r="G21" s="13" t="s">
        <v>12</v>
      </c>
      <c r="K21" s="13" t="s">
        <v>12</v>
      </c>
    </row>
    <row r="22" spans="1:13" x14ac:dyDescent="0.25">
      <c r="A22">
        <v>21</v>
      </c>
      <c r="B22">
        <f>COUNTIFS(Table2[Local IntensMean Pos], "&gt;="&amp;A22, Table2[Local IntensMean Pos], "&lt;"&amp;A23)</f>
        <v>32</v>
      </c>
      <c r="C22">
        <f>COUNTIFS(Table2[Local IntensMean Neg], "&gt;="&amp;A22, Table2[Local IntensMean Neg], "&lt;"&amp;A23)</f>
        <v>6</v>
      </c>
      <c r="D22">
        <f>COUNTIFS(Table2[Local IntensStDev Pos], "&gt;="&amp;A22, Table2[Local IntensStDev Pos], "&lt;"&amp;A23)</f>
        <v>54</v>
      </c>
      <c r="E22">
        <f>COUNTIFS(Table2[Local IntensStDev Neg], "&gt;="&amp;A22, Table2[Local IntensStDev Neg], "&lt;"&amp;A23)</f>
        <v>12</v>
      </c>
      <c r="G22" s="12" t="s">
        <v>14</v>
      </c>
      <c r="H22">
        <f>COUNTIFS(Table2[Local IntensMean Pos], "&gt;="&amp;I16, Table2[Local IntensMean Pos], "&lt;="&amp;I17)</f>
        <v>4000</v>
      </c>
      <c r="K22" s="12" t="s">
        <v>14</v>
      </c>
      <c r="L22">
        <f>COUNTIFS(Table2[Local IntensStDev Pos], "&gt;="&amp;M16, Table2[Local IntensStDev Pos], "&lt;="&amp;M17)</f>
        <v>3993</v>
      </c>
    </row>
    <row r="23" spans="1:13" x14ac:dyDescent="0.25">
      <c r="A23">
        <v>22</v>
      </c>
      <c r="B23">
        <f>COUNTIFS(Table2[Local IntensMean Pos], "&gt;="&amp;A23, Table2[Local IntensMean Pos], "&lt;"&amp;A24)</f>
        <v>33</v>
      </c>
      <c r="C23">
        <f>COUNTIFS(Table2[Local IntensMean Neg], "&gt;="&amp;A23, Table2[Local IntensMean Neg], "&lt;"&amp;A24)</f>
        <v>0</v>
      </c>
      <c r="D23">
        <f>COUNTIFS(Table2[Local IntensStDev Pos], "&gt;="&amp;A23, Table2[Local IntensStDev Pos], "&lt;"&amp;A24)</f>
        <v>44</v>
      </c>
      <c r="E23">
        <f>COUNTIFS(Table2[Local IntensStDev Neg], "&gt;="&amp;A23, Table2[Local IntensStDev Neg], "&lt;"&amp;A24)</f>
        <v>3</v>
      </c>
      <c r="G23" s="29" t="s">
        <v>15</v>
      </c>
      <c r="H23">
        <f>H22/4000*100</f>
        <v>100</v>
      </c>
      <c r="K23" s="29" t="s">
        <v>15</v>
      </c>
      <c r="L23">
        <f>L22/4000*100</f>
        <v>99.825000000000003</v>
      </c>
    </row>
    <row r="24" spans="1:13" x14ac:dyDescent="0.25">
      <c r="A24">
        <v>23</v>
      </c>
      <c r="B24">
        <f>COUNTIFS(Table2[Local IntensMean Pos], "&gt;="&amp;A24, Table2[Local IntensMean Pos], "&lt;"&amp;A25)</f>
        <v>24</v>
      </c>
      <c r="C24">
        <f>COUNTIFS(Table2[Local IntensMean Neg], "&gt;="&amp;A24, Table2[Local IntensMean Neg], "&lt;"&amp;A25)</f>
        <v>3</v>
      </c>
      <c r="D24">
        <f>COUNTIFS(Table2[Local IntensStDev Pos], "&gt;="&amp;A24, Table2[Local IntensStDev Pos], "&lt;"&amp;A25)</f>
        <v>36</v>
      </c>
      <c r="E24">
        <f>COUNTIFS(Table2[Local IntensStDev Neg], "&gt;="&amp;A24, Table2[Local IntensStDev Neg], "&lt;"&amp;A25)</f>
        <v>7</v>
      </c>
    </row>
    <row r="25" spans="1:13" x14ac:dyDescent="0.25">
      <c r="A25">
        <v>24</v>
      </c>
      <c r="B25">
        <f>COUNTIFS(Table2[Local IntensMean Pos], "&gt;="&amp;A25, Table2[Local IntensMean Pos], "&lt;"&amp;A26)</f>
        <v>29</v>
      </c>
      <c r="C25">
        <f>COUNTIFS(Table2[Local IntensMean Neg], "&gt;="&amp;A25, Table2[Local IntensMean Neg], "&lt;"&amp;A26)</f>
        <v>1</v>
      </c>
      <c r="D25">
        <f>COUNTIFS(Table2[Local IntensStDev Pos], "&gt;="&amp;A25, Table2[Local IntensStDev Pos], "&lt;"&amp;A26)</f>
        <v>15</v>
      </c>
      <c r="E25">
        <f>COUNTIFS(Table2[Local IntensStDev Neg], "&gt;="&amp;A25, Table2[Local IntensStDev Neg], "&lt;"&amp;A26)</f>
        <v>4</v>
      </c>
      <c r="G25" s="13" t="s">
        <v>13</v>
      </c>
      <c r="K25" s="13" t="s">
        <v>13</v>
      </c>
    </row>
    <row r="26" spans="1:13" x14ac:dyDescent="0.25">
      <c r="A26">
        <v>25</v>
      </c>
      <c r="B26">
        <f>COUNTIFS(Table2[Local IntensMean Pos], "&gt;="&amp;A26, Table2[Local IntensMean Pos], "&lt;"&amp;A27)</f>
        <v>43</v>
      </c>
      <c r="C26">
        <f>COUNTIFS(Table2[Local IntensMean Neg], "&gt;="&amp;A26, Table2[Local IntensMean Neg], "&lt;"&amp;A27)</f>
        <v>0</v>
      </c>
      <c r="D26">
        <f>COUNTIFS(Table2[Local IntensStDev Pos], "&gt;="&amp;A26, Table2[Local IntensStDev Pos], "&lt;"&amp;A27)</f>
        <v>19</v>
      </c>
      <c r="E26">
        <f>COUNTIFS(Table2[Local IntensStDev Neg], "&gt;="&amp;A26, Table2[Local IntensStDev Neg], "&lt;"&amp;A27)</f>
        <v>2</v>
      </c>
      <c r="G26" s="29" t="s">
        <v>14</v>
      </c>
      <c r="H26">
        <f>COUNTIFS(Table2[Local IntensMean Neg], "&gt;="&amp;H16, Table2[Local IntensMean Neg], "&lt;="&amp;H17)</f>
        <v>3778</v>
      </c>
      <c r="K26" s="29" t="s">
        <v>14</v>
      </c>
      <c r="L26">
        <f>COUNTIFS(Table2[Local IntensStDev Neg], "&gt;="&amp;L16, Table2[Local IntensStDev Neg], "&lt;="&amp;L17)</f>
        <v>1930</v>
      </c>
    </row>
    <row r="27" spans="1:13" x14ac:dyDescent="0.25">
      <c r="A27">
        <v>26</v>
      </c>
      <c r="B27">
        <f>COUNTIFS(Table2[Local IntensMean Pos], "&gt;="&amp;A27, Table2[Local IntensMean Pos], "&lt;"&amp;A28)</f>
        <v>42</v>
      </c>
      <c r="C27">
        <f>COUNTIFS(Table2[Local IntensMean Neg], "&gt;="&amp;A27, Table2[Local IntensMean Neg], "&lt;"&amp;A28)</f>
        <v>2</v>
      </c>
      <c r="D27">
        <f>COUNTIFS(Table2[Local IntensStDev Pos], "&gt;="&amp;A27, Table2[Local IntensStDev Pos], "&lt;"&amp;A28)</f>
        <v>13</v>
      </c>
      <c r="E27">
        <f>COUNTIFS(Table2[Local IntensStDev Neg], "&gt;="&amp;A27, Table2[Local IntensStDev Neg], "&lt;"&amp;A28)</f>
        <v>2</v>
      </c>
      <c r="G27" s="12" t="s">
        <v>15</v>
      </c>
      <c r="H27">
        <f>H26/4000*100</f>
        <v>94.45</v>
      </c>
      <c r="K27" s="12" t="s">
        <v>15</v>
      </c>
      <c r="L27">
        <f>L26/4000*100</f>
        <v>48.25</v>
      </c>
    </row>
    <row r="28" spans="1:13" x14ac:dyDescent="0.25">
      <c r="A28">
        <v>27</v>
      </c>
      <c r="B28">
        <f>COUNTIFS(Table2[Local IntensMean Pos], "&gt;="&amp;A28, Table2[Local IntensMean Pos], "&lt;"&amp;A29)</f>
        <v>59</v>
      </c>
      <c r="C28">
        <f>COUNTIFS(Table2[Local IntensMean Neg], "&gt;="&amp;A28, Table2[Local IntensMean Neg], "&lt;"&amp;A29)</f>
        <v>1</v>
      </c>
      <c r="D28">
        <f>COUNTIFS(Table2[Local IntensStDev Pos], "&gt;="&amp;A28, Table2[Local IntensStDev Pos], "&lt;"&amp;A29)</f>
        <v>8</v>
      </c>
      <c r="E28">
        <f>COUNTIFS(Table2[Local IntensStDev Neg], "&gt;="&amp;A28, Table2[Local IntensStDev Neg], "&lt;"&amp;A29)</f>
        <v>2</v>
      </c>
    </row>
    <row r="29" spans="1:13" x14ac:dyDescent="0.25">
      <c r="A29">
        <v>28</v>
      </c>
      <c r="B29">
        <f>COUNTIFS(Table2[Local IntensMean Pos], "&gt;="&amp;A29, Table2[Local IntensMean Pos], "&lt;"&amp;A30)</f>
        <v>58</v>
      </c>
      <c r="C29">
        <f>COUNTIFS(Table2[Local IntensMean Neg], "&gt;="&amp;A29, Table2[Local IntensMean Neg], "&lt;"&amp;A30)</f>
        <v>1</v>
      </c>
      <c r="D29">
        <f>COUNTIFS(Table2[Local IntensStDev Pos], "&gt;="&amp;A29, Table2[Local IntensStDev Pos], "&lt;"&amp;A30)</f>
        <v>6</v>
      </c>
      <c r="E29">
        <f>COUNTIFS(Table2[Local IntensStDev Neg], "&gt;="&amp;A29, Table2[Local IntensStDev Neg], "&lt;"&amp;A30)</f>
        <v>3</v>
      </c>
    </row>
    <row r="30" spans="1:13" x14ac:dyDescent="0.25">
      <c r="A30">
        <v>29</v>
      </c>
      <c r="B30">
        <f>COUNTIFS(Table2[Local IntensMean Pos], "&gt;="&amp;A30, Table2[Local IntensMean Pos], "&lt;"&amp;A31)</f>
        <v>53</v>
      </c>
      <c r="C30">
        <f>COUNTIFS(Table2[Local IntensMean Neg], "&gt;="&amp;A30, Table2[Local IntensMean Neg], "&lt;"&amp;A31)</f>
        <v>2</v>
      </c>
      <c r="D30">
        <f>COUNTIFS(Table2[Local IntensStDev Pos], "&gt;="&amp;A30, Table2[Local IntensStDev Pos], "&lt;"&amp;A31)</f>
        <v>5</v>
      </c>
      <c r="E30">
        <f>COUNTIFS(Table2[Local IntensStDev Neg], "&gt;="&amp;A30, Table2[Local IntensStDev Neg], "&lt;"&amp;A31)</f>
        <v>1</v>
      </c>
      <c r="G30" s="13" t="s">
        <v>1</v>
      </c>
      <c r="K30" s="13" t="s">
        <v>1</v>
      </c>
    </row>
    <row r="31" spans="1:13" x14ac:dyDescent="0.25">
      <c r="A31">
        <v>30</v>
      </c>
      <c r="B31">
        <f>COUNTIFS(Table2[Local IntensMean Pos], "&gt;="&amp;A31, Table2[Local IntensMean Pos], "&lt;"&amp;A32)</f>
        <v>67</v>
      </c>
      <c r="C31">
        <f>COUNTIFS(Table2[Local IntensMean Neg], "&gt;="&amp;A31, Table2[Local IntensMean Neg], "&lt;"&amp;A32)</f>
        <v>1</v>
      </c>
      <c r="D31">
        <f>COUNTIFS(Table2[Local IntensStDev Pos], "&gt;="&amp;A31, Table2[Local IntensStDev Pos], "&lt;"&amp;A32)</f>
        <v>6</v>
      </c>
      <c r="E31">
        <f>COUNTIFS(Table2[Local IntensStDev Neg], "&gt;="&amp;A31, Table2[Local IntensStDev Neg], "&lt;"&amp;A32)</f>
        <v>0</v>
      </c>
      <c r="G31" t="s">
        <v>14</v>
      </c>
      <c r="H31">
        <f>H22+H26</f>
        <v>7778</v>
      </c>
      <c r="K31" t="s">
        <v>14</v>
      </c>
      <c r="L31">
        <f>L22+L26</f>
        <v>5923</v>
      </c>
    </row>
    <row r="32" spans="1:13" x14ac:dyDescent="0.25">
      <c r="A32">
        <v>31</v>
      </c>
      <c r="B32">
        <f>COUNTIFS(Table2[Local IntensMean Pos], "&gt;="&amp;A32, Table2[Local IntensMean Pos], "&lt;"&amp;A33)</f>
        <v>75</v>
      </c>
      <c r="C32">
        <f>COUNTIFS(Table2[Local IntensMean Neg], "&gt;="&amp;A32, Table2[Local IntensMean Neg], "&lt;"&amp;A33)</f>
        <v>3</v>
      </c>
      <c r="D32">
        <f>COUNTIFS(Table2[Local IntensStDev Pos], "&gt;="&amp;A32, Table2[Local IntensStDev Pos], "&lt;"&amp;A33)</f>
        <v>3</v>
      </c>
      <c r="E32">
        <f>COUNTIFS(Table2[Local IntensStDev Neg], "&gt;="&amp;A32, Table2[Local IntensStDev Neg], "&lt;"&amp;A33)</f>
        <v>0</v>
      </c>
      <c r="G32" t="s">
        <v>15</v>
      </c>
      <c r="H32">
        <f>H31/8000*100</f>
        <v>97.224999999999994</v>
      </c>
      <c r="K32" t="s">
        <v>15</v>
      </c>
      <c r="L32">
        <f>L31/8000*100</f>
        <v>74.037499999999994</v>
      </c>
    </row>
    <row r="33" spans="1:22" x14ac:dyDescent="0.25">
      <c r="A33">
        <v>32</v>
      </c>
      <c r="B33">
        <f>COUNTIFS(Table2[Local IntensMean Pos], "&gt;="&amp;A33, Table2[Local IntensMean Pos], "&lt;"&amp;A34)</f>
        <v>86</v>
      </c>
      <c r="C33">
        <f>COUNTIFS(Table2[Local IntensMean Neg], "&gt;="&amp;A33, Table2[Local IntensMean Neg], "&lt;"&amp;A34)</f>
        <v>5</v>
      </c>
      <c r="D33">
        <f>COUNTIFS(Table2[Local IntensStDev Pos], "&gt;="&amp;A33, Table2[Local IntensStDev Pos], "&lt;"&amp;A34)</f>
        <v>1</v>
      </c>
      <c r="E33">
        <f>COUNTIFS(Table2[Local IntensStDev Neg], "&gt;="&amp;A33, Table2[Local IntensStDev Neg], "&lt;"&amp;A34)</f>
        <v>1</v>
      </c>
    </row>
    <row r="34" spans="1:22" x14ac:dyDescent="0.25">
      <c r="A34">
        <v>33</v>
      </c>
      <c r="B34">
        <f>COUNTIFS(Table2[Local IntensMean Pos], "&gt;="&amp;A34, Table2[Local IntensMean Pos], "&lt;"&amp;A35)</f>
        <v>89</v>
      </c>
      <c r="C34">
        <f>COUNTIFS(Table2[Local IntensMean Neg], "&gt;="&amp;A34, Table2[Local IntensMean Neg], "&lt;"&amp;A35)</f>
        <v>3</v>
      </c>
      <c r="D34">
        <f>COUNTIFS(Table2[Local IntensStDev Pos], "&gt;="&amp;A34, Table2[Local IntensStDev Pos], "&lt;"&amp;A35)</f>
        <v>2</v>
      </c>
      <c r="E34">
        <f>COUNTIFS(Table2[Local IntensStDev Neg], "&gt;="&amp;A34, Table2[Local IntensStDev Neg], "&lt;"&amp;A35)</f>
        <v>1</v>
      </c>
    </row>
    <row r="35" spans="1:22" x14ac:dyDescent="0.25">
      <c r="A35">
        <v>34</v>
      </c>
      <c r="B35">
        <f>COUNTIFS(Table2[Local IntensMean Pos], "&gt;="&amp;A35, Table2[Local IntensMean Pos], "&lt;"&amp;A36)</f>
        <v>92</v>
      </c>
      <c r="C35">
        <f>COUNTIFS(Table2[Local IntensMean Neg], "&gt;="&amp;A35, Table2[Local IntensMean Neg], "&lt;"&amp;A36)</f>
        <v>0</v>
      </c>
      <c r="D35">
        <f>COUNTIFS(Table2[Local IntensStDev Pos], "&gt;="&amp;A35, Table2[Local IntensStDev Pos], "&lt;"&amp;A36)</f>
        <v>0</v>
      </c>
      <c r="E35">
        <f>COUNTIFS(Table2[Local IntensStDev Neg], "&gt;="&amp;A35, Table2[Local IntensStDev Neg], "&lt;"&amp;A36)</f>
        <v>0</v>
      </c>
    </row>
    <row r="36" spans="1:22" x14ac:dyDescent="0.25">
      <c r="A36">
        <v>35</v>
      </c>
      <c r="B36">
        <f>COUNTIFS(Table2[Local IntensMean Pos], "&gt;="&amp;A36, Table2[Local IntensMean Pos], "&lt;"&amp;A37)</f>
        <v>85</v>
      </c>
      <c r="C36">
        <f>COUNTIFS(Table2[Local IntensMean Neg], "&gt;="&amp;A36, Table2[Local IntensMean Neg], "&lt;"&amp;A37)</f>
        <v>5</v>
      </c>
      <c r="D36">
        <f>COUNTIFS(Table2[Local IntensStDev Pos], "&gt;="&amp;A36, Table2[Local IntensStDev Pos], "&lt;"&amp;A37)</f>
        <v>1</v>
      </c>
      <c r="E36">
        <f>COUNTIFS(Table2[Local IntensStDev Neg], "&gt;="&amp;A36, Table2[Local IntensStDev Neg], "&lt;"&amp;A37)</f>
        <v>0</v>
      </c>
    </row>
    <row r="37" spans="1:22" ht="24" thickBot="1" x14ac:dyDescent="0.4">
      <c r="A37">
        <v>36</v>
      </c>
      <c r="B37">
        <f>COUNTIFS(Table2[Local IntensMean Pos], "&gt;="&amp;A37, Table2[Local IntensMean Pos], "&lt;"&amp;A38)</f>
        <v>120</v>
      </c>
      <c r="C37">
        <f>COUNTIFS(Table2[Local IntensMean Neg], "&gt;="&amp;A37, Table2[Local IntensMean Neg], "&lt;"&amp;A38)</f>
        <v>1</v>
      </c>
      <c r="D37">
        <f>COUNTIFS(Table2[Local IntensStDev Pos], "&gt;="&amp;A37, Table2[Local IntensStDev Pos], "&lt;"&amp;A38)</f>
        <v>2</v>
      </c>
      <c r="E37">
        <f>COUNTIFS(Table2[Local IntensStDev Neg], "&gt;="&amp;A37, Table2[Local IntensStDev Neg], "&lt;"&amp;A38)</f>
        <v>0</v>
      </c>
      <c r="G37" s="47" t="s">
        <v>18</v>
      </c>
      <c r="H37" s="47"/>
      <c r="I37" s="47"/>
      <c r="J37" s="47"/>
      <c r="K37" s="47"/>
      <c r="L37" s="47"/>
      <c r="M37" s="47"/>
      <c r="P37" s="47" t="s">
        <v>27</v>
      </c>
      <c r="Q37" s="47"/>
      <c r="R37" s="47"/>
      <c r="S37" s="47"/>
      <c r="T37" s="47"/>
      <c r="U37" s="47"/>
      <c r="V37" s="47"/>
    </row>
    <row r="38" spans="1:22" x14ac:dyDescent="0.25">
      <c r="A38">
        <v>37</v>
      </c>
      <c r="B38">
        <f>COUNTIFS(Table2[Local IntensMean Pos], "&gt;="&amp;A38, Table2[Local IntensMean Pos], "&lt;"&amp;A39)</f>
        <v>94</v>
      </c>
      <c r="C38">
        <f>COUNTIFS(Table2[Local IntensMean Neg], "&gt;="&amp;A38, Table2[Local IntensMean Neg], "&lt;"&amp;A39)</f>
        <v>2</v>
      </c>
      <c r="D38">
        <f>COUNTIFS(Table2[Local IntensStDev Pos], "&gt;="&amp;A38, Table2[Local IntensStDev Pos], "&lt;"&amp;A39)</f>
        <v>0</v>
      </c>
      <c r="E38">
        <f>COUNTIFS(Table2[Local IntensStDev Neg], "&gt;="&amp;A38, Table2[Local IntensStDev Neg], "&lt;"&amp;A39)</f>
        <v>0</v>
      </c>
    </row>
    <row r="39" spans="1:22" x14ac:dyDescent="0.25">
      <c r="A39">
        <v>38</v>
      </c>
      <c r="B39">
        <f>COUNTIFS(Table2[Local IntensMean Pos], "&gt;="&amp;A39, Table2[Local IntensMean Pos], "&lt;"&amp;A40)</f>
        <v>114</v>
      </c>
      <c r="C39">
        <f>COUNTIFS(Table2[Local IntensMean Neg], "&gt;="&amp;A39, Table2[Local IntensMean Neg], "&lt;"&amp;A40)</f>
        <v>2</v>
      </c>
      <c r="D39">
        <f>COUNTIFS(Table2[Local IntensStDev Pos], "&gt;="&amp;A39, Table2[Local IntensStDev Pos], "&lt;"&amp;A40)</f>
        <v>1</v>
      </c>
      <c r="E39">
        <f>COUNTIFS(Table2[Local IntensStDev Neg], "&gt;="&amp;A39, Table2[Local IntensStDev Neg], "&lt;"&amp;A40)</f>
        <v>0</v>
      </c>
    </row>
    <row r="40" spans="1:22" ht="21" x14ac:dyDescent="0.35">
      <c r="A40">
        <v>39</v>
      </c>
      <c r="B40">
        <f>COUNTIFS(Table2[Local IntensMean Pos], "&gt;="&amp;A40, Table2[Local IntensMean Pos], "&lt;"&amp;A41)</f>
        <v>138</v>
      </c>
      <c r="C40">
        <f>COUNTIFS(Table2[Local IntensMean Neg], "&gt;="&amp;A40, Table2[Local IntensMean Neg], "&lt;"&amp;A41)</f>
        <v>0</v>
      </c>
      <c r="D40">
        <f>COUNTIFS(Table2[Local IntensStDev Pos], "&gt;="&amp;A40, Table2[Local IntensStDev Pos], "&lt;"&amp;A41)</f>
        <v>0</v>
      </c>
      <c r="E40">
        <f>COUNTIFS(Table2[Local IntensStDev Neg], "&gt;="&amp;A40, Table2[Local IntensStDev Neg], "&lt;"&amp;A41)</f>
        <v>0</v>
      </c>
      <c r="G40" s="46" t="s">
        <v>44</v>
      </c>
      <c r="H40" s="46"/>
      <c r="I40" s="46"/>
      <c r="K40" s="46" t="s">
        <v>45</v>
      </c>
      <c r="L40" s="46"/>
      <c r="M40" s="46"/>
      <c r="P40" s="46" t="s">
        <v>44</v>
      </c>
      <c r="Q40" s="46"/>
      <c r="R40" s="46"/>
      <c r="T40" s="46" t="s">
        <v>45</v>
      </c>
      <c r="U40" s="46"/>
      <c r="V40" s="46"/>
    </row>
    <row r="41" spans="1:22" x14ac:dyDescent="0.25">
      <c r="A41">
        <v>40</v>
      </c>
      <c r="B41">
        <f>COUNTIFS(Table2[Local IntensMean Pos], "&gt;="&amp;A41, Table2[Local IntensMean Pos], "&lt;"&amp;A42)</f>
        <v>92</v>
      </c>
      <c r="C41">
        <f>COUNTIFS(Table2[Local IntensMean Neg], "&gt;="&amp;A41, Table2[Local IntensMean Neg], "&lt;"&amp;A42)</f>
        <v>1</v>
      </c>
      <c r="D41">
        <f>COUNTIFS(Table2[Local IntensStDev Pos], "&gt;="&amp;A41, Table2[Local IntensStDev Pos], "&lt;"&amp;A42)</f>
        <v>0</v>
      </c>
      <c r="E41">
        <f>COUNTIFS(Table2[Local IntensStDev Neg], "&gt;="&amp;A41, Table2[Local IntensStDev Neg], "&lt;"&amp;A42)</f>
        <v>0</v>
      </c>
    </row>
    <row r="42" spans="1:22" x14ac:dyDescent="0.25">
      <c r="A42">
        <v>41</v>
      </c>
      <c r="B42">
        <f>COUNTIFS(Table2[Local IntensMean Pos], "&gt;="&amp;A42, Table2[Local IntensMean Pos], "&lt;"&amp;A43)</f>
        <v>123</v>
      </c>
      <c r="C42">
        <f>COUNTIFS(Table2[Local IntensMean Neg], "&gt;="&amp;A42, Table2[Local IntensMean Neg], "&lt;"&amp;A43)</f>
        <v>1</v>
      </c>
      <c r="D42">
        <f>COUNTIFS(Table2[Local IntensStDev Pos], "&gt;="&amp;A42, Table2[Local IntensStDev Pos], "&lt;"&amp;A43)</f>
        <v>0</v>
      </c>
      <c r="E42">
        <f>COUNTIFS(Table2[Local IntensStDev Neg], "&gt;="&amp;A42, Table2[Local IntensStDev Neg], "&lt;"&amp;A43)</f>
        <v>0</v>
      </c>
      <c r="G42" t="s">
        <v>19</v>
      </c>
      <c r="H42" s="17">
        <f>AVERAGE(J5:K5)</f>
        <v>95.209925257883981</v>
      </c>
      <c r="K42" t="s">
        <v>19</v>
      </c>
      <c r="L42" s="17">
        <f>AVERAGE(L5:M5)</f>
        <v>11.131646036346378</v>
      </c>
      <c r="P42" t="s">
        <v>19</v>
      </c>
      <c r="Q42" s="17">
        <f>AVERAGE(J7:K7)</f>
        <v>95.856587505548134</v>
      </c>
      <c r="T42" t="s">
        <v>19</v>
      </c>
      <c r="U42" s="17">
        <f>AVERAGE(L7:M7)</f>
        <v>10.442967150953805</v>
      </c>
    </row>
    <row r="43" spans="1:22" x14ac:dyDescent="0.25">
      <c r="A43">
        <v>42</v>
      </c>
      <c r="B43">
        <f>COUNTIFS(Table2[Local IntensMean Pos], "&gt;="&amp;A43, Table2[Local IntensMean Pos], "&lt;"&amp;A44)</f>
        <v>110</v>
      </c>
      <c r="C43">
        <f>COUNTIFS(Table2[Local IntensMean Neg], "&gt;="&amp;A43, Table2[Local IntensMean Neg], "&lt;"&amp;A44)</f>
        <v>0</v>
      </c>
      <c r="D43">
        <f>COUNTIFS(Table2[Local IntensStDev Pos], "&gt;="&amp;A43, Table2[Local IntensStDev Pos], "&lt;"&amp;A44)</f>
        <v>1</v>
      </c>
      <c r="E43">
        <f>COUNTIFS(Table2[Local IntensStDev Neg], "&gt;="&amp;A43, Table2[Local IntensStDev Neg], "&lt;"&amp;A44)</f>
        <v>0</v>
      </c>
    </row>
    <row r="44" spans="1:22" x14ac:dyDescent="0.25">
      <c r="A44">
        <v>43</v>
      </c>
      <c r="B44">
        <f>COUNTIFS(Table2[Local IntensMean Pos], "&gt;="&amp;A44, Table2[Local IntensMean Pos], "&lt;"&amp;A45)</f>
        <v>90</v>
      </c>
      <c r="C44">
        <f>COUNTIFS(Table2[Local IntensMean Neg], "&gt;="&amp;A44, Table2[Local IntensMean Neg], "&lt;"&amp;A45)</f>
        <v>0</v>
      </c>
      <c r="D44">
        <f>COUNTIFS(Table2[Local IntensStDev Pos], "&gt;="&amp;A44, Table2[Local IntensStDev Pos], "&lt;"&amp;A45)</f>
        <v>0</v>
      </c>
      <c r="E44">
        <f>COUNTIFS(Table2[Local IntensStDev Neg], "&gt;="&amp;A44, Table2[Local IntensStDev Neg], "&lt;"&amp;A45)</f>
        <v>0</v>
      </c>
      <c r="G44" t="s">
        <v>20</v>
      </c>
      <c r="H44">
        <f>COUNTIF(Table2[Local IntensMean Neg], "&lt;"&amp;H42)</f>
        <v>208</v>
      </c>
      <c r="K44" t="s">
        <v>23</v>
      </c>
      <c r="L44">
        <f>COUNTIF(Table2[Local IntensStDev Neg], "&gt;"&amp;L42)</f>
        <v>551</v>
      </c>
      <c r="P44" t="s">
        <v>20</v>
      </c>
      <c r="Q44">
        <f>COUNTIF(Table2[Local IntensMean Neg], "&lt;"&amp;Q42)</f>
        <v>213</v>
      </c>
      <c r="T44" t="s">
        <v>23</v>
      </c>
      <c r="U44">
        <f>COUNTIF(Table2[Local IntensStDev Neg], "&gt;"&amp;U42)</f>
        <v>644</v>
      </c>
    </row>
    <row r="45" spans="1:22" x14ac:dyDescent="0.25">
      <c r="A45">
        <v>44</v>
      </c>
      <c r="B45">
        <f>COUNTIFS(Table2[Local IntensMean Pos], "&gt;="&amp;A45, Table2[Local IntensMean Pos], "&lt;"&amp;A46)</f>
        <v>119</v>
      </c>
      <c r="C45">
        <f>COUNTIFS(Table2[Local IntensMean Neg], "&gt;="&amp;A45, Table2[Local IntensMean Neg], "&lt;"&amp;A46)</f>
        <v>0</v>
      </c>
      <c r="D45">
        <f>COUNTIFS(Table2[Local IntensStDev Pos], "&gt;="&amp;A45, Table2[Local IntensStDev Pos], "&lt;"&amp;A46)</f>
        <v>0</v>
      </c>
      <c r="E45">
        <f>COUNTIFS(Table2[Local IntensStDev Neg], "&gt;="&amp;A45, Table2[Local IntensStDev Neg], "&lt;"&amp;A46)</f>
        <v>0</v>
      </c>
      <c r="G45" t="s">
        <v>21</v>
      </c>
      <c r="H45">
        <f>COUNTIF(Table2[Local IntensMean Pos], "&gt;"&amp;H42)</f>
        <v>44</v>
      </c>
      <c r="K45" t="s">
        <v>24</v>
      </c>
      <c r="L45">
        <f>COUNTIF(Table2[Local IntensStDev Pos], "&lt;"&amp;L42)</f>
        <v>573</v>
      </c>
      <c r="P45" t="s">
        <v>21</v>
      </c>
      <c r="Q45">
        <f>COUNTIF(Table2[Local IntensMean Pos], "&gt;"&amp;Q42)</f>
        <v>43</v>
      </c>
      <c r="T45" t="s">
        <v>24</v>
      </c>
      <c r="U45">
        <f>COUNTIF(Table2[Local IntensStDev Pos], "&lt;"&amp;U42)</f>
        <v>364</v>
      </c>
    </row>
    <row r="46" spans="1:22" x14ac:dyDescent="0.25">
      <c r="A46">
        <v>45</v>
      </c>
      <c r="B46">
        <f>COUNTIFS(Table2[Local IntensMean Pos], "&gt;="&amp;A46, Table2[Local IntensMean Pos], "&lt;"&amp;A47)</f>
        <v>108</v>
      </c>
      <c r="C46">
        <f>COUNTIFS(Table2[Local IntensMean Neg], "&gt;="&amp;A46, Table2[Local IntensMean Neg], "&lt;"&amp;A47)</f>
        <v>2</v>
      </c>
      <c r="D46">
        <f>COUNTIFS(Table2[Local IntensStDev Pos], "&gt;="&amp;A46, Table2[Local IntensStDev Pos], "&lt;"&amp;A47)</f>
        <v>0</v>
      </c>
      <c r="E46">
        <f>COUNTIFS(Table2[Local IntensStDev Neg], "&gt;="&amp;A46, Table2[Local IntensStDev Neg], "&lt;"&amp;A47)</f>
        <v>0</v>
      </c>
    </row>
    <row r="47" spans="1:22" x14ac:dyDescent="0.25">
      <c r="A47">
        <v>46</v>
      </c>
      <c r="B47">
        <f>COUNTIFS(Table2[Local IntensMean Pos], "&gt;="&amp;A47, Table2[Local IntensMean Pos], "&lt;"&amp;A48)</f>
        <v>108</v>
      </c>
      <c r="C47">
        <f>COUNTIFS(Table2[Local IntensMean Neg], "&gt;="&amp;A47, Table2[Local IntensMean Neg], "&lt;"&amp;A48)</f>
        <v>3</v>
      </c>
      <c r="D47">
        <f>COUNTIFS(Table2[Local IntensStDev Pos], "&gt;="&amp;A47, Table2[Local IntensStDev Pos], "&lt;"&amp;A48)</f>
        <v>0</v>
      </c>
      <c r="E47">
        <f>COUNTIFS(Table2[Local IntensStDev Neg], "&gt;="&amp;A47, Table2[Local IntensStDev Neg], "&lt;"&amp;A48)</f>
        <v>0</v>
      </c>
    </row>
    <row r="48" spans="1:22" x14ac:dyDescent="0.25">
      <c r="A48">
        <v>47</v>
      </c>
      <c r="B48">
        <f>COUNTIFS(Table2[Local IntensMean Pos], "&gt;="&amp;A48, Table2[Local IntensMean Pos], "&lt;"&amp;A49)</f>
        <v>100</v>
      </c>
      <c r="C48">
        <f>COUNTIFS(Table2[Local IntensMean Neg], "&gt;="&amp;A48, Table2[Local IntensMean Neg], "&lt;"&amp;A49)</f>
        <v>1</v>
      </c>
      <c r="D48">
        <f>COUNTIFS(Table2[Local IntensStDev Pos], "&gt;="&amp;A48, Table2[Local IntensStDev Pos], "&lt;"&amp;A49)</f>
        <v>0</v>
      </c>
      <c r="E48">
        <f>COUNTIFS(Table2[Local IntensStDev Neg], "&gt;="&amp;A48, Table2[Local IntensStDev Neg], "&lt;"&amp;A49)</f>
        <v>0</v>
      </c>
      <c r="G48" t="s">
        <v>22</v>
      </c>
      <c r="K48" t="s">
        <v>22</v>
      </c>
      <c r="P48" t="s">
        <v>22</v>
      </c>
      <c r="T48" t="s">
        <v>22</v>
      </c>
    </row>
    <row r="49" spans="1:21" x14ac:dyDescent="0.25">
      <c r="A49">
        <v>48</v>
      </c>
      <c r="B49">
        <f>COUNTIFS(Table2[Local IntensMean Pos], "&gt;="&amp;A49, Table2[Local IntensMean Pos], "&lt;"&amp;A50)</f>
        <v>108</v>
      </c>
      <c r="C49">
        <f>COUNTIFS(Table2[Local IntensMean Neg], "&gt;="&amp;A49, Table2[Local IntensMean Neg], "&lt;"&amp;A50)</f>
        <v>2</v>
      </c>
      <c r="D49">
        <f>COUNTIFS(Table2[Local IntensStDev Pos], "&gt;="&amp;A49, Table2[Local IntensStDev Pos], "&lt;"&amp;A50)</f>
        <v>0</v>
      </c>
      <c r="E49">
        <f>COUNTIFS(Table2[Local IntensStDev Neg], "&gt;="&amp;A49, Table2[Local IntensStDev Neg], "&lt;"&amp;A50)</f>
        <v>0</v>
      </c>
      <c r="G49" s="29" t="s">
        <v>14</v>
      </c>
      <c r="H49">
        <f>SUM(H44:H45)</f>
        <v>252</v>
      </c>
      <c r="K49" s="29" t="s">
        <v>14</v>
      </c>
      <c r="L49">
        <f>SUM(L44:L45)</f>
        <v>1124</v>
      </c>
      <c r="P49" s="29" t="s">
        <v>14</v>
      </c>
      <c r="Q49">
        <f>SUM(Q44:Q45)</f>
        <v>256</v>
      </c>
      <c r="T49" s="29" t="s">
        <v>14</v>
      </c>
      <c r="U49">
        <f>SUM(U44:U45)</f>
        <v>1008</v>
      </c>
    </row>
    <row r="50" spans="1:21" x14ac:dyDescent="0.25">
      <c r="A50">
        <v>49</v>
      </c>
      <c r="B50">
        <f>COUNTIFS(Table2[Local IntensMean Pos], "&gt;="&amp;A50, Table2[Local IntensMean Pos], "&lt;"&amp;A51)</f>
        <v>121</v>
      </c>
      <c r="C50">
        <f>COUNTIFS(Table2[Local IntensMean Neg], "&gt;="&amp;A50, Table2[Local IntensMean Neg], "&lt;"&amp;A51)</f>
        <v>0</v>
      </c>
      <c r="D50">
        <f>COUNTIFS(Table2[Local IntensStDev Pos], "&gt;="&amp;A50, Table2[Local IntensStDev Pos], "&lt;"&amp;A51)</f>
        <v>0</v>
      </c>
      <c r="E50">
        <f>COUNTIFS(Table2[Local IntensStDev Neg], "&gt;="&amp;A50, Table2[Local IntensStDev Neg], "&lt;"&amp;A51)</f>
        <v>0</v>
      </c>
      <c r="G50" s="29" t="s">
        <v>15</v>
      </c>
      <c r="H50">
        <f>H49/8000*100</f>
        <v>3.15</v>
      </c>
      <c r="K50" s="29" t="s">
        <v>15</v>
      </c>
      <c r="L50">
        <f>L49/8000*100</f>
        <v>14.05</v>
      </c>
      <c r="P50" s="29" t="s">
        <v>15</v>
      </c>
      <c r="Q50">
        <f>Q49/8000*100</f>
        <v>3.2</v>
      </c>
      <c r="T50" s="29" t="s">
        <v>15</v>
      </c>
      <c r="U50">
        <f>U49/8000*100</f>
        <v>12.6</v>
      </c>
    </row>
    <row r="51" spans="1:21" x14ac:dyDescent="0.25">
      <c r="A51">
        <v>50</v>
      </c>
      <c r="B51">
        <f>COUNTIFS(Table2[Local IntensMean Pos], "&gt;="&amp;A51, Table2[Local IntensMean Pos], "&lt;"&amp;A52)</f>
        <v>100</v>
      </c>
      <c r="C51">
        <f>COUNTIFS(Table2[Local IntensMean Neg], "&gt;="&amp;A51, Table2[Local IntensMean Neg], "&lt;"&amp;A52)</f>
        <v>1</v>
      </c>
      <c r="D51">
        <f>COUNTIFS(Table2[Local IntensStDev Pos], "&gt;="&amp;A51, Table2[Local IntensStDev Pos], "&lt;"&amp;A52)</f>
        <v>0</v>
      </c>
      <c r="E51">
        <f>COUNTIFS(Table2[Local IntensStDev Neg], "&gt;="&amp;A51, Table2[Local IntensStDev Neg], "&lt;"&amp;A52)</f>
        <v>0</v>
      </c>
    </row>
    <row r="52" spans="1:21" x14ac:dyDescent="0.25">
      <c r="A52">
        <v>51</v>
      </c>
      <c r="B52">
        <f>COUNTIFS(Table2[Local IntensMean Pos], "&gt;="&amp;A52, Table2[Local IntensMean Pos], "&lt;"&amp;A53)</f>
        <v>109</v>
      </c>
      <c r="C52">
        <f>COUNTIFS(Table2[Local IntensMean Neg], "&gt;="&amp;A52, Table2[Local IntensMean Neg], "&lt;"&amp;A53)</f>
        <v>0</v>
      </c>
      <c r="D52">
        <f>COUNTIFS(Table2[Local IntensStDev Pos], "&gt;="&amp;A52, Table2[Local IntensStDev Pos], "&lt;"&amp;A53)</f>
        <v>0</v>
      </c>
      <c r="E52">
        <f>COUNTIFS(Table2[Local IntensStDev Neg], "&gt;="&amp;A52, Table2[Local IntensStDev Neg], "&lt;"&amp;A53)</f>
        <v>0</v>
      </c>
    </row>
    <row r="53" spans="1:21" x14ac:dyDescent="0.25">
      <c r="A53">
        <v>52</v>
      </c>
      <c r="B53">
        <f>COUNTIFS(Table2[Local IntensMean Pos], "&gt;="&amp;A53, Table2[Local IntensMean Pos], "&lt;"&amp;A54)</f>
        <v>82</v>
      </c>
      <c r="C53">
        <f>COUNTIFS(Table2[Local IntensMean Neg], "&gt;="&amp;A53, Table2[Local IntensMean Neg], "&lt;"&amp;A54)</f>
        <v>1</v>
      </c>
      <c r="D53">
        <f>COUNTIFS(Table2[Local IntensStDev Pos], "&gt;="&amp;A53, Table2[Local IntensStDev Pos], "&lt;"&amp;A54)</f>
        <v>0</v>
      </c>
      <c r="E53">
        <f>COUNTIFS(Table2[Local IntensStDev Neg], "&gt;="&amp;A53, Table2[Local IntensStDev Neg], "&lt;"&amp;A54)</f>
        <v>0</v>
      </c>
    </row>
    <row r="54" spans="1:21" x14ac:dyDescent="0.25">
      <c r="A54">
        <v>53</v>
      </c>
      <c r="B54">
        <f>COUNTIFS(Table2[Local IntensMean Pos], "&gt;="&amp;A54, Table2[Local IntensMean Pos], "&lt;"&amp;A55)</f>
        <v>79</v>
      </c>
      <c r="C54">
        <f>COUNTIFS(Table2[Local IntensMean Neg], "&gt;="&amp;A54, Table2[Local IntensMean Neg], "&lt;"&amp;A55)</f>
        <v>0</v>
      </c>
      <c r="D54">
        <f>COUNTIFS(Table2[Local IntensStDev Pos], "&gt;="&amp;A54, Table2[Local IntensStDev Pos], "&lt;"&amp;A55)</f>
        <v>0</v>
      </c>
      <c r="E54">
        <f>COUNTIFS(Table2[Local IntensStDev Neg], "&gt;="&amp;A54, Table2[Local IntensStDev Neg], "&lt;"&amp;A55)</f>
        <v>0</v>
      </c>
      <c r="Q54" s="17"/>
      <c r="U54" s="17"/>
    </row>
    <row r="55" spans="1:21" x14ac:dyDescent="0.25">
      <c r="A55">
        <v>54</v>
      </c>
      <c r="B55">
        <f>COUNTIFS(Table2[Local IntensMean Pos], "&gt;="&amp;A55, Table2[Local IntensMean Pos], "&lt;"&amp;A56)</f>
        <v>59</v>
      </c>
      <c r="C55">
        <f>COUNTIFS(Table2[Local IntensMean Neg], "&gt;="&amp;A55, Table2[Local IntensMean Neg], "&lt;"&amp;A56)</f>
        <v>2</v>
      </c>
      <c r="D55">
        <f>COUNTIFS(Table2[Local IntensStDev Pos], "&gt;="&amp;A55, Table2[Local IntensStDev Pos], "&lt;"&amp;A56)</f>
        <v>0</v>
      </c>
      <c r="E55">
        <f>COUNTIFS(Table2[Local IntensStDev Neg], "&gt;="&amp;A55, Table2[Local IntensStDev Neg], "&lt;"&amp;A56)</f>
        <v>0</v>
      </c>
    </row>
    <row r="56" spans="1:21" x14ac:dyDescent="0.25">
      <c r="A56">
        <v>55</v>
      </c>
      <c r="B56">
        <f>COUNTIFS(Table2[Local IntensMean Pos], "&gt;="&amp;A56, Table2[Local IntensMean Pos], "&lt;"&amp;A57)</f>
        <v>75</v>
      </c>
      <c r="C56">
        <f>COUNTIFS(Table2[Local IntensMean Neg], "&gt;="&amp;A56, Table2[Local IntensMean Neg], "&lt;"&amp;A57)</f>
        <v>2</v>
      </c>
      <c r="D56">
        <f>COUNTIFS(Table2[Local IntensStDev Pos], "&gt;="&amp;A56, Table2[Local IntensStDev Pos], "&lt;"&amp;A57)</f>
        <v>0</v>
      </c>
      <c r="E56">
        <f>COUNTIFS(Table2[Local IntensStDev Neg], "&gt;="&amp;A56, Table2[Local IntensStDev Neg], "&lt;"&amp;A57)</f>
        <v>0</v>
      </c>
    </row>
    <row r="57" spans="1:21" x14ac:dyDescent="0.25">
      <c r="A57">
        <v>56</v>
      </c>
      <c r="B57">
        <f>COUNTIFS(Table2[Local IntensMean Pos], "&gt;="&amp;A57, Table2[Local IntensMean Pos], "&lt;"&amp;A58)</f>
        <v>66</v>
      </c>
      <c r="C57">
        <f>COUNTIFS(Table2[Local IntensMean Neg], "&gt;="&amp;A57, Table2[Local IntensMean Neg], "&lt;"&amp;A58)</f>
        <v>2</v>
      </c>
      <c r="D57">
        <f>COUNTIFS(Table2[Local IntensStDev Pos], "&gt;="&amp;A57, Table2[Local IntensStDev Pos], "&lt;"&amp;A58)</f>
        <v>0</v>
      </c>
      <c r="E57">
        <f>COUNTIFS(Table2[Local IntensStDev Neg], "&gt;="&amp;A57, Table2[Local IntensStDev Neg], "&lt;"&amp;A58)</f>
        <v>0</v>
      </c>
    </row>
    <row r="58" spans="1:21" x14ac:dyDescent="0.25">
      <c r="A58">
        <v>57</v>
      </c>
      <c r="B58">
        <f>COUNTIFS(Table2[Local IntensMean Pos], "&gt;="&amp;A58, Table2[Local IntensMean Pos], "&lt;"&amp;A59)</f>
        <v>72</v>
      </c>
      <c r="C58">
        <f>COUNTIFS(Table2[Local IntensMean Neg], "&gt;="&amp;A58, Table2[Local IntensMean Neg], "&lt;"&amp;A59)</f>
        <v>1</v>
      </c>
      <c r="D58">
        <f>COUNTIFS(Table2[Local IntensStDev Pos], "&gt;="&amp;A58, Table2[Local IntensStDev Pos], "&lt;"&amp;A59)</f>
        <v>0</v>
      </c>
      <c r="E58">
        <f>COUNTIFS(Table2[Local IntensStDev Neg], "&gt;="&amp;A58, Table2[Local IntensStDev Neg], "&lt;"&amp;A59)</f>
        <v>0</v>
      </c>
    </row>
    <row r="59" spans="1:21" x14ac:dyDescent="0.25">
      <c r="A59">
        <v>58</v>
      </c>
      <c r="B59">
        <f>COUNTIFS(Table2[Local IntensMean Pos], "&gt;="&amp;A59, Table2[Local IntensMean Pos], "&lt;"&amp;A60)</f>
        <v>42</v>
      </c>
      <c r="C59">
        <f>COUNTIFS(Table2[Local IntensMean Neg], "&gt;="&amp;A59, Table2[Local IntensMean Neg], "&lt;"&amp;A60)</f>
        <v>1</v>
      </c>
      <c r="D59">
        <f>COUNTIFS(Table2[Local IntensStDev Pos], "&gt;="&amp;A59, Table2[Local IntensStDev Pos], "&lt;"&amp;A60)</f>
        <v>0</v>
      </c>
      <c r="E59">
        <f>COUNTIFS(Table2[Local IntensStDev Neg], "&gt;="&amp;A59, Table2[Local IntensStDev Neg], "&lt;"&amp;A60)</f>
        <v>0</v>
      </c>
    </row>
    <row r="60" spans="1:21" x14ac:dyDescent="0.25">
      <c r="A60">
        <v>59</v>
      </c>
      <c r="B60">
        <f>COUNTIFS(Table2[Local IntensMean Pos], "&gt;="&amp;A60, Table2[Local IntensMean Pos], "&lt;"&amp;A61)</f>
        <v>52</v>
      </c>
      <c r="C60">
        <f>COUNTIFS(Table2[Local IntensMean Neg], "&gt;="&amp;A60, Table2[Local IntensMean Neg], "&lt;"&amp;A61)</f>
        <v>3</v>
      </c>
      <c r="D60">
        <f>COUNTIFS(Table2[Local IntensStDev Pos], "&gt;="&amp;A60, Table2[Local IntensStDev Pos], "&lt;"&amp;A61)</f>
        <v>0</v>
      </c>
      <c r="E60">
        <f>COUNTIFS(Table2[Local IntensStDev Neg], "&gt;="&amp;A60, Table2[Local IntensStDev Neg], "&lt;"&amp;A61)</f>
        <v>0</v>
      </c>
    </row>
    <row r="61" spans="1:21" x14ac:dyDescent="0.25">
      <c r="A61">
        <v>60</v>
      </c>
      <c r="B61">
        <f>COUNTIFS(Table2[Local IntensMean Pos], "&gt;="&amp;A61, Table2[Local IntensMean Pos], "&lt;"&amp;A62)</f>
        <v>49</v>
      </c>
      <c r="C61">
        <f>COUNTIFS(Table2[Local IntensMean Neg], "&gt;="&amp;A61, Table2[Local IntensMean Neg], "&lt;"&amp;A62)</f>
        <v>2</v>
      </c>
      <c r="D61">
        <f>COUNTIFS(Table2[Local IntensStDev Pos], "&gt;="&amp;A61, Table2[Local IntensStDev Pos], "&lt;"&amp;A62)</f>
        <v>0</v>
      </c>
      <c r="E61">
        <f>COUNTIFS(Table2[Local IntensStDev Neg], "&gt;="&amp;A61, Table2[Local IntensStDev Neg], "&lt;"&amp;A62)</f>
        <v>0</v>
      </c>
      <c r="P61" s="29"/>
      <c r="T61" s="29"/>
    </row>
    <row r="62" spans="1:21" x14ac:dyDescent="0.25">
      <c r="A62">
        <v>61</v>
      </c>
      <c r="B62">
        <f>COUNTIFS(Table2[Local IntensMean Pos], "&gt;="&amp;A62, Table2[Local IntensMean Pos], "&lt;"&amp;A63)</f>
        <v>34</v>
      </c>
      <c r="C62">
        <f>COUNTIFS(Table2[Local IntensMean Neg], "&gt;="&amp;A62, Table2[Local IntensMean Neg], "&lt;"&amp;A63)</f>
        <v>1</v>
      </c>
      <c r="D62">
        <f>COUNTIFS(Table2[Local IntensStDev Pos], "&gt;="&amp;A62, Table2[Local IntensStDev Pos], "&lt;"&amp;A63)</f>
        <v>0</v>
      </c>
      <c r="E62">
        <f>COUNTIFS(Table2[Local IntensStDev Neg], "&gt;="&amp;A62, Table2[Local IntensStDev Neg], "&lt;"&amp;A63)</f>
        <v>0</v>
      </c>
      <c r="P62" s="29"/>
      <c r="T62" s="29"/>
    </row>
    <row r="63" spans="1:21" x14ac:dyDescent="0.25">
      <c r="A63">
        <v>62</v>
      </c>
      <c r="B63">
        <f>COUNTIFS(Table2[Local IntensMean Pos], "&gt;="&amp;A63, Table2[Local IntensMean Pos], "&lt;"&amp;A64)</f>
        <v>43</v>
      </c>
      <c r="C63">
        <f>COUNTIFS(Table2[Local IntensMean Neg], "&gt;="&amp;A63, Table2[Local IntensMean Neg], "&lt;"&amp;A64)</f>
        <v>3</v>
      </c>
      <c r="D63">
        <f>COUNTIFS(Table2[Local IntensStDev Pos], "&gt;="&amp;A63, Table2[Local IntensStDev Pos], "&lt;"&amp;A64)</f>
        <v>0</v>
      </c>
      <c r="E63">
        <f>COUNTIFS(Table2[Local IntensStDev Neg], "&gt;="&amp;A63, Table2[Local IntensStDev Neg], "&lt;"&amp;A64)</f>
        <v>0</v>
      </c>
    </row>
    <row r="64" spans="1:21" x14ac:dyDescent="0.25">
      <c r="A64">
        <v>63</v>
      </c>
      <c r="B64">
        <f>COUNTIFS(Table2[Local IntensMean Pos], "&gt;="&amp;A64, Table2[Local IntensMean Pos], "&lt;"&amp;A65)</f>
        <v>48</v>
      </c>
      <c r="C64">
        <f>COUNTIFS(Table2[Local IntensMean Neg], "&gt;="&amp;A64, Table2[Local IntensMean Neg], "&lt;"&amp;A65)</f>
        <v>3</v>
      </c>
      <c r="D64">
        <f>COUNTIFS(Table2[Local IntensStDev Pos], "&gt;="&amp;A64, Table2[Local IntensStDev Pos], "&lt;"&amp;A65)</f>
        <v>0</v>
      </c>
      <c r="E64">
        <f>COUNTIFS(Table2[Local IntensStDev Neg], "&gt;="&amp;A64, Table2[Local IntensStDev Neg], "&lt;"&amp;A65)</f>
        <v>0</v>
      </c>
    </row>
    <row r="65" spans="1:5" x14ac:dyDescent="0.25">
      <c r="A65">
        <v>64</v>
      </c>
      <c r="B65">
        <f>COUNTIFS(Table2[Local IntensMean Pos], "&gt;="&amp;A65, Table2[Local IntensMean Pos], "&lt;"&amp;A66)</f>
        <v>50</v>
      </c>
      <c r="C65">
        <f>COUNTIFS(Table2[Local IntensMean Neg], "&gt;="&amp;A65, Table2[Local IntensMean Neg], "&lt;"&amp;A66)</f>
        <v>0</v>
      </c>
      <c r="D65">
        <f>COUNTIFS(Table2[Local IntensStDev Pos], "&gt;="&amp;A65, Table2[Local IntensStDev Pos], "&lt;"&amp;A66)</f>
        <v>0</v>
      </c>
      <c r="E65">
        <f>COUNTIFS(Table2[Local IntensStDev Neg], "&gt;="&amp;A65, Table2[Local IntensStDev Neg], "&lt;"&amp;A66)</f>
        <v>0</v>
      </c>
    </row>
    <row r="66" spans="1:5" x14ac:dyDescent="0.25">
      <c r="A66">
        <v>65</v>
      </c>
      <c r="B66">
        <f>COUNTIFS(Table2[Local IntensMean Pos], "&gt;="&amp;A66, Table2[Local IntensMean Pos], "&lt;"&amp;A67)</f>
        <v>45</v>
      </c>
      <c r="C66">
        <f>COUNTIFS(Table2[Local IntensMean Neg], "&gt;="&amp;A66, Table2[Local IntensMean Neg], "&lt;"&amp;A67)</f>
        <v>2</v>
      </c>
      <c r="D66">
        <f>COUNTIFS(Table2[Local IntensStDev Pos], "&gt;="&amp;A66, Table2[Local IntensStDev Pos], "&lt;"&amp;A67)</f>
        <v>0</v>
      </c>
      <c r="E66">
        <f>COUNTIFS(Table2[Local IntensStDev Neg], "&gt;="&amp;A66, Table2[Local IntensStDev Neg], "&lt;"&amp;A67)</f>
        <v>0</v>
      </c>
    </row>
    <row r="67" spans="1:5" x14ac:dyDescent="0.25">
      <c r="A67">
        <v>66</v>
      </c>
      <c r="B67">
        <f>COUNTIFS(Table2[Local IntensMean Pos], "&gt;="&amp;A67, Table2[Local IntensMean Pos], "&lt;"&amp;A68)</f>
        <v>39</v>
      </c>
      <c r="C67">
        <f>COUNTIFS(Table2[Local IntensMean Neg], "&gt;="&amp;A67, Table2[Local IntensMean Neg], "&lt;"&amp;A68)</f>
        <v>1</v>
      </c>
      <c r="D67">
        <f>COUNTIFS(Table2[Local IntensStDev Pos], "&gt;="&amp;A67, Table2[Local IntensStDev Pos], "&lt;"&amp;A68)</f>
        <v>0</v>
      </c>
      <c r="E67">
        <f>COUNTIFS(Table2[Local IntensStDev Neg], "&gt;="&amp;A67, Table2[Local IntensStDev Neg], "&lt;"&amp;A68)</f>
        <v>0</v>
      </c>
    </row>
    <row r="68" spans="1:5" x14ac:dyDescent="0.25">
      <c r="A68">
        <v>67</v>
      </c>
      <c r="B68">
        <f>COUNTIFS(Table2[Local IntensMean Pos], "&gt;="&amp;A68, Table2[Local IntensMean Pos], "&lt;"&amp;A69)</f>
        <v>28</v>
      </c>
      <c r="C68">
        <f>COUNTIFS(Table2[Local IntensMean Neg], "&gt;="&amp;A68, Table2[Local IntensMean Neg], "&lt;"&amp;A69)</f>
        <v>0</v>
      </c>
      <c r="D68">
        <f>COUNTIFS(Table2[Local IntensStDev Pos], "&gt;="&amp;A68, Table2[Local IntensStDev Pos], "&lt;"&amp;A69)</f>
        <v>0</v>
      </c>
      <c r="E68">
        <f>COUNTIFS(Table2[Local IntensStDev Neg], "&gt;="&amp;A68, Table2[Local IntensStDev Neg], "&lt;"&amp;A69)</f>
        <v>0</v>
      </c>
    </row>
    <row r="69" spans="1:5" x14ac:dyDescent="0.25">
      <c r="A69">
        <v>68</v>
      </c>
      <c r="B69">
        <f>COUNTIFS(Table2[Local IntensMean Pos], "&gt;="&amp;A69, Table2[Local IntensMean Pos], "&lt;"&amp;A70)</f>
        <v>38</v>
      </c>
      <c r="C69">
        <f>COUNTIFS(Table2[Local IntensMean Neg], "&gt;="&amp;A69, Table2[Local IntensMean Neg], "&lt;"&amp;A70)</f>
        <v>3</v>
      </c>
      <c r="D69">
        <f>COUNTIFS(Table2[Local IntensStDev Pos], "&gt;="&amp;A69, Table2[Local IntensStDev Pos], "&lt;"&amp;A70)</f>
        <v>0</v>
      </c>
      <c r="E69">
        <f>COUNTIFS(Table2[Local IntensStDev Neg], "&gt;="&amp;A69, Table2[Local IntensStDev Neg], "&lt;"&amp;A70)</f>
        <v>0</v>
      </c>
    </row>
    <row r="70" spans="1:5" x14ac:dyDescent="0.25">
      <c r="A70">
        <v>69</v>
      </c>
      <c r="B70">
        <f>COUNTIFS(Table2[Local IntensMean Pos], "&gt;="&amp;A70, Table2[Local IntensMean Pos], "&lt;"&amp;A71)</f>
        <v>30</v>
      </c>
      <c r="C70">
        <f>COUNTIFS(Table2[Local IntensMean Neg], "&gt;="&amp;A70, Table2[Local IntensMean Neg], "&lt;"&amp;A71)</f>
        <v>1</v>
      </c>
      <c r="D70">
        <f>COUNTIFS(Table2[Local IntensStDev Pos], "&gt;="&amp;A70, Table2[Local IntensStDev Pos], "&lt;"&amp;A71)</f>
        <v>0</v>
      </c>
      <c r="E70">
        <f>COUNTIFS(Table2[Local IntensStDev Neg], "&gt;="&amp;A70, Table2[Local IntensStDev Neg], "&lt;"&amp;A71)</f>
        <v>0</v>
      </c>
    </row>
    <row r="71" spans="1:5" x14ac:dyDescent="0.25">
      <c r="A71">
        <v>70</v>
      </c>
      <c r="B71">
        <f>COUNTIFS(Table2[Local IntensMean Pos], "&gt;="&amp;A71, Table2[Local IntensMean Pos], "&lt;"&amp;A72)</f>
        <v>27</v>
      </c>
      <c r="C71">
        <f>COUNTIFS(Table2[Local IntensMean Neg], "&gt;="&amp;A71, Table2[Local IntensMean Neg], "&lt;"&amp;A72)</f>
        <v>1</v>
      </c>
      <c r="D71">
        <f>COUNTIFS(Table2[Local IntensStDev Pos], "&gt;="&amp;A71, Table2[Local IntensStDev Pos], "&lt;"&amp;A72)</f>
        <v>0</v>
      </c>
      <c r="E71">
        <f>COUNTIFS(Table2[Local IntensStDev Neg], "&gt;="&amp;A71, Table2[Local IntensStDev Neg], "&lt;"&amp;A72)</f>
        <v>0</v>
      </c>
    </row>
    <row r="72" spans="1:5" x14ac:dyDescent="0.25">
      <c r="A72">
        <v>71</v>
      </c>
      <c r="B72">
        <f>COUNTIFS(Table2[Local IntensMean Pos], "&gt;="&amp;A72, Table2[Local IntensMean Pos], "&lt;"&amp;A73)</f>
        <v>32</v>
      </c>
      <c r="C72">
        <f>COUNTIFS(Table2[Local IntensMean Neg], "&gt;="&amp;A72, Table2[Local IntensMean Neg], "&lt;"&amp;A73)</f>
        <v>2</v>
      </c>
      <c r="D72">
        <f>COUNTIFS(Table2[Local IntensStDev Pos], "&gt;="&amp;A72, Table2[Local IntensStDev Pos], "&lt;"&amp;A73)</f>
        <v>0</v>
      </c>
      <c r="E72">
        <f>COUNTIFS(Table2[Local IntensStDev Neg], "&gt;="&amp;A72, Table2[Local IntensStDev Neg], "&lt;"&amp;A73)</f>
        <v>0</v>
      </c>
    </row>
    <row r="73" spans="1:5" x14ac:dyDescent="0.25">
      <c r="A73">
        <v>72</v>
      </c>
      <c r="B73">
        <f>COUNTIFS(Table2[Local IntensMean Pos], "&gt;="&amp;A73, Table2[Local IntensMean Pos], "&lt;"&amp;A74)</f>
        <v>19</v>
      </c>
      <c r="C73">
        <f>COUNTIFS(Table2[Local IntensMean Neg], "&gt;="&amp;A73, Table2[Local IntensMean Neg], "&lt;"&amp;A74)</f>
        <v>2</v>
      </c>
      <c r="D73">
        <f>COUNTIFS(Table2[Local IntensStDev Pos], "&gt;="&amp;A73, Table2[Local IntensStDev Pos], "&lt;"&amp;A74)</f>
        <v>0</v>
      </c>
      <c r="E73">
        <f>COUNTIFS(Table2[Local IntensStDev Neg], "&gt;="&amp;A73, Table2[Local IntensStDev Neg], "&lt;"&amp;A74)</f>
        <v>0</v>
      </c>
    </row>
    <row r="74" spans="1:5" x14ac:dyDescent="0.25">
      <c r="A74">
        <v>73</v>
      </c>
      <c r="B74">
        <f>COUNTIFS(Table2[Local IntensMean Pos], "&gt;="&amp;A74, Table2[Local IntensMean Pos], "&lt;"&amp;A75)</f>
        <v>22</v>
      </c>
      <c r="C74">
        <f>COUNTIFS(Table2[Local IntensMean Neg], "&gt;="&amp;A74, Table2[Local IntensMean Neg], "&lt;"&amp;A75)</f>
        <v>2</v>
      </c>
      <c r="D74">
        <f>COUNTIFS(Table2[Local IntensStDev Pos], "&gt;="&amp;A74, Table2[Local IntensStDev Pos], "&lt;"&amp;A75)</f>
        <v>0</v>
      </c>
      <c r="E74">
        <f>COUNTIFS(Table2[Local IntensStDev Neg], "&gt;="&amp;A74, Table2[Local IntensStDev Neg], "&lt;"&amp;A75)</f>
        <v>0</v>
      </c>
    </row>
    <row r="75" spans="1:5" x14ac:dyDescent="0.25">
      <c r="A75">
        <v>74</v>
      </c>
      <c r="B75">
        <f>COUNTIFS(Table2[Local IntensMean Pos], "&gt;="&amp;A75, Table2[Local IntensMean Pos], "&lt;"&amp;A76)</f>
        <v>17</v>
      </c>
      <c r="C75">
        <f>COUNTIFS(Table2[Local IntensMean Neg], "&gt;="&amp;A75, Table2[Local IntensMean Neg], "&lt;"&amp;A76)</f>
        <v>3</v>
      </c>
      <c r="D75">
        <f>COUNTIFS(Table2[Local IntensStDev Pos], "&gt;="&amp;A75, Table2[Local IntensStDev Pos], "&lt;"&amp;A76)</f>
        <v>0</v>
      </c>
      <c r="E75">
        <f>COUNTIFS(Table2[Local IntensStDev Neg], "&gt;="&amp;A75, Table2[Local IntensStDev Neg], "&lt;"&amp;A76)</f>
        <v>0</v>
      </c>
    </row>
    <row r="76" spans="1:5" x14ac:dyDescent="0.25">
      <c r="A76">
        <v>75</v>
      </c>
      <c r="B76">
        <f>COUNTIFS(Table2[Local IntensMean Pos], "&gt;="&amp;A76, Table2[Local IntensMean Pos], "&lt;"&amp;A77)</f>
        <v>21</v>
      </c>
      <c r="C76">
        <f>COUNTIFS(Table2[Local IntensMean Neg], "&gt;="&amp;A76, Table2[Local IntensMean Neg], "&lt;"&amp;A77)</f>
        <v>4</v>
      </c>
      <c r="D76">
        <f>COUNTIFS(Table2[Local IntensStDev Pos], "&gt;="&amp;A76, Table2[Local IntensStDev Pos], "&lt;"&amp;A77)</f>
        <v>0</v>
      </c>
      <c r="E76">
        <f>COUNTIFS(Table2[Local IntensStDev Neg], "&gt;="&amp;A76, Table2[Local IntensStDev Neg], "&lt;"&amp;A77)</f>
        <v>0</v>
      </c>
    </row>
    <row r="77" spans="1:5" x14ac:dyDescent="0.25">
      <c r="A77">
        <v>76</v>
      </c>
      <c r="B77">
        <f>COUNTIFS(Table2[Local IntensMean Pos], "&gt;="&amp;A77, Table2[Local IntensMean Pos], "&lt;"&amp;A78)</f>
        <v>17</v>
      </c>
      <c r="C77">
        <f>COUNTIFS(Table2[Local IntensMean Neg], "&gt;="&amp;A77, Table2[Local IntensMean Neg], "&lt;"&amp;A78)</f>
        <v>2</v>
      </c>
      <c r="D77">
        <f>COUNTIFS(Table2[Local IntensStDev Pos], "&gt;="&amp;A77, Table2[Local IntensStDev Pos], "&lt;"&amp;A78)</f>
        <v>0</v>
      </c>
      <c r="E77">
        <f>COUNTIFS(Table2[Local IntensStDev Neg], "&gt;="&amp;A77, Table2[Local IntensStDev Neg], "&lt;"&amp;A78)</f>
        <v>0</v>
      </c>
    </row>
    <row r="78" spans="1:5" x14ac:dyDescent="0.25">
      <c r="A78">
        <v>77</v>
      </c>
      <c r="B78">
        <f>COUNTIFS(Table2[Local IntensMean Pos], "&gt;="&amp;A78, Table2[Local IntensMean Pos], "&lt;"&amp;A79)</f>
        <v>15</v>
      </c>
      <c r="C78">
        <f>COUNTIFS(Table2[Local IntensMean Neg], "&gt;="&amp;A78, Table2[Local IntensMean Neg], "&lt;"&amp;A79)</f>
        <v>4</v>
      </c>
      <c r="D78">
        <f>COUNTIFS(Table2[Local IntensStDev Pos], "&gt;="&amp;A78, Table2[Local IntensStDev Pos], "&lt;"&amp;A79)</f>
        <v>0</v>
      </c>
      <c r="E78">
        <f>COUNTIFS(Table2[Local IntensStDev Neg], "&gt;="&amp;A78, Table2[Local IntensStDev Neg], "&lt;"&amp;A79)</f>
        <v>0</v>
      </c>
    </row>
    <row r="79" spans="1:5" x14ac:dyDescent="0.25">
      <c r="A79">
        <v>78</v>
      </c>
      <c r="B79">
        <f>COUNTIFS(Table2[Local IntensMean Pos], "&gt;="&amp;A79, Table2[Local IntensMean Pos], "&lt;"&amp;A80)</f>
        <v>11</v>
      </c>
      <c r="C79">
        <f>COUNTIFS(Table2[Local IntensMean Neg], "&gt;="&amp;A79, Table2[Local IntensMean Neg], "&lt;"&amp;A80)</f>
        <v>5</v>
      </c>
      <c r="D79">
        <f>COUNTIFS(Table2[Local IntensStDev Pos], "&gt;="&amp;A79, Table2[Local IntensStDev Pos], "&lt;"&amp;A80)</f>
        <v>0</v>
      </c>
      <c r="E79">
        <f>COUNTIFS(Table2[Local IntensStDev Neg], "&gt;="&amp;A79, Table2[Local IntensStDev Neg], "&lt;"&amp;A80)</f>
        <v>0</v>
      </c>
    </row>
    <row r="80" spans="1:5" x14ac:dyDescent="0.25">
      <c r="A80">
        <v>79</v>
      </c>
      <c r="B80">
        <f>COUNTIFS(Table2[Local IntensMean Pos], "&gt;="&amp;A80, Table2[Local IntensMean Pos], "&lt;"&amp;A81)</f>
        <v>8</v>
      </c>
      <c r="C80">
        <f>COUNTIFS(Table2[Local IntensMean Neg], "&gt;="&amp;A80, Table2[Local IntensMean Neg], "&lt;"&amp;A81)</f>
        <v>6</v>
      </c>
      <c r="D80">
        <f>COUNTIFS(Table2[Local IntensStDev Pos], "&gt;="&amp;A80, Table2[Local IntensStDev Pos], "&lt;"&amp;A81)</f>
        <v>0</v>
      </c>
      <c r="E80">
        <f>COUNTIFS(Table2[Local IntensStDev Neg], "&gt;="&amp;A80, Table2[Local IntensStDev Neg], "&lt;"&amp;A81)</f>
        <v>0</v>
      </c>
    </row>
    <row r="81" spans="1:5" x14ac:dyDescent="0.25">
      <c r="A81">
        <v>80</v>
      </c>
      <c r="B81">
        <f>COUNTIFS(Table2[Local IntensMean Pos], "&gt;="&amp;A81, Table2[Local IntensMean Pos], "&lt;"&amp;A82)</f>
        <v>8</v>
      </c>
      <c r="C81">
        <f>COUNTIFS(Table2[Local IntensMean Neg], "&gt;="&amp;A81, Table2[Local IntensMean Neg], "&lt;"&amp;A82)</f>
        <v>1</v>
      </c>
      <c r="D81">
        <f>COUNTIFS(Table2[Local IntensStDev Pos], "&gt;="&amp;A81, Table2[Local IntensStDev Pos], "&lt;"&amp;A82)</f>
        <v>0</v>
      </c>
      <c r="E81">
        <f>COUNTIFS(Table2[Local IntensStDev Neg], "&gt;="&amp;A81, Table2[Local IntensStDev Neg], "&lt;"&amp;A82)</f>
        <v>0</v>
      </c>
    </row>
    <row r="82" spans="1:5" x14ac:dyDescent="0.25">
      <c r="A82">
        <v>81</v>
      </c>
      <c r="B82">
        <f>COUNTIFS(Table2[Local IntensMean Pos], "&gt;="&amp;A82, Table2[Local IntensMean Pos], "&lt;"&amp;A83)</f>
        <v>12</v>
      </c>
      <c r="C82">
        <f>COUNTIFS(Table2[Local IntensMean Neg], "&gt;="&amp;A82, Table2[Local IntensMean Neg], "&lt;"&amp;A83)</f>
        <v>2</v>
      </c>
      <c r="D82">
        <f>COUNTIFS(Table2[Local IntensStDev Pos], "&gt;="&amp;A82, Table2[Local IntensStDev Pos], "&lt;"&amp;A83)</f>
        <v>0</v>
      </c>
      <c r="E82">
        <f>COUNTIFS(Table2[Local IntensStDev Neg], "&gt;="&amp;A82, Table2[Local IntensStDev Neg], "&lt;"&amp;A83)</f>
        <v>0</v>
      </c>
    </row>
    <row r="83" spans="1:5" x14ac:dyDescent="0.25">
      <c r="A83">
        <v>82</v>
      </c>
      <c r="B83">
        <f>COUNTIFS(Table2[Local IntensMean Pos], "&gt;="&amp;A83, Table2[Local IntensMean Pos], "&lt;"&amp;A84)</f>
        <v>10</v>
      </c>
      <c r="C83">
        <f>COUNTIFS(Table2[Local IntensMean Neg], "&gt;="&amp;A83, Table2[Local IntensMean Neg], "&lt;"&amp;A84)</f>
        <v>6</v>
      </c>
      <c r="D83">
        <f>COUNTIFS(Table2[Local IntensStDev Pos], "&gt;="&amp;A83, Table2[Local IntensStDev Pos], "&lt;"&amp;A84)</f>
        <v>0</v>
      </c>
      <c r="E83">
        <f>COUNTIFS(Table2[Local IntensStDev Neg], "&gt;="&amp;A83, Table2[Local IntensStDev Neg], "&lt;"&amp;A84)</f>
        <v>0</v>
      </c>
    </row>
    <row r="84" spans="1:5" x14ac:dyDescent="0.25">
      <c r="A84">
        <v>83</v>
      </c>
      <c r="B84">
        <f>COUNTIFS(Table2[Local IntensMean Pos], "&gt;="&amp;A84, Table2[Local IntensMean Pos], "&lt;"&amp;A85)</f>
        <v>6</v>
      </c>
      <c r="C84">
        <f>COUNTIFS(Table2[Local IntensMean Neg], "&gt;="&amp;A84, Table2[Local IntensMean Neg], "&lt;"&amp;A85)</f>
        <v>3</v>
      </c>
      <c r="D84">
        <f>COUNTIFS(Table2[Local IntensStDev Pos], "&gt;="&amp;A84, Table2[Local IntensStDev Pos], "&lt;"&amp;A85)</f>
        <v>0</v>
      </c>
      <c r="E84">
        <f>COUNTIFS(Table2[Local IntensStDev Neg], "&gt;="&amp;A84, Table2[Local IntensStDev Neg], "&lt;"&amp;A85)</f>
        <v>0</v>
      </c>
    </row>
    <row r="85" spans="1:5" x14ac:dyDescent="0.25">
      <c r="A85">
        <v>84</v>
      </c>
      <c r="B85">
        <f>COUNTIFS(Table2[Local IntensMean Pos], "&gt;="&amp;A85, Table2[Local IntensMean Pos], "&lt;"&amp;A86)</f>
        <v>5</v>
      </c>
      <c r="C85">
        <f>COUNTIFS(Table2[Local IntensMean Neg], "&gt;="&amp;A85, Table2[Local IntensMean Neg], "&lt;"&amp;A86)</f>
        <v>7</v>
      </c>
      <c r="D85">
        <f>COUNTIFS(Table2[Local IntensStDev Pos], "&gt;="&amp;A85, Table2[Local IntensStDev Pos], "&lt;"&amp;A86)</f>
        <v>0</v>
      </c>
      <c r="E85">
        <f>COUNTIFS(Table2[Local IntensStDev Neg], "&gt;="&amp;A85, Table2[Local IntensStDev Neg], "&lt;"&amp;A86)</f>
        <v>0</v>
      </c>
    </row>
    <row r="86" spans="1:5" x14ac:dyDescent="0.25">
      <c r="A86">
        <v>85</v>
      </c>
      <c r="B86">
        <f>COUNTIFS(Table2[Local IntensMean Pos], "&gt;="&amp;A86, Table2[Local IntensMean Pos], "&lt;"&amp;A87)</f>
        <v>5</v>
      </c>
      <c r="C86">
        <f>COUNTIFS(Table2[Local IntensMean Neg], "&gt;="&amp;A86, Table2[Local IntensMean Neg], "&lt;"&amp;A87)</f>
        <v>5</v>
      </c>
      <c r="D86">
        <f>COUNTIFS(Table2[Local IntensStDev Pos], "&gt;="&amp;A86, Table2[Local IntensStDev Pos], "&lt;"&amp;A87)</f>
        <v>0</v>
      </c>
      <c r="E86">
        <f>COUNTIFS(Table2[Local IntensStDev Neg], "&gt;="&amp;A86, Table2[Local IntensStDev Neg], "&lt;"&amp;A87)</f>
        <v>0</v>
      </c>
    </row>
    <row r="87" spans="1:5" x14ac:dyDescent="0.25">
      <c r="A87">
        <v>86</v>
      </c>
      <c r="B87">
        <f>COUNTIFS(Table2[Local IntensMean Pos], "&gt;="&amp;A87, Table2[Local IntensMean Pos], "&lt;"&amp;A88)</f>
        <v>1</v>
      </c>
      <c r="C87">
        <f>COUNTIFS(Table2[Local IntensMean Neg], "&gt;="&amp;A87, Table2[Local IntensMean Neg], "&lt;"&amp;A88)</f>
        <v>16</v>
      </c>
      <c r="D87">
        <f>COUNTIFS(Table2[Local IntensStDev Pos], "&gt;="&amp;A87, Table2[Local IntensStDev Pos], "&lt;"&amp;A88)</f>
        <v>0</v>
      </c>
      <c r="E87">
        <f>COUNTIFS(Table2[Local IntensStDev Neg], "&gt;="&amp;A87, Table2[Local IntensStDev Neg], "&lt;"&amp;A88)</f>
        <v>0</v>
      </c>
    </row>
    <row r="88" spans="1:5" x14ac:dyDescent="0.25">
      <c r="A88">
        <v>87</v>
      </c>
      <c r="B88">
        <f>COUNTIFS(Table2[Local IntensMean Pos], "&gt;="&amp;A88, Table2[Local IntensMean Pos], "&lt;"&amp;A89)</f>
        <v>4</v>
      </c>
      <c r="C88">
        <f>COUNTIFS(Table2[Local IntensMean Neg], "&gt;="&amp;A88, Table2[Local IntensMean Neg], "&lt;"&amp;A89)</f>
        <v>6</v>
      </c>
      <c r="D88">
        <f>COUNTIFS(Table2[Local IntensStDev Pos], "&gt;="&amp;A88, Table2[Local IntensStDev Pos], "&lt;"&amp;A89)</f>
        <v>0</v>
      </c>
      <c r="E88">
        <f>COUNTIFS(Table2[Local IntensStDev Neg], "&gt;="&amp;A88, Table2[Local IntensStDev Neg], "&lt;"&amp;A89)</f>
        <v>0</v>
      </c>
    </row>
    <row r="89" spans="1:5" x14ac:dyDescent="0.25">
      <c r="A89">
        <v>88</v>
      </c>
      <c r="B89">
        <f>COUNTIFS(Table2[Local IntensMean Pos], "&gt;="&amp;A89, Table2[Local IntensMean Pos], "&lt;"&amp;A90)</f>
        <v>0</v>
      </c>
      <c r="C89">
        <f>COUNTIFS(Table2[Local IntensMean Neg], "&gt;="&amp;A89, Table2[Local IntensMean Neg], "&lt;"&amp;A90)</f>
        <v>1</v>
      </c>
      <c r="D89">
        <f>COUNTIFS(Table2[Local IntensStDev Pos], "&gt;="&amp;A89, Table2[Local IntensStDev Pos], "&lt;"&amp;A90)</f>
        <v>0</v>
      </c>
      <c r="E89">
        <f>COUNTIFS(Table2[Local IntensStDev Neg], "&gt;="&amp;A89, Table2[Local IntensStDev Neg], "&lt;"&amp;A90)</f>
        <v>0</v>
      </c>
    </row>
    <row r="90" spans="1:5" x14ac:dyDescent="0.25">
      <c r="A90">
        <v>89</v>
      </c>
      <c r="B90">
        <f>COUNTIFS(Table2[Local IntensMean Pos], "&gt;="&amp;A90, Table2[Local IntensMean Pos], "&lt;"&amp;A91)</f>
        <v>4</v>
      </c>
      <c r="C90">
        <f>COUNTIFS(Table2[Local IntensMean Neg], "&gt;="&amp;A90, Table2[Local IntensMean Neg], "&lt;"&amp;A91)</f>
        <v>9</v>
      </c>
      <c r="D90">
        <f>COUNTIFS(Table2[Local IntensStDev Pos], "&gt;="&amp;A90, Table2[Local IntensStDev Pos], "&lt;"&amp;A91)</f>
        <v>0</v>
      </c>
      <c r="E90">
        <f>COUNTIFS(Table2[Local IntensStDev Neg], "&gt;="&amp;A90, Table2[Local IntensStDev Neg], "&lt;"&amp;A91)</f>
        <v>0</v>
      </c>
    </row>
    <row r="91" spans="1:5" x14ac:dyDescent="0.25">
      <c r="A91">
        <v>90</v>
      </c>
      <c r="B91">
        <f>COUNTIFS(Table2[Local IntensMean Pos], "&gt;="&amp;A91, Table2[Local IntensMean Pos], "&lt;"&amp;A92)</f>
        <v>2</v>
      </c>
      <c r="C91">
        <f>COUNTIFS(Table2[Local IntensMean Neg], "&gt;="&amp;A91, Table2[Local IntensMean Neg], "&lt;"&amp;A92)</f>
        <v>6</v>
      </c>
      <c r="D91">
        <f>COUNTIFS(Table2[Local IntensStDev Pos], "&gt;="&amp;A91, Table2[Local IntensStDev Pos], "&lt;"&amp;A92)</f>
        <v>0</v>
      </c>
      <c r="E91">
        <f>COUNTIFS(Table2[Local IntensStDev Neg], "&gt;="&amp;A91, Table2[Local IntensStDev Neg], "&lt;"&amp;A92)</f>
        <v>0</v>
      </c>
    </row>
    <row r="92" spans="1:5" x14ac:dyDescent="0.25">
      <c r="A92">
        <v>91</v>
      </c>
      <c r="B92">
        <f>COUNTIFS(Table2[Local IntensMean Pos], "&gt;="&amp;A92, Table2[Local IntensMean Pos], "&lt;"&amp;A93)</f>
        <v>1</v>
      </c>
      <c r="C92">
        <f>COUNTIFS(Table2[Local IntensMean Neg], "&gt;="&amp;A92, Table2[Local IntensMean Neg], "&lt;"&amp;A93)</f>
        <v>6</v>
      </c>
      <c r="D92">
        <f>COUNTIFS(Table2[Local IntensStDev Pos], "&gt;="&amp;A92, Table2[Local IntensStDev Pos], "&lt;"&amp;A93)</f>
        <v>0</v>
      </c>
      <c r="E92">
        <f>COUNTIFS(Table2[Local IntensStDev Neg], "&gt;="&amp;A92, Table2[Local IntensStDev Neg], "&lt;"&amp;A93)</f>
        <v>0</v>
      </c>
    </row>
    <row r="93" spans="1:5" x14ac:dyDescent="0.25">
      <c r="A93">
        <v>92</v>
      </c>
      <c r="B93">
        <f>COUNTIFS(Table2[Local IntensMean Pos], "&gt;="&amp;A93, Table2[Local IntensMean Pos], "&lt;"&amp;A94)</f>
        <v>0</v>
      </c>
      <c r="C93">
        <f>COUNTIFS(Table2[Local IntensMean Neg], "&gt;="&amp;A93, Table2[Local IntensMean Neg], "&lt;"&amp;A94)</f>
        <v>5</v>
      </c>
      <c r="D93">
        <f>COUNTIFS(Table2[Local IntensStDev Pos], "&gt;="&amp;A93, Table2[Local IntensStDev Pos], "&lt;"&amp;A94)</f>
        <v>0</v>
      </c>
      <c r="E93">
        <f>COUNTIFS(Table2[Local IntensStDev Neg], "&gt;="&amp;A93, Table2[Local IntensStDev Neg], "&lt;"&amp;A94)</f>
        <v>0</v>
      </c>
    </row>
    <row r="94" spans="1:5" x14ac:dyDescent="0.25">
      <c r="A94">
        <v>93</v>
      </c>
      <c r="B94">
        <f>COUNTIFS(Table2[Local IntensMean Pos], "&gt;="&amp;A94, Table2[Local IntensMean Pos], "&lt;"&amp;A95)</f>
        <v>0</v>
      </c>
      <c r="C94">
        <f>COUNTIFS(Table2[Local IntensMean Neg], "&gt;="&amp;A94, Table2[Local IntensMean Neg], "&lt;"&amp;A95)</f>
        <v>8</v>
      </c>
      <c r="D94">
        <f>COUNTIFS(Table2[Local IntensStDev Pos], "&gt;="&amp;A94, Table2[Local IntensStDev Pos], "&lt;"&amp;A95)</f>
        <v>0</v>
      </c>
      <c r="E94">
        <f>COUNTIFS(Table2[Local IntensStDev Neg], "&gt;="&amp;A94, Table2[Local IntensStDev Neg], "&lt;"&amp;A95)</f>
        <v>0</v>
      </c>
    </row>
    <row r="95" spans="1:5" x14ac:dyDescent="0.25">
      <c r="A95">
        <v>94</v>
      </c>
      <c r="B95">
        <f>COUNTIFS(Table2[Local IntensMean Pos], "&gt;="&amp;A95, Table2[Local IntensMean Pos], "&lt;"&amp;A96)</f>
        <v>1</v>
      </c>
      <c r="C95">
        <f>COUNTIFS(Table2[Local IntensMean Neg], "&gt;="&amp;A95, Table2[Local IntensMean Neg], "&lt;"&amp;A96)</f>
        <v>8</v>
      </c>
      <c r="D95">
        <f>COUNTIFS(Table2[Local IntensStDev Pos], "&gt;="&amp;A95, Table2[Local IntensStDev Pos], "&lt;"&amp;A96)</f>
        <v>0</v>
      </c>
      <c r="E95">
        <f>COUNTIFS(Table2[Local IntensStDev Neg], "&gt;="&amp;A95, Table2[Local IntensStDev Neg], "&lt;"&amp;A96)</f>
        <v>0</v>
      </c>
    </row>
    <row r="96" spans="1:5" x14ac:dyDescent="0.25">
      <c r="A96">
        <v>95</v>
      </c>
      <c r="B96">
        <f>COUNTIFS(Table2[Local IntensMean Pos], "&gt;="&amp;A96, Table2[Local IntensMean Pos], "&lt;"&amp;A97)</f>
        <v>1</v>
      </c>
      <c r="C96">
        <f>COUNTIFS(Table2[Local IntensMean Neg], "&gt;="&amp;A96, Table2[Local IntensMean Neg], "&lt;"&amp;A97)</f>
        <v>8</v>
      </c>
      <c r="D96">
        <f>COUNTIFS(Table2[Local IntensStDev Pos], "&gt;="&amp;A96, Table2[Local IntensStDev Pos], "&lt;"&amp;A97)</f>
        <v>0</v>
      </c>
      <c r="E96">
        <f>COUNTIFS(Table2[Local IntensStDev Neg], "&gt;="&amp;A96, Table2[Local IntensStDev Neg], "&lt;"&amp;A97)</f>
        <v>0</v>
      </c>
    </row>
    <row r="97" spans="1:5" x14ac:dyDescent="0.25">
      <c r="A97">
        <v>96</v>
      </c>
      <c r="B97">
        <f>COUNTIFS(Table2[Local IntensMean Pos], "&gt;="&amp;A97, Table2[Local IntensMean Pos], "&lt;"&amp;A98)</f>
        <v>0</v>
      </c>
      <c r="C97">
        <f>COUNTIFS(Table2[Local IntensMean Neg], "&gt;="&amp;A97, Table2[Local IntensMean Neg], "&lt;"&amp;A98)</f>
        <v>11</v>
      </c>
      <c r="D97">
        <f>COUNTIFS(Table2[Local IntensStDev Pos], "&gt;="&amp;A97, Table2[Local IntensStDev Pos], "&lt;"&amp;A98)</f>
        <v>0</v>
      </c>
      <c r="E97">
        <f>COUNTIFS(Table2[Local IntensStDev Neg], "&gt;="&amp;A97, Table2[Local IntensStDev Neg], "&lt;"&amp;A98)</f>
        <v>0</v>
      </c>
    </row>
    <row r="98" spans="1:5" x14ac:dyDescent="0.25">
      <c r="A98">
        <v>97</v>
      </c>
      <c r="B98">
        <f>COUNTIFS(Table2[Local IntensMean Pos], "&gt;="&amp;A98, Table2[Local IntensMean Pos], "&lt;"&amp;A99)</f>
        <v>0</v>
      </c>
      <c r="C98">
        <f>COUNTIFS(Table2[Local IntensMean Neg], "&gt;="&amp;A98, Table2[Local IntensMean Neg], "&lt;"&amp;A99)</f>
        <v>10</v>
      </c>
      <c r="D98">
        <f>COUNTIFS(Table2[Local IntensStDev Pos], "&gt;="&amp;A98, Table2[Local IntensStDev Pos], "&lt;"&amp;A99)</f>
        <v>0</v>
      </c>
      <c r="E98">
        <f>COUNTIFS(Table2[Local IntensStDev Neg], "&gt;="&amp;A98, Table2[Local IntensStDev Neg], "&lt;"&amp;A99)</f>
        <v>0</v>
      </c>
    </row>
    <row r="99" spans="1:5" x14ac:dyDescent="0.25">
      <c r="A99">
        <v>98</v>
      </c>
      <c r="B99">
        <f>COUNTIFS(Table2[Local IntensMean Pos], "&gt;="&amp;A99, Table2[Local IntensMean Pos], "&lt;"&amp;A100)</f>
        <v>2</v>
      </c>
      <c r="C99">
        <f>COUNTIFS(Table2[Local IntensMean Neg], "&gt;="&amp;A99, Table2[Local IntensMean Neg], "&lt;"&amp;A100)</f>
        <v>7</v>
      </c>
      <c r="D99">
        <f>COUNTIFS(Table2[Local IntensStDev Pos], "&gt;="&amp;A99, Table2[Local IntensStDev Pos], "&lt;"&amp;A100)</f>
        <v>0</v>
      </c>
      <c r="E99">
        <f>COUNTIFS(Table2[Local IntensStDev Neg], "&gt;="&amp;A99, Table2[Local IntensStDev Neg], "&lt;"&amp;A100)</f>
        <v>0</v>
      </c>
    </row>
    <row r="100" spans="1:5" x14ac:dyDescent="0.25">
      <c r="A100">
        <v>99</v>
      </c>
      <c r="B100">
        <f>COUNTIFS(Table2[Local IntensMean Pos], "&gt;="&amp;A100, Table2[Local IntensMean Pos], "&lt;"&amp;A101)</f>
        <v>2</v>
      </c>
      <c r="C100">
        <f>COUNTIFS(Table2[Local IntensMean Neg], "&gt;="&amp;A100, Table2[Local IntensMean Neg], "&lt;"&amp;A101)</f>
        <v>11</v>
      </c>
      <c r="D100">
        <f>COUNTIFS(Table2[Local IntensStDev Pos], "&gt;="&amp;A100, Table2[Local IntensStDev Pos], "&lt;"&amp;A101)</f>
        <v>0</v>
      </c>
      <c r="E100">
        <f>COUNTIFS(Table2[Local IntensStDev Neg], "&gt;="&amp;A100, Table2[Local IntensStDev Neg], "&lt;"&amp;A101)</f>
        <v>0</v>
      </c>
    </row>
    <row r="101" spans="1:5" x14ac:dyDescent="0.25">
      <c r="A101">
        <v>100</v>
      </c>
      <c r="B101">
        <f>COUNTIFS(Table2[Local IntensMean Pos], "&gt;="&amp;A101, Table2[Local IntensMean Pos], "&lt;"&amp;A102)</f>
        <v>2</v>
      </c>
      <c r="C101">
        <f>COUNTIFS(Table2[Local IntensMean Neg], "&gt;="&amp;A101, Table2[Local IntensMean Neg], "&lt;"&amp;A102)</f>
        <v>7</v>
      </c>
      <c r="D101">
        <f>COUNTIFS(Table2[Local IntensStDev Pos], "&gt;="&amp;A101, Table2[Local IntensStDev Pos], "&lt;"&amp;A102)</f>
        <v>0</v>
      </c>
      <c r="E101">
        <f>COUNTIFS(Table2[Local IntensStDev Neg], "&gt;="&amp;A101, Table2[Local IntensStDev Neg], "&lt;"&amp;A102)</f>
        <v>0</v>
      </c>
    </row>
    <row r="102" spans="1:5" x14ac:dyDescent="0.25">
      <c r="A102">
        <v>101</v>
      </c>
      <c r="B102">
        <f>COUNTIFS(Table2[Local IntensMean Pos], "&gt;="&amp;A102, Table2[Local IntensMean Pos], "&lt;"&amp;A103)</f>
        <v>0</v>
      </c>
      <c r="C102">
        <f>COUNTIFS(Table2[Local IntensMean Neg], "&gt;="&amp;A102, Table2[Local IntensMean Neg], "&lt;"&amp;A103)</f>
        <v>7</v>
      </c>
      <c r="D102">
        <f>COUNTIFS(Table2[Local IntensStDev Pos], "&gt;="&amp;A102, Table2[Local IntensStDev Pos], "&lt;"&amp;A103)</f>
        <v>0</v>
      </c>
      <c r="E102">
        <f>COUNTIFS(Table2[Local IntensStDev Neg], "&gt;="&amp;A102, Table2[Local IntensStDev Neg], "&lt;"&amp;A103)</f>
        <v>0</v>
      </c>
    </row>
    <row r="103" spans="1:5" x14ac:dyDescent="0.25">
      <c r="A103">
        <v>102</v>
      </c>
      <c r="B103">
        <f>COUNTIFS(Table2[Local IntensMean Pos], "&gt;="&amp;A103, Table2[Local IntensMean Pos], "&lt;"&amp;A104)</f>
        <v>4</v>
      </c>
      <c r="C103">
        <f>COUNTIFS(Table2[Local IntensMean Neg], "&gt;="&amp;A103, Table2[Local IntensMean Neg], "&lt;"&amp;A104)</f>
        <v>11</v>
      </c>
      <c r="D103">
        <f>COUNTIFS(Table2[Local IntensStDev Pos], "&gt;="&amp;A103, Table2[Local IntensStDev Pos], "&lt;"&amp;A104)</f>
        <v>0</v>
      </c>
      <c r="E103">
        <f>COUNTIFS(Table2[Local IntensStDev Neg], "&gt;="&amp;A103, Table2[Local IntensStDev Neg], "&lt;"&amp;A104)</f>
        <v>0</v>
      </c>
    </row>
    <row r="104" spans="1:5" x14ac:dyDescent="0.25">
      <c r="A104">
        <v>103</v>
      </c>
      <c r="B104">
        <f>COUNTIFS(Table2[Local IntensMean Pos], "&gt;="&amp;A104, Table2[Local IntensMean Pos], "&lt;"&amp;A105)</f>
        <v>2</v>
      </c>
      <c r="C104">
        <f>COUNTIFS(Table2[Local IntensMean Neg], "&gt;="&amp;A104, Table2[Local IntensMean Neg], "&lt;"&amp;A105)</f>
        <v>8</v>
      </c>
      <c r="D104">
        <f>COUNTIFS(Table2[Local IntensStDev Pos], "&gt;="&amp;A104, Table2[Local IntensStDev Pos], "&lt;"&amp;A105)</f>
        <v>0</v>
      </c>
      <c r="E104">
        <f>COUNTIFS(Table2[Local IntensStDev Neg], "&gt;="&amp;A104, Table2[Local IntensStDev Neg], "&lt;"&amp;A105)</f>
        <v>0</v>
      </c>
    </row>
    <row r="105" spans="1:5" x14ac:dyDescent="0.25">
      <c r="A105">
        <v>104</v>
      </c>
      <c r="B105">
        <f>COUNTIFS(Table2[Local IntensMean Pos], "&gt;="&amp;A105, Table2[Local IntensMean Pos], "&lt;"&amp;A106)</f>
        <v>0</v>
      </c>
      <c r="C105">
        <f>COUNTIFS(Table2[Local IntensMean Neg], "&gt;="&amp;A105, Table2[Local IntensMean Neg], "&lt;"&amp;A106)</f>
        <v>14</v>
      </c>
      <c r="D105">
        <f>COUNTIFS(Table2[Local IntensStDev Pos], "&gt;="&amp;A105, Table2[Local IntensStDev Pos], "&lt;"&amp;A106)</f>
        <v>0</v>
      </c>
      <c r="E105">
        <f>COUNTIFS(Table2[Local IntensStDev Neg], "&gt;="&amp;A105, Table2[Local IntensStDev Neg], "&lt;"&amp;A106)</f>
        <v>0</v>
      </c>
    </row>
    <row r="106" spans="1:5" x14ac:dyDescent="0.25">
      <c r="A106">
        <v>105</v>
      </c>
      <c r="B106">
        <f>COUNTIFS(Table2[Local IntensMean Pos], "&gt;="&amp;A106, Table2[Local IntensMean Pos], "&lt;"&amp;A107)</f>
        <v>0</v>
      </c>
      <c r="C106">
        <f>COUNTIFS(Table2[Local IntensMean Neg], "&gt;="&amp;A106, Table2[Local IntensMean Neg], "&lt;"&amp;A107)</f>
        <v>7</v>
      </c>
      <c r="D106">
        <f>COUNTIFS(Table2[Local IntensStDev Pos], "&gt;="&amp;A106, Table2[Local IntensStDev Pos], "&lt;"&amp;A107)</f>
        <v>0</v>
      </c>
      <c r="E106">
        <f>COUNTIFS(Table2[Local IntensStDev Neg], "&gt;="&amp;A106, Table2[Local IntensStDev Neg], "&lt;"&amp;A107)</f>
        <v>0</v>
      </c>
    </row>
    <row r="107" spans="1:5" x14ac:dyDescent="0.25">
      <c r="A107">
        <v>106</v>
      </c>
      <c r="B107">
        <f>COUNTIFS(Table2[Local IntensMean Pos], "&gt;="&amp;A107, Table2[Local IntensMean Pos], "&lt;"&amp;A108)</f>
        <v>0</v>
      </c>
      <c r="C107">
        <f>COUNTIFS(Table2[Local IntensMean Neg], "&gt;="&amp;A107, Table2[Local IntensMean Neg], "&lt;"&amp;A108)</f>
        <v>14</v>
      </c>
      <c r="D107">
        <f>COUNTIFS(Table2[Local IntensStDev Pos], "&gt;="&amp;A107, Table2[Local IntensStDev Pos], "&lt;"&amp;A108)</f>
        <v>0</v>
      </c>
      <c r="E107">
        <f>COUNTIFS(Table2[Local IntensStDev Neg], "&gt;="&amp;A107, Table2[Local IntensStDev Neg], "&lt;"&amp;A108)</f>
        <v>0</v>
      </c>
    </row>
    <row r="108" spans="1:5" x14ac:dyDescent="0.25">
      <c r="A108">
        <v>107</v>
      </c>
      <c r="B108">
        <f>COUNTIFS(Table2[Local IntensMean Pos], "&gt;="&amp;A108, Table2[Local IntensMean Pos], "&lt;"&amp;A109)</f>
        <v>0</v>
      </c>
      <c r="C108">
        <f>COUNTIFS(Table2[Local IntensMean Neg], "&gt;="&amp;A108, Table2[Local IntensMean Neg], "&lt;"&amp;A109)</f>
        <v>23</v>
      </c>
      <c r="D108">
        <f>COUNTIFS(Table2[Local IntensStDev Pos], "&gt;="&amp;A108, Table2[Local IntensStDev Pos], "&lt;"&amp;A109)</f>
        <v>0</v>
      </c>
      <c r="E108">
        <f>COUNTIFS(Table2[Local IntensStDev Neg], "&gt;="&amp;A108, Table2[Local IntensStDev Neg], "&lt;"&amp;A109)</f>
        <v>0</v>
      </c>
    </row>
    <row r="109" spans="1:5" x14ac:dyDescent="0.25">
      <c r="A109">
        <v>108</v>
      </c>
      <c r="B109">
        <f>COUNTIFS(Table2[Local IntensMean Pos], "&gt;="&amp;A109, Table2[Local IntensMean Pos], "&lt;"&amp;A110)</f>
        <v>2</v>
      </c>
      <c r="C109">
        <f>COUNTIFS(Table2[Local IntensMean Neg], "&gt;="&amp;A109, Table2[Local IntensMean Neg], "&lt;"&amp;A110)</f>
        <v>16</v>
      </c>
      <c r="D109">
        <f>COUNTIFS(Table2[Local IntensStDev Pos], "&gt;="&amp;A109, Table2[Local IntensStDev Pos], "&lt;"&amp;A110)</f>
        <v>0</v>
      </c>
      <c r="E109">
        <f>COUNTIFS(Table2[Local IntensStDev Neg], "&gt;="&amp;A109, Table2[Local IntensStDev Neg], "&lt;"&amp;A110)</f>
        <v>0</v>
      </c>
    </row>
    <row r="110" spans="1:5" x14ac:dyDescent="0.25">
      <c r="A110">
        <v>109</v>
      </c>
      <c r="B110">
        <f>COUNTIFS(Table2[Local IntensMean Pos], "&gt;="&amp;A110, Table2[Local IntensMean Pos], "&lt;"&amp;A111)</f>
        <v>2</v>
      </c>
      <c r="C110">
        <f>COUNTIFS(Table2[Local IntensMean Neg], "&gt;="&amp;A110, Table2[Local IntensMean Neg], "&lt;"&amp;A111)</f>
        <v>16</v>
      </c>
      <c r="D110">
        <f>COUNTIFS(Table2[Local IntensStDev Pos], "&gt;="&amp;A110, Table2[Local IntensStDev Pos], "&lt;"&amp;A111)</f>
        <v>0</v>
      </c>
      <c r="E110">
        <f>COUNTIFS(Table2[Local IntensStDev Neg], "&gt;="&amp;A110, Table2[Local IntensStDev Neg], "&lt;"&amp;A111)</f>
        <v>0</v>
      </c>
    </row>
    <row r="111" spans="1:5" x14ac:dyDescent="0.25">
      <c r="A111">
        <v>110</v>
      </c>
      <c r="B111">
        <f>COUNTIFS(Table2[Local IntensMean Pos], "&gt;="&amp;A111, Table2[Local IntensMean Pos], "&lt;"&amp;A112)</f>
        <v>0</v>
      </c>
      <c r="C111">
        <f>COUNTIFS(Table2[Local IntensMean Neg], "&gt;="&amp;A111, Table2[Local IntensMean Neg], "&lt;"&amp;A112)</f>
        <v>11</v>
      </c>
      <c r="D111">
        <f>COUNTIFS(Table2[Local IntensStDev Pos], "&gt;="&amp;A111, Table2[Local IntensStDev Pos], "&lt;"&amp;A112)</f>
        <v>0</v>
      </c>
      <c r="E111">
        <f>COUNTIFS(Table2[Local IntensStDev Neg], "&gt;="&amp;A111, Table2[Local IntensStDev Neg], "&lt;"&amp;A112)</f>
        <v>0</v>
      </c>
    </row>
    <row r="112" spans="1:5" x14ac:dyDescent="0.25">
      <c r="A112">
        <v>111</v>
      </c>
      <c r="B112">
        <f>COUNTIFS(Table2[Local IntensMean Pos], "&gt;="&amp;A112, Table2[Local IntensMean Pos], "&lt;"&amp;A113)</f>
        <v>0</v>
      </c>
      <c r="C112">
        <f>COUNTIFS(Table2[Local IntensMean Neg], "&gt;="&amp;A112, Table2[Local IntensMean Neg], "&lt;"&amp;A113)</f>
        <v>16</v>
      </c>
      <c r="D112">
        <f>COUNTIFS(Table2[Local IntensStDev Pos], "&gt;="&amp;A112, Table2[Local IntensStDev Pos], "&lt;"&amp;A113)</f>
        <v>0</v>
      </c>
      <c r="E112">
        <f>COUNTIFS(Table2[Local IntensStDev Neg], "&gt;="&amp;A112, Table2[Local IntensStDev Neg], "&lt;"&amp;A113)</f>
        <v>0</v>
      </c>
    </row>
    <row r="113" spans="1:5" x14ac:dyDescent="0.25">
      <c r="A113">
        <v>112</v>
      </c>
      <c r="B113">
        <f>COUNTIFS(Table2[Local IntensMean Pos], "&gt;="&amp;A113, Table2[Local IntensMean Pos], "&lt;"&amp;A114)</f>
        <v>1</v>
      </c>
      <c r="C113">
        <f>COUNTIFS(Table2[Local IntensMean Neg], "&gt;="&amp;A113, Table2[Local IntensMean Neg], "&lt;"&amp;A114)</f>
        <v>12</v>
      </c>
      <c r="D113">
        <f>COUNTIFS(Table2[Local IntensStDev Pos], "&gt;="&amp;A113, Table2[Local IntensStDev Pos], "&lt;"&amp;A114)</f>
        <v>0</v>
      </c>
      <c r="E113">
        <f>COUNTIFS(Table2[Local IntensStDev Neg], "&gt;="&amp;A113, Table2[Local IntensStDev Neg], "&lt;"&amp;A114)</f>
        <v>0</v>
      </c>
    </row>
    <row r="114" spans="1:5" x14ac:dyDescent="0.25">
      <c r="A114">
        <v>113</v>
      </c>
      <c r="B114">
        <f>COUNTIFS(Table2[Local IntensMean Pos], "&gt;="&amp;A114, Table2[Local IntensMean Pos], "&lt;"&amp;A115)</f>
        <v>1</v>
      </c>
      <c r="C114">
        <f>COUNTIFS(Table2[Local IntensMean Neg], "&gt;="&amp;A114, Table2[Local IntensMean Neg], "&lt;"&amp;A115)</f>
        <v>16</v>
      </c>
      <c r="D114">
        <f>COUNTIFS(Table2[Local IntensStDev Pos], "&gt;="&amp;A114, Table2[Local IntensStDev Pos], "&lt;"&amp;A115)</f>
        <v>0</v>
      </c>
      <c r="E114">
        <f>COUNTIFS(Table2[Local IntensStDev Neg], "&gt;="&amp;A114, Table2[Local IntensStDev Neg], "&lt;"&amp;A115)</f>
        <v>0</v>
      </c>
    </row>
    <row r="115" spans="1:5" x14ac:dyDescent="0.25">
      <c r="A115">
        <v>114</v>
      </c>
      <c r="B115">
        <f>COUNTIFS(Table2[Local IntensMean Pos], "&gt;="&amp;A115, Table2[Local IntensMean Pos], "&lt;"&amp;A116)</f>
        <v>2</v>
      </c>
      <c r="C115">
        <f>COUNTIFS(Table2[Local IntensMean Neg], "&gt;="&amp;A115, Table2[Local IntensMean Neg], "&lt;"&amp;A116)</f>
        <v>13</v>
      </c>
      <c r="D115">
        <f>COUNTIFS(Table2[Local IntensStDev Pos], "&gt;="&amp;A115, Table2[Local IntensStDev Pos], "&lt;"&amp;A116)</f>
        <v>0</v>
      </c>
      <c r="E115">
        <f>COUNTIFS(Table2[Local IntensStDev Neg], "&gt;="&amp;A115, Table2[Local IntensStDev Neg], "&lt;"&amp;A116)</f>
        <v>0</v>
      </c>
    </row>
    <row r="116" spans="1:5" x14ac:dyDescent="0.25">
      <c r="A116">
        <v>115</v>
      </c>
      <c r="B116">
        <f>COUNTIFS(Table2[Local IntensMean Pos], "&gt;="&amp;A116, Table2[Local IntensMean Pos], "&lt;"&amp;A117)</f>
        <v>0</v>
      </c>
      <c r="C116">
        <f>COUNTIFS(Table2[Local IntensMean Neg], "&gt;="&amp;A116, Table2[Local IntensMean Neg], "&lt;"&amp;A117)</f>
        <v>11</v>
      </c>
      <c r="D116">
        <f>COUNTIFS(Table2[Local IntensStDev Pos], "&gt;="&amp;A116, Table2[Local IntensStDev Pos], "&lt;"&amp;A117)</f>
        <v>0</v>
      </c>
      <c r="E116">
        <f>COUNTIFS(Table2[Local IntensStDev Neg], "&gt;="&amp;A116, Table2[Local IntensStDev Neg], "&lt;"&amp;A117)</f>
        <v>0</v>
      </c>
    </row>
    <row r="117" spans="1:5" x14ac:dyDescent="0.25">
      <c r="A117">
        <v>116</v>
      </c>
      <c r="B117">
        <f>COUNTIFS(Table2[Local IntensMean Pos], "&gt;="&amp;A117, Table2[Local IntensMean Pos], "&lt;"&amp;A118)</f>
        <v>0</v>
      </c>
      <c r="C117">
        <f>COUNTIFS(Table2[Local IntensMean Neg], "&gt;="&amp;A117, Table2[Local IntensMean Neg], "&lt;"&amp;A118)</f>
        <v>20</v>
      </c>
      <c r="D117">
        <f>COUNTIFS(Table2[Local IntensStDev Pos], "&gt;="&amp;A117, Table2[Local IntensStDev Pos], "&lt;"&amp;A118)</f>
        <v>0</v>
      </c>
      <c r="E117">
        <f>COUNTIFS(Table2[Local IntensStDev Neg], "&gt;="&amp;A117, Table2[Local IntensStDev Neg], "&lt;"&amp;A118)</f>
        <v>0</v>
      </c>
    </row>
    <row r="118" spans="1:5" x14ac:dyDescent="0.25">
      <c r="A118">
        <v>117</v>
      </c>
      <c r="B118">
        <f>COUNTIFS(Table2[Local IntensMean Pos], "&gt;="&amp;A118, Table2[Local IntensMean Pos], "&lt;"&amp;A119)</f>
        <v>0</v>
      </c>
      <c r="C118">
        <f>COUNTIFS(Table2[Local IntensMean Neg], "&gt;="&amp;A118, Table2[Local IntensMean Neg], "&lt;"&amp;A119)</f>
        <v>28</v>
      </c>
      <c r="D118">
        <f>COUNTIFS(Table2[Local IntensStDev Pos], "&gt;="&amp;A118, Table2[Local IntensStDev Pos], "&lt;"&amp;A119)</f>
        <v>0</v>
      </c>
      <c r="E118">
        <f>COUNTIFS(Table2[Local IntensStDev Neg], "&gt;="&amp;A118, Table2[Local IntensStDev Neg], "&lt;"&amp;A119)</f>
        <v>0</v>
      </c>
    </row>
    <row r="119" spans="1:5" x14ac:dyDescent="0.25">
      <c r="A119">
        <v>118</v>
      </c>
      <c r="B119">
        <f>COUNTIFS(Table2[Local IntensMean Pos], "&gt;="&amp;A119, Table2[Local IntensMean Pos], "&lt;"&amp;A120)</f>
        <v>3</v>
      </c>
      <c r="C119">
        <f>COUNTIFS(Table2[Local IntensMean Neg], "&gt;="&amp;A119, Table2[Local IntensMean Neg], "&lt;"&amp;A120)</f>
        <v>25</v>
      </c>
      <c r="D119">
        <f>COUNTIFS(Table2[Local IntensStDev Pos], "&gt;="&amp;A119, Table2[Local IntensStDev Pos], "&lt;"&amp;A120)</f>
        <v>0</v>
      </c>
      <c r="E119">
        <f>COUNTIFS(Table2[Local IntensStDev Neg], "&gt;="&amp;A119, Table2[Local IntensStDev Neg], "&lt;"&amp;A120)</f>
        <v>0</v>
      </c>
    </row>
    <row r="120" spans="1:5" x14ac:dyDescent="0.25">
      <c r="A120">
        <v>119</v>
      </c>
      <c r="B120">
        <f>COUNTIFS(Table2[Local IntensMean Pos], "&gt;="&amp;A120, Table2[Local IntensMean Pos], "&lt;"&amp;A121)</f>
        <v>0</v>
      </c>
      <c r="C120">
        <f>COUNTIFS(Table2[Local IntensMean Neg], "&gt;="&amp;A120, Table2[Local IntensMean Neg], "&lt;"&amp;A121)</f>
        <v>16</v>
      </c>
      <c r="D120">
        <f>COUNTIFS(Table2[Local IntensStDev Pos], "&gt;="&amp;A120, Table2[Local IntensStDev Pos], "&lt;"&amp;A121)</f>
        <v>0</v>
      </c>
      <c r="E120">
        <f>COUNTIFS(Table2[Local IntensStDev Neg], "&gt;="&amp;A120, Table2[Local IntensStDev Neg], "&lt;"&amp;A121)</f>
        <v>0</v>
      </c>
    </row>
    <row r="121" spans="1:5" x14ac:dyDescent="0.25">
      <c r="A121">
        <v>120</v>
      </c>
      <c r="B121">
        <f>COUNTIFS(Table2[Local IntensMean Pos], "&gt;="&amp;A121, Table2[Local IntensMean Pos], "&lt;"&amp;A122)</f>
        <v>0</v>
      </c>
      <c r="C121">
        <f>COUNTIFS(Table2[Local IntensMean Neg], "&gt;="&amp;A121, Table2[Local IntensMean Neg], "&lt;"&amp;A122)</f>
        <v>13</v>
      </c>
      <c r="D121">
        <f>COUNTIFS(Table2[Local IntensStDev Pos], "&gt;="&amp;A121, Table2[Local IntensStDev Pos], "&lt;"&amp;A122)</f>
        <v>0</v>
      </c>
      <c r="E121">
        <f>COUNTIFS(Table2[Local IntensStDev Neg], "&gt;="&amp;A121, Table2[Local IntensStDev Neg], "&lt;"&amp;A122)</f>
        <v>0</v>
      </c>
    </row>
    <row r="122" spans="1:5" x14ac:dyDescent="0.25">
      <c r="A122">
        <v>121</v>
      </c>
      <c r="B122">
        <f>COUNTIFS(Table2[Local IntensMean Pos], "&gt;="&amp;A122, Table2[Local IntensMean Pos], "&lt;"&amp;A123)</f>
        <v>0</v>
      </c>
      <c r="C122">
        <f>COUNTIFS(Table2[Local IntensMean Neg], "&gt;="&amp;A122, Table2[Local IntensMean Neg], "&lt;"&amp;A123)</f>
        <v>31</v>
      </c>
      <c r="D122">
        <f>COUNTIFS(Table2[Local IntensStDev Pos], "&gt;="&amp;A122, Table2[Local IntensStDev Pos], "&lt;"&amp;A123)</f>
        <v>0</v>
      </c>
      <c r="E122">
        <f>COUNTIFS(Table2[Local IntensStDev Neg], "&gt;="&amp;A122, Table2[Local IntensStDev Neg], "&lt;"&amp;A123)</f>
        <v>0</v>
      </c>
    </row>
    <row r="123" spans="1:5" x14ac:dyDescent="0.25">
      <c r="A123">
        <v>122</v>
      </c>
      <c r="B123">
        <f>COUNTIFS(Table2[Local IntensMean Pos], "&gt;="&amp;A123, Table2[Local IntensMean Pos], "&lt;"&amp;A124)</f>
        <v>1</v>
      </c>
      <c r="C123">
        <f>COUNTIFS(Table2[Local IntensMean Neg], "&gt;="&amp;A123, Table2[Local IntensMean Neg], "&lt;"&amp;A124)</f>
        <v>25</v>
      </c>
      <c r="D123">
        <f>COUNTIFS(Table2[Local IntensStDev Pos], "&gt;="&amp;A123, Table2[Local IntensStDev Pos], "&lt;"&amp;A124)</f>
        <v>0</v>
      </c>
      <c r="E123">
        <f>COUNTIFS(Table2[Local IntensStDev Neg], "&gt;="&amp;A123, Table2[Local IntensStDev Neg], "&lt;"&amp;A124)</f>
        <v>0</v>
      </c>
    </row>
    <row r="124" spans="1:5" x14ac:dyDescent="0.25">
      <c r="A124">
        <v>123</v>
      </c>
      <c r="B124">
        <f>COUNTIFS(Table2[Local IntensMean Pos], "&gt;="&amp;A124, Table2[Local IntensMean Pos], "&lt;"&amp;A125)</f>
        <v>1</v>
      </c>
      <c r="C124">
        <f>COUNTIFS(Table2[Local IntensMean Neg], "&gt;="&amp;A124, Table2[Local IntensMean Neg], "&lt;"&amp;A125)</f>
        <v>37</v>
      </c>
      <c r="D124">
        <f>COUNTIFS(Table2[Local IntensStDev Pos], "&gt;="&amp;A124, Table2[Local IntensStDev Pos], "&lt;"&amp;A125)</f>
        <v>0</v>
      </c>
      <c r="E124">
        <f>COUNTIFS(Table2[Local IntensStDev Neg], "&gt;="&amp;A124, Table2[Local IntensStDev Neg], "&lt;"&amp;A125)</f>
        <v>0</v>
      </c>
    </row>
    <row r="125" spans="1:5" x14ac:dyDescent="0.25">
      <c r="A125">
        <v>124</v>
      </c>
      <c r="B125">
        <f>COUNTIFS(Table2[Local IntensMean Pos], "&gt;="&amp;A125, Table2[Local IntensMean Pos], "&lt;"&amp;A126)</f>
        <v>2</v>
      </c>
      <c r="C125">
        <f>COUNTIFS(Table2[Local IntensMean Neg], "&gt;="&amp;A125, Table2[Local IntensMean Neg], "&lt;"&amp;A126)</f>
        <v>24</v>
      </c>
      <c r="D125">
        <f>COUNTIFS(Table2[Local IntensStDev Pos], "&gt;="&amp;A125, Table2[Local IntensStDev Pos], "&lt;"&amp;A126)</f>
        <v>0</v>
      </c>
      <c r="E125">
        <f>COUNTIFS(Table2[Local IntensStDev Neg], "&gt;="&amp;A125, Table2[Local IntensStDev Neg], "&lt;"&amp;A126)</f>
        <v>0</v>
      </c>
    </row>
    <row r="126" spans="1:5" x14ac:dyDescent="0.25">
      <c r="A126">
        <v>125</v>
      </c>
      <c r="B126">
        <f>COUNTIFS(Table2[Local IntensMean Pos], "&gt;="&amp;A126, Table2[Local IntensMean Pos], "&lt;"&amp;A127)</f>
        <v>0</v>
      </c>
      <c r="C126">
        <f>COUNTIFS(Table2[Local IntensMean Neg], "&gt;="&amp;A126, Table2[Local IntensMean Neg], "&lt;"&amp;A127)</f>
        <v>38</v>
      </c>
      <c r="D126">
        <f>COUNTIFS(Table2[Local IntensStDev Pos], "&gt;="&amp;A126, Table2[Local IntensStDev Pos], "&lt;"&amp;A127)</f>
        <v>0</v>
      </c>
      <c r="E126">
        <f>COUNTIFS(Table2[Local IntensStDev Neg], "&gt;="&amp;A126, Table2[Local IntensStDev Neg], "&lt;"&amp;A127)</f>
        <v>0</v>
      </c>
    </row>
    <row r="127" spans="1:5" x14ac:dyDescent="0.25">
      <c r="A127">
        <v>126</v>
      </c>
      <c r="B127">
        <f>COUNTIFS(Table2[Local IntensMean Pos], "&gt;="&amp;A127, Table2[Local IntensMean Pos], "&lt;"&amp;A128)</f>
        <v>1</v>
      </c>
      <c r="C127">
        <f>COUNTIFS(Table2[Local IntensMean Neg], "&gt;="&amp;A127, Table2[Local IntensMean Neg], "&lt;"&amp;A128)</f>
        <v>32</v>
      </c>
      <c r="D127">
        <f>COUNTIFS(Table2[Local IntensStDev Pos], "&gt;="&amp;A127, Table2[Local IntensStDev Pos], "&lt;"&amp;A128)</f>
        <v>0</v>
      </c>
      <c r="E127">
        <f>COUNTIFS(Table2[Local IntensStDev Neg], "&gt;="&amp;A127, Table2[Local IntensStDev Neg], "&lt;"&amp;A128)</f>
        <v>0</v>
      </c>
    </row>
    <row r="128" spans="1:5" x14ac:dyDescent="0.25">
      <c r="A128">
        <v>127</v>
      </c>
      <c r="B128">
        <f>COUNTIFS(Table2[Local IntensMean Pos], "&gt;="&amp;A128, Table2[Local IntensMean Pos], "&lt;"&amp;A129)</f>
        <v>0</v>
      </c>
      <c r="C128">
        <f>COUNTIFS(Table2[Local IntensMean Neg], "&gt;="&amp;A128, Table2[Local IntensMean Neg], "&lt;"&amp;A129)</f>
        <v>44</v>
      </c>
      <c r="D128">
        <f>COUNTIFS(Table2[Local IntensStDev Pos], "&gt;="&amp;A128, Table2[Local IntensStDev Pos], "&lt;"&amp;A129)</f>
        <v>0</v>
      </c>
      <c r="E128">
        <f>COUNTIFS(Table2[Local IntensStDev Neg], "&gt;="&amp;A128, Table2[Local IntensStDev Neg], "&lt;"&amp;A129)</f>
        <v>0</v>
      </c>
    </row>
    <row r="129" spans="1:5" x14ac:dyDescent="0.25">
      <c r="A129">
        <v>128</v>
      </c>
      <c r="B129">
        <f>COUNTIFS(Table2[Local IntensMean Pos], "&gt;="&amp;A129, Table2[Local IntensMean Pos], "&lt;"&amp;A130)</f>
        <v>1</v>
      </c>
      <c r="C129">
        <f>COUNTIFS(Table2[Local IntensMean Neg], "&gt;="&amp;A129, Table2[Local IntensMean Neg], "&lt;"&amp;A130)</f>
        <v>37</v>
      </c>
      <c r="D129">
        <f>COUNTIFS(Table2[Local IntensStDev Pos], "&gt;="&amp;A129, Table2[Local IntensStDev Pos], "&lt;"&amp;A130)</f>
        <v>0</v>
      </c>
      <c r="E129">
        <f>COUNTIFS(Table2[Local IntensStDev Neg], "&gt;="&amp;A129, Table2[Local IntensStDev Neg], "&lt;"&amp;A130)</f>
        <v>0</v>
      </c>
    </row>
    <row r="130" spans="1:5" x14ac:dyDescent="0.25">
      <c r="A130">
        <v>129</v>
      </c>
      <c r="B130">
        <f>COUNTIFS(Table2[Local IntensMean Pos], "&gt;="&amp;A130, Table2[Local IntensMean Pos], "&lt;"&amp;A131)</f>
        <v>0</v>
      </c>
      <c r="C130">
        <f>COUNTIFS(Table2[Local IntensMean Neg], "&gt;="&amp;A130, Table2[Local IntensMean Neg], "&lt;"&amp;A131)</f>
        <v>41</v>
      </c>
      <c r="D130">
        <f>COUNTIFS(Table2[Local IntensStDev Pos], "&gt;="&amp;A130, Table2[Local IntensStDev Pos], "&lt;"&amp;A131)</f>
        <v>0</v>
      </c>
      <c r="E130">
        <f>COUNTIFS(Table2[Local IntensStDev Neg], "&gt;="&amp;A130, Table2[Local IntensStDev Neg], "&lt;"&amp;A131)</f>
        <v>0</v>
      </c>
    </row>
    <row r="131" spans="1:5" x14ac:dyDescent="0.25">
      <c r="A131">
        <v>130</v>
      </c>
      <c r="B131">
        <f>COUNTIFS(Table2[Local IntensMean Pos], "&gt;="&amp;A131, Table2[Local IntensMean Pos], "&lt;"&amp;A132)</f>
        <v>0</v>
      </c>
      <c r="C131">
        <f>COUNTIFS(Table2[Local IntensMean Neg], "&gt;="&amp;A131, Table2[Local IntensMean Neg], "&lt;"&amp;A132)</f>
        <v>43</v>
      </c>
      <c r="D131">
        <f>COUNTIFS(Table2[Local IntensStDev Pos], "&gt;="&amp;A131, Table2[Local IntensStDev Pos], "&lt;"&amp;A132)</f>
        <v>0</v>
      </c>
      <c r="E131">
        <f>COUNTIFS(Table2[Local IntensStDev Neg], "&gt;="&amp;A131, Table2[Local IntensStDev Neg], "&lt;"&amp;A132)</f>
        <v>0</v>
      </c>
    </row>
    <row r="132" spans="1:5" x14ac:dyDescent="0.25">
      <c r="A132">
        <v>131</v>
      </c>
      <c r="B132">
        <f>COUNTIFS(Table2[Local IntensMean Pos], "&gt;="&amp;A132, Table2[Local IntensMean Pos], "&lt;"&amp;A133)</f>
        <v>0</v>
      </c>
      <c r="C132">
        <f>COUNTIFS(Table2[Local IntensMean Neg], "&gt;="&amp;A132, Table2[Local IntensMean Neg], "&lt;"&amp;A133)</f>
        <v>37</v>
      </c>
      <c r="D132">
        <f>COUNTIFS(Table2[Local IntensStDev Pos], "&gt;="&amp;A132, Table2[Local IntensStDev Pos], "&lt;"&amp;A133)</f>
        <v>0</v>
      </c>
      <c r="E132">
        <f>COUNTIFS(Table2[Local IntensStDev Neg], "&gt;="&amp;A132, Table2[Local IntensStDev Neg], "&lt;"&amp;A133)</f>
        <v>0</v>
      </c>
    </row>
    <row r="133" spans="1:5" x14ac:dyDescent="0.25">
      <c r="A133">
        <v>132</v>
      </c>
      <c r="B133">
        <f>COUNTIFS(Table2[Local IntensMean Pos], "&gt;="&amp;A133, Table2[Local IntensMean Pos], "&lt;"&amp;A134)</f>
        <v>1</v>
      </c>
      <c r="C133">
        <f>COUNTIFS(Table2[Local IntensMean Neg], "&gt;="&amp;A133, Table2[Local IntensMean Neg], "&lt;"&amp;A134)</f>
        <v>52</v>
      </c>
      <c r="D133">
        <f>COUNTIFS(Table2[Local IntensStDev Pos], "&gt;="&amp;A133, Table2[Local IntensStDev Pos], "&lt;"&amp;A134)</f>
        <v>0</v>
      </c>
      <c r="E133">
        <f>COUNTIFS(Table2[Local IntensStDev Neg], "&gt;="&amp;A133, Table2[Local IntensStDev Neg], "&lt;"&amp;A134)</f>
        <v>0</v>
      </c>
    </row>
    <row r="134" spans="1:5" x14ac:dyDescent="0.25">
      <c r="A134">
        <v>133</v>
      </c>
      <c r="B134">
        <f>COUNTIFS(Table2[Local IntensMean Pos], "&gt;="&amp;A134, Table2[Local IntensMean Pos], "&lt;"&amp;A135)</f>
        <v>0</v>
      </c>
      <c r="C134">
        <f>COUNTIFS(Table2[Local IntensMean Neg], "&gt;="&amp;A134, Table2[Local IntensMean Neg], "&lt;"&amp;A135)</f>
        <v>61</v>
      </c>
      <c r="D134">
        <f>COUNTIFS(Table2[Local IntensStDev Pos], "&gt;="&amp;A134, Table2[Local IntensStDev Pos], "&lt;"&amp;A135)</f>
        <v>0</v>
      </c>
      <c r="E134">
        <f>COUNTIFS(Table2[Local IntensStDev Neg], "&gt;="&amp;A134, Table2[Local IntensStDev Neg], "&lt;"&amp;A135)</f>
        <v>0</v>
      </c>
    </row>
    <row r="135" spans="1:5" x14ac:dyDescent="0.25">
      <c r="A135">
        <v>134</v>
      </c>
      <c r="B135">
        <f>COUNTIFS(Table2[Local IntensMean Pos], "&gt;="&amp;A135, Table2[Local IntensMean Pos], "&lt;"&amp;A136)</f>
        <v>1</v>
      </c>
      <c r="C135">
        <f>COUNTIFS(Table2[Local IntensMean Neg], "&gt;="&amp;A135, Table2[Local IntensMean Neg], "&lt;"&amp;A136)</f>
        <v>60</v>
      </c>
      <c r="D135">
        <f>COUNTIFS(Table2[Local IntensStDev Pos], "&gt;="&amp;A135, Table2[Local IntensStDev Pos], "&lt;"&amp;A136)</f>
        <v>0</v>
      </c>
      <c r="E135">
        <f>COUNTIFS(Table2[Local IntensStDev Neg], "&gt;="&amp;A135, Table2[Local IntensStDev Neg], "&lt;"&amp;A136)</f>
        <v>0</v>
      </c>
    </row>
    <row r="136" spans="1:5" x14ac:dyDescent="0.25">
      <c r="A136">
        <v>135</v>
      </c>
      <c r="B136">
        <f>COUNTIFS(Table2[Local IntensMean Pos], "&gt;="&amp;A136, Table2[Local IntensMean Pos], "&lt;"&amp;A137)</f>
        <v>0</v>
      </c>
      <c r="C136">
        <f>COUNTIFS(Table2[Local IntensMean Neg], "&gt;="&amp;A136, Table2[Local IntensMean Neg], "&lt;"&amp;A137)</f>
        <v>68</v>
      </c>
      <c r="D136">
        <f>COUNTIFS(Table2[Local IntensStDev Pos], "&gt;="&amp;A136, Table2[Local IntensStDev Pos], "&lt;"&amp;A137)</f>
        <v>0</v>
      </c>
      <c r="E136">
        <f>COUNTIFS(Table2[Local IntensStDev Neg], "&gt;="&amp;A136, Table2[Local IntensStDev Neg], "&lt;"&amp;A137)</f>
        <v>0</v>
      </c>
    </row>
    <row r="137" spans="1:5" x14ac:dyDescent="0.25">
      <c r="A137">
        <v>136</v>
      </c>
      <c r="B137">
        <f>COUNTIFS(Table2[Local IntensMean Pos], "&gt;="&amp;A137, Table2[Local IntensMean Pos], "&lt;"&amp;A138)</f>
        <v>1</v>
      </c>
      <c r="C137">
        <f>COUNTIFS(Table2[Local IntensMean Neg], "&gt;="&amp;A137, Table2[Local IntensMean Neg], "&lt;"&amp;A138)</f>
        <v>61</v>
      </c>
      <c r="D137">
        <f>COUNTIFS(Table2[Local IntensStDev Pos], "&gt;="&amp;A137, Table2[Local IntensStDev Pos], "&lt;"&amp;A138)</f>
        <v>0</v>
      </c>
      <c r="E137">
        <f>COUNTIFS(Table2[Local IntensStDev Neg], "&gt;="&amp;A137, Table2[Local IntensStDev Neg], "&lt;"&amp;A138)</f>
        <v>0</v>
      </c>
    </row>
    <row r="138" spans="1:5" x14ac:dyDescent="0.25">
      <c r="A138">
        <v>137</v>
      </c>
      <c r="B138">
        <f>COUNTIFS(Table2[Local IntensMean Pos], "&gt;="&amp;A138, Table2[Local IntensMean Pos], "&lt;"&amp;A139)</f>
        <v>0</v>
      </c>
      <c r="C138">
        <f>COUNTIFS(Table2[Local IntensMean Neg], "&gt;="&amp;A138, Table2[Local IntensMean Neg], "&lt;"&amp;A139)</f>
        <v>68</v>
      </c>
      <c r="D138">
        <f>COUNTIFS(Table2[Local IntensStDev Pos], "&gt;="&amp;A138, Table2[Local IntensStDev Pos], "&lt;"&amp;A139)</f>
        <v>0</v>
      </c>
      <c r="E138">
        <f>COUNTIFS(Table2[Local IntensStDev Neg], "&gt;="&amp;A138, Table2[Local IntensStDev Neg], "&lt;"&amp;A139)</f>
        <v>0</v>
      </c>
    </row>
    <row r="139" spans="1:5" x14ac:dyDescent="0.25">
      <c r="A139">
        <v>138</v>
      </c>
      <c r="B139">
        <f>COUNTIFS(Table2[Local IntensMean Pos], "&gt;="&amp;A139, Table2[Local IntensMean Pos], "&lt;"&amp;A140)</f>
        <v>0</v>
      </c>
      <c r="C139">
        <f>COUNTIFS(Table2[Local IntensMean Neg], "&gt;="&amp;A139, Table2[Local IntensMean Neg], "&lt;"&amp;A140)</f>
        <v>64</v>
      </c>
      <c r="D139">
        <f>COUNTIFS(Table2[Local IntensStDev Pos], "&gt;="&amp;A139, Table2[Local IntensStDev Pos], "&lt;"&amp;A140)</f>
        <v>0</v>
      </c>
      <c r="E139">
        <f>COUNTIFS(Table2[Local IntensStDev Neg], "&gt;="&amp;A139, Table2[Local IntensStDev Neg], "&lt;"&amp;A140)</f>
        <v>0</v>
      </c>
    </row>
    <row r="140" spans="1:5" x14ac:dyDescent="0.25">
      <c r="A140">
        <v>139</v>
      </c>
      <c r="B140">
        <f>COUNTIFS(Table2[Local IntensMean Pos], "&gt;="&amp;A140, Table2[Local IntensMean Pos], "&lt;"&amp;A141)</f>
        <v>2</v>
      </c>
      <c r="C140">
        <f>COUNTIFS(Table2[Local IntensMean Neg], "&gt;="&amp;A140, Table2[Local IntensMean Neg], "&lt;"&amp;A141)</f>
        <v>77</v>
      </c>
      <c r="D140">
        <f>COUNTIFS(Table2[Local IntensStDev Pos], "&gt;="&amp;A140, Table2[Local IntensStDev Pos], "&lt;"&amp;A141)</f>
        <v>0</v>
      </c>
      <c r="E140">
        <f>COUNTIFS(Table2[Local IntensStDev Neg], "&gt;="&amp;A140, Table2[Local IntensStDev Neg], "&lt;"&amp;A141)</f>
        <v>0</v>
      </c>
    </row>
    <row r="141" spans="1:5" x14ac:dyDescent="0.25">
      <c r="A141">
        <v>140</v>
      </c>
      <c r="B141">
        <f>COUNTIFS(Table2[Local IntensMean Pos], "&gt;="&amp;A141, Table2[Local IntensMean Pos], "&lt;"&amp;A142)</f>
        <v>0</v>
      </c>
      <c r="C141">
        <f>COUNTIFS(Table2[Local IntensMean Neg], "&gt;="&amp;A141, Table2[Local IntensMean Neg], "&lt;"&amp;A142)</f>
        <v>71</v>
      </c>
      <c r="D141">
        <f>COUNTIFS(Table2[Local IntensStDev Pos], "&gt;="&amp;A141, Table2[Local IntensStDev Pos], "&lt;"&amp;A142)</f>
        <v>0</v>
      </c>
      <c r="E141">
        <f>COUNTIFS(Table2[Local IntensStDev Neg], "&gt;="&amp;A141, Table2[Local IntensStDev Neg], "&lt;"&amp;A142)</f>
        <v>0</v>
      </c>
    </row>
    <row r="142" spans="1:5" x14ac:dyDescent="0.25">
      <c r="A142">
        <v>141</v>
      </c>
      <c r="B142">
        <f>COUNTIFS(Table2[Local IntensMean Pos], "&gt;="&amp;A142, Table2[Local IntensMean Pos], "&lt;"&amp;A143)</f>
        <v>1</v>
      </c>
      <c r="C142">
        <f>COUNTIFS(Table2[Local IntensMean Neg], "&gt;="&amp;A142, Table2[Local IntensMean Neg], "&lt;"&amp;A143)</f>
        <v>67</v>
      </c>
      <c r="D142">
        <f>COUNTIFS(Table2[Local IntensStDev Pos], "&gt;="&amp;A142, Table2[Local IntensStDev Pos], "&lt;"&amp;A143)</f>
        <v>0</v>
      </c>
      <c r="E142">
        <f>COUNTIFS(Table2[Local IntensStDev Neg], "&gt;="&amp;A142, Table2[Local IntensStDev Neg], "&lt;"&amp;A143)</f>
        <v>0</v>
      </c>
    </row>
    <row r="143" spans="1:5" x14ac:dyDescent="0.25">
      <c r="A143">
        <v>142</v>
      </c>
      <c r="B143">
        <f>COUNTIFS(Table2[Local IntensMean Pos], "&gt;="&amp;A143, Table2[Local IntensMean Pos], "&lt;"&amp;A144)</f>
        <v>0</v>
      </c>
      <c r="C143">
        <f>COUNTIFS(Table2[Local IntensMean Neg], "&gt;="&amp;A143, Table2[Local IntensMean Neg], "&lt;"&amp;A144)</f>
        <v>72</v>
      </c>
      <c r="D143">
        <f>COUNTIFS(Table2[Local IntensStDev Pos], "&gt;="&amp;A143, Table2[Local IntensStDev Pos], "&lt;"&amp;A144)</f>
        <v>0</v>
      </c>
      <c r="E143">
        <f>COUNTIFS(Table2[Local IntensStDev Neg], "&gt;="&amp;A143, Table2[Local IntensStDev Neg], "&lt;"&amp;A144)</f>
        <v>0</v>
      </c>
    </row>
    <row r="144" spans="1:5" x14ac:dyDescent="0.25">
      <c r="A144">
        <v>143</v>
      </c>
      <c r="B144">
        <f>COUNTIFS(Table2[Local IntensMean Pos], "&gt;="&amp;A144, Table2[Local IntensMean Pos], "&lt;"&amp;A145)</f>
        <v>0</v>
      </c>
      <c r="C144">
        <f>COUNTIFS(Table2[Local IntensMean Neg], "&gt;="&amp;A144, Table2[Local IntensMean Neg], "&lt;"&amp;A145)</f>
        <v>81</v>
      </c>
      <c r="D144">
        <f>COUNTIFS(Table2[Local IntensStDev Pos], "&gt;="&amp;A144, Table2[Local IntensStDev Pos], "&lt;"&amp;A145)</f>
        <v>0</v>
      </c>
      <c r="E144">
        <f>COUNTIFS(Table2[Local IntensStDev Neg], "&gt;="&amp;A144, Table2[Local IntensStDev Neg], "&lt;"&amp;A145)</f>
        <v>0</v>
      </c>
    </row>
    <row r="145" spans="1:5" x14ac:dyDescent="0.25">
      <c r="A145">
        <v>144</v>
      </c>
      <c r="B145">
        <f>COUNTIFS(Table2[Local IntensMean Pos], "&gt;="&amp;A145, Table2[Local IntensMean Pos], "&lt;"&amp;A146)</f>
        <v>1</v>
      </c>
      <c r="C145">
        <f>COUNTIFS(Table2[Local IntensMean Neg], "&gt;="&amp;A145, Table2[Local IntensMean Neg], "&lt;"&amp;A146)</f>
        <v>74</v>
      </c>
      <c r="D145">
        <f>COUNTIFS(Table2[Local IntensStDev Pos], "&gt;="&amp;A145, Table2[Local IntensStDev Pos], "&lt;"&amp;A146)</f>
        <v>0</v>
      </c>
      <c r="E145">
        <f>COUNTIFS(Table2[Local IntensStDev Neg], "&gt;="&amp;A145, Table2[Local IntensStDev Neg], "&lt;"&amp;A146)</f>
        <v>0</v>
      </c>
    </row>
    <row r="146" spans="1:5" x14ac:dyDescent="0.25">
      <c r="A146">
        <v>145</v>
      </c>
      <c r="B146">
        <f>COUNTIFS(Table2[Local IntensMean Pos], "&gt;="&amp;A146, Table2[Local IntensMean Pos], "&lt;"&amp;A147)</f>
        <v>1</v>
      </c>
      <c r="C146">
        <f>COUNTIFS(Table2[Local IntensMean Neg], "&gt;="&amp;A146, Table2[Local IntensMean Neg], "&lt;"&amp;A147)</f>
        <v>91</v>
      </c>
      <c r="D146">
        <f>COUNTIFS(Table2[Local IntensStDev Pos], "&gt;="&amp;A146, Table2[Local IntensStDev Pos], "&lt;"&amp;A147)</f>
        <v>0</v>
      </c>
      <c r="E146">
        <f>COUNTIFS(Table2[Local IntensStDev Neg], "&gt;="&amp;A146, Table2[Local IntensStDev Neg], "&lt;"&amp;A147)</f>
        <v>0</v>
      </c>
    </row>
    <row r="147" spans="1:5" x14ac:dyDescent="0.25">
      <c r="A147">
        <v>146</v>
      </c>
      <c r="B147">
        <f>COUNTIFS(Table2[Local IntensMean Pos], "&gt;="&amp;A147, Table2[Local IntensMean Pos], "&lt;"&amp;A148)</f>
        <v>1</v>
      </c>
      <c r="C147">
        <f>COUNTIFS(Table2[Local IntensMean Neg], "&gt;="&amp;A147, Table2[Local IntensMean Neg], "&lt;"&amp;A148)</f>
        <v>91</v>
      </c>
      <c r="D147">
        <f>COUNTIFS(Table2[Local IntensStDev Pos], "&gt;="&amp;A147, Table2[Local IntensStDev Pos], "&lt;"&amp;A148)</f>
        <v>0</v>
      </c>
      <c r="E147">
        <f>COUNTIFS(Table2[Local IntensStDev Neg], "&gt;="&amp;A147, Table2[Local IntensStDev Neg], "&lt;"&amp;A148)</f>
        <v>0</v>
      </c>
    </row>
    <row r="148" spans="1:5" x14ac:dyDescent="0.25">
      <c r="A148">
        <v>147</v>
      </c>
      <c r="B148">
        <f>COUNTIFS(Table2[Local IntensMean Pos], "&gt;="&amp;A148, Table2[Local IntensMean Pos], "&lt;"&amp;A149)</f>
        <v>0</v>
      </c>
      <c r="C148">
        <f>COUNTIFS(Table2[Local IntensMean Neg], "&gt;="&amp;A148, Table2[Local IntensMean Neg], "&lt;"&amp;A149)</f>
        <v>83</v>
      </c>
      <c r="D148">
        <f>COUNTIFS(Table2[Local IntensStDev Pos], "&gt;="&amp;A148, Table2[Local IntensStDev Pos], "&lt;"&amp;A149)</f>
        <v>0</v>
      </c>
      <c r="E148">
        <f>COUNTIFS(Table2[Local IntensStDev Neg], "&gt;="&amp;A148, Table2[Local IntensStDev Neg], "&lt;"&amp;A149)</f>
        <v>0</v>
      </c>
    </row>
    <row r="149" spans="1:5" x14ac:dyDescent="0.25">
      <c r="A149">
        <v>148</v>
      </c>
      <c r="B149">
        <f>COUNTIFS(Table2[Local IntensMean Pos], "&gt;="&amp;A149, Table2[Local IntensMean Pos], "&lt;"&amp;A150)</f>
        <v>1</v>
      </c>
      <c r="C149">
        <f>COUNTIFS(Table2[Local IntensMean Neg], "&gt;="&amp;A149, Table2[Local IntensMean Neg], "&lt;"&amp;A150)</f>
        <v>89</v>
      </c>
      <c r="D149">
        <f>COUNTIFS(Table2[Local IntensStDev Pos], "&gt;="&amp;A149, Table2[Local IntensStDev Pos], "&lt;"&amp;A150)</f>
        <v>0</v>
      </c>
      <c r="E149">
        <f>COUNTIFS(Table2[Local IntensStDev Neg], "&gt;="&amp;A149, Table2[Local IntensStDev Neg], "&lt;"&amp;A150)</f>
        <v>0</v>
      </c>
    </row>
    <row r="150" spans="1:5" x14ac:dyDescent="0.25">
      <c r="A150">
        <v>149</v>
      </c>
      <c r="B150">
        <f>COUNTIFS(Table2[Local IntensMean Pos], "&gt;="&amp;A150, Table2[Local IntensMean Pos], "&lt;"&amp;A151)</f>
        <v>1</v>
      </c>
      <c r="C150">
        <f>COUNTIFS(Table2[Local IntensMean Neg], "&gt;="&amp;A150, Table2[Local IntensMean Neg], "&lt;"&amp;A151)</f>
        <v>74</v>
      </c>
      <c r="D150">
        <f>COUNTIFS(Table2[Local IntensStDev Pos], "&gt;="&amp;A150, Table2[Local IntensStDev Pos], "&lt;"&amp;A151)</f>
        <v>0</v>
      </c>
      <c r="E150">
        <f>COUNTIFS(Table2[Local IntensStDev Neg], "&gt;="&amp;A150, Table2[Local IntensStDev Neg], "&lt;"&amp;A151)</f>
        <v>0</v>
      </c>
    </row>
    <row r="151" spans="1:5" x14ac:dyDescent="0.25">
      <c r="A151">
        <v>150</v>
      </c>
      <c r="B151">
        <f>COUNTIFS(Table2[Local IntensMean Pos], "&gt;="&amp;A151, Table2[Local IntensMean Pos], "&lt;"&amp;A152)</f>
        <v>0</v>
      </c>
      <c r="C151">
        <f>COUNTIFS(Table2[Local IntensMean Neg], "&gt;="&amp;A151, Table2[Local IntensMean Neg], "&lt;"&amp;A152)</f>
        <v>68</v>
      </c>
      <c r="D151">
        <f>COUNTIFS(Table2[Local IntensStDev Pos], "&gt;="&amp;A151, Table2[Local IntensStDev Pos], "&lt;"&amp;A152)</f>
        <v>0</v>
      </c>
      <c r="E151">
        <f>COUNTIFS(Table2[Local IntensStDev Neg], "&gt;="&amp;A151, Table2[Local IntensStDev Neg], "&lt;"&amp;A152)</f>
        <v>0</v>
      </c>
    </row>
    <row r="152" spans="1:5" x14ac:dyDescent="0.25">
      <c r="A152">
        <v>151</v>
      </c>
      <c r="B152">
        <f>COUNTIFS(Table2[Local IntensMean Pos], "&gt;="&amp;A152, Table2[Local IntensMean Pos], "&lt;"&amp;A153)</f>
        <v>0</v>
      </c>
      <c r="C152">
        <f>COUNTIFS(Table2[Local IntensMean Neg], "&gt;="&amp;A152, Table2[Local IntensMean Neg], "&lt;"&amp;A153)</f>
        <v>75</v>
      </c>
      <c r="D152">
        <f>COUNTIFS(Table2[Local IntensStDev Pos], "&gt;="&amp;A152, Table2[Local IntensStDev Pos], "&lt;"&amp;A153)</f>
        <v>0</v>
      </c>
      <c r="E152">
        <f>COUNTIFS(Table2[Local IntensStDev Neg], "&gt;="&amp;A152, Table2[Local IntensStDev Neg], "&lt;"&amp;A153)</f>
        <v>0</v>
      </c>
    </row>
    <row r="153" spans="1:5" x14ac:dyDescent="0.25">
      <c r="A153">
        <v>152</v>
      </c>
      <c r="B153">
        <f>COUNTIFS(Table2[Local IntensMean Pos], "&gt;="&amp;A153, Table2[Local IntensMean Pos], "&lt;"&amp;A154)</f>
        <v>1</v>
      </c>
      <c r="C153">
        <f>COUNTIFS(Table2[Local IntensMean Neg], "&gt;="&amp;A153, Table2[Local IntensMean Neg], "&lt;"&amp;A154)</f>
        <v>85</v>
      </c>
      <c r="D153">
        <f>COUNTIFS(Table2[Local IntensStDev Pos], "&gt;="&amp;A153, Table2[Local IntensStDev Pos], "&lt;"&amp;A154)</f>
        <v>0</v>
      </c>
      <c r="E153">
        <f>COUNTIFS(Table2[Local IntensStDev Neg], "&gt;="&amp;A153, Table2[Local IntensStDev Neg], "&lt;"&amp;A154)</f>
        <v>0</v>
      </c>
    </row>
    <row r="154" spans="1:5" x14ac:dyDescent="0.25">
      <c r="A154">
        <v>153</v>
      </c>
      <c r="B154">
        <f>COUNTIFS(Table2[Local IntensMean Pos], "&gt;="&amp;A154, Table2[Local IntensMean Pos], "&lt;"&amp;A155)</f>
        <v>0</v>
      </c>
      <c r="C154">
        <f>COUNTIFS(Table2[Local IntensMean Neg], "&gt;="&amp;A154, Table2[Local IntensMean Neg], "&lt;"&amp;A155)</f>
        <v>70</v>
      </c>
      <c r="D154">
        <f>COUNTIFS(Table2[Local IntensStDev Pos], "&gt;="&amp;A154, Table2[Local IntensStDev Pos], "&lt;"&amp;A155)</f>
        <v>0</v>
      </c>
      <c r="E154">
        <f>COUNTIFS(Table2[Local IntensStDev Neg], "&gt;="&amp;A154, Table2[Local IntensStDev Neg], "&lt;"&amp;A155)</f>
        <v>0</v>
      </c>
    </row>
    <row r="155" spans="1:5" x14ac:dyDescent="0.25">
      <c r="A155">
        <v>154</v>
      </c>
      <c r="B155">
        <f>COUNTIFS(Table2[Local IntensMean Pos], "&gt;="&amp;A155, Table2[Local IntensMean Pos], "&lt;"&amp;A156)</f>
        <v>0</v>
      </c>
      <c r="C155">
        <f>COUNTIFS(Table2[Local IntensMean Neg], "&gt;="&amp;A155, Table2[Local IntensMean Neg], "&lt;"&amp;A156)</f>
        <v>74</v>
      </c>
      <c r="D155">
        <f>COUNTIFS(Table2[Local IntensStDev Pos], "&gt;="&amp;A155, Table2[Local IntensStDev Pos], "&lt;"&amp;A156)</f>
        <v>0</v>
      </c>
      <c r="E155">
        <f>COUNTIFS(Table2[Local IntensStDev Neg], "&gt;="&amp;A155, Table2[Local IntensStDev Neg], "&lt;"&amp;A156)</f>
        <v>0</v>
      </c>
    </row>
    <row r="156" spans="1:5" x14ac:dyDescent="0.25">
      <c r="A156">
        <v>155</v>
      </c>
      <c r="B156">
        <f>COUNTIFS(Table2[Local IntensMean Pos], "&gt;="&amp;A156, Table2[Local IntensMean Pos], "&lt;"&amp;A157)</f>
        <v>0</v>
      </c>
      <c r="C156">
        <f>COUNTIFS(Table2[Local IntensMean Neg], "&gt;="&amp;A156, Table2[Local IntensMean Neg], "&lt;"&amp;A157)</f>
        <v>50</v>
      </c>
      <c r="D156">
        <f>COUNTIFS(Table2[Local IntensStDev Pos], "&gt;="&amp;A156, Table2[Local IntensStDev Pos], "&lt;"&amp;A157)</f>
        <v>0</v>
      </c>
      <c r="E156">
        <f>COUNTIFS(Table2[Local IntensStDev Neg], "&gt;="&amp;A156, Table2[Local IntensStDev Neg], "&lt;"&amp;A157)</f>
        <v>0</v>
      </c>
    </row>
    <row r="157" spans="1:5" x14ac:dyDescent="0.25">
      <c r="A157">
        <v>156</v>
      </c>
      <c r="B157">
        <f>COUNTIFS(Table2[Local IntensMean Pos], "&gt;="&amp;A157, Table2[Local IntensMean Pos], "&lt;"&amp;A158)</f>
        <v>0</v>
      </c>
      <c r="C157">
        <f>COUNTIFS(Table2[Local IntensMean Neg], "&gt;="&amp;A157, Table2[Local IntensMean Neg], "&lt;"&amp;A158)</f>
        <v>52</v>
      </c>
      <c r="D157">
        <f>COUNTIFS(Table2[Local IntensStDev Pos], "&gt;="&amp;A157, Table2[Local IntensStDev Pos], "&lt;"&amp;A158)</f>
        <v>0</v>
      </c>
      <c r="E157">
        <f>COUNTIFS(Table2[Local IntensStDev Neg], "&gt;="&amp;A157, Table2[Local IntensStDev Neg], "&lt;"&amp;A158)</f>
        <v>0</v>
      </c>
    </row>
    <row r="158" spans="1:5" x14ac:dyDescent="0.25">
      <c r="A158">
        <v>157</v>
      </c>
      <c r="B158">
        <f>COUNTIFS(Table2[Local IntensMean Pos], "&gt;="&amp;A158, Table2[Local IntensMean Pos], "&lt;"&amp;A159)</f>
        <v>0</v>
      </c>
      <c r="C158">
        <f>COUNTIFS(Table2[Local IntensMean Neg], "&gt;="&amp;A158, Table2[Local IntensMean Neg], "&lt;"&amp;A159)</f>
        <v>55</v>
      </c>
      <c r="D158">
        <f>COUNTIFS(Table2[Local IntensStDev Pos], "&gt;="&amp;A158, Table2[Local IntensStDev Pos], "&lt;"&amp;A159)</f>
        <v>0</v>
      </c>
      <c r="E158">
        <f>COUNTIFS(Table2[Local IntensStDev Neg], "&gt;="&amp;A158, Table2[Local IntensStDev Neg], "&lt;"&amp;A159)</f>
        <v>0</v>
      </c>
    </row>
    <row r="159" spans="1:5" x14ac:dyDescent="0.25">
      <c r="A159">
        <v>158</v>
      </c>
      <c r="B159">
        <f>COUNTIFS(Table2[Local IntensMean Pos], "&gt;="&amp;A159, Table2[Local IntensMean Pos], "&lt;"&amp;A160)</f>
        <v>0</v>
      </c>
      <c r="C159">
        <f>COUNTIFS(Table2[Local IntensMean Neg], "&gt;="&amp;A159, Table2[Local IntensMean Neg], "&lt;"&amp;A160)</f>
        <v>61</v>
      </c>
      <c r="D159">
        <f>COUNTIFS(Table2[Local IntensStDev Pos], "&gt;="&amp;A159, Table2[Local IntensStDev Pos], "&lt;"&amp;A160)</f>
        <v>0</v>
      </c>
      <c r="E159">
        <f>COUNTIFS(Table2[Local IntensStDev Neg], "&gt;="&amp;A159, Table2[Local IntensStDev Neg], "&lt;"&amp;A160)</f>
        <v>0</v>
      </c>
    </row>
    <row r="160" spans="1:5" x14ac:dyDescent="0.25">
      <c r="A160">
        <v>159</v>
      </c>
      <c r="B160">
        <f>COUNTIFS(Table2[Local IntensMean Pos], "&gt;="&amp;A160, Table2[Local IntensMean Pos], "&lt;"&amp;A161)</f>
        <v>0</v>
      </c>
      <c r="C160">
        <f>COUNTIFS(Table2[Local IntensMean Neg], "&gt;="&amp;A160, Table2[Local IntensMean Neg], "&lt;"&amp;A161)</f>
        <v>57</v>
      </c>
      <c r="D160">
        <f>COUNTIFS(Table2[Local IntensStDev Pos], "&gt;="&amp;A160, Table2[Local IntensStDev Pos], "&lt;"&amp;A161)</f>
        <v>0</v>
      </c>
      <c r="E160">
        <f>COUNTIFS(Table2[Local IntensStDev Neg], "&gt;="&amp;A160, Table2[Local IntensStDev Neg], "&lt;"&amp;A161)</f>
        <v>0</v>
      </c>
    </row>
    <row r="161" spans="1:5" x14ac:dyDescent="0.25">
      <c r="A161">
        <v>160</v>
      </c>
      <c r="B161">
        <f>COUNTIFS(Table2[Local IntensMean Pos], "&gt;="&amp;A161, Table2[Local IntensMean Pos], "&lt;"&amp;A162)</f>
        <v>0</v>
      </c>
      <c r="C161">
        <f>COUNTIFS(Table2[Local IntensMean Neg], "&gt;="&amp;A161, Table2[Local IntensMean Neg], "&lt;"&amp;A162)</f>
        <v>51</v>
      </c>
      <c r="D161">
        <f>COUNTIFS(Table2[Local IntensStDev Pos], "&gt;="&amp;A161, Table2[Local IntensStDev Pos], "&lt;"&amp;A162)</f>
        <v>0</v>
      </c>
      <c r="E161">
        <f>COUNTIFS(Table2[Local IntensStDev Neg], "&gt;="&amp;A161, Table2[Local IntensStDev Neg], "&lt;"&amp;A162)</f>
        <v>0</v>
      </c>
    </row>
    <row r="162" spans="1:5" x14ac:dyDescent="0.25">
      <c r="A162">
        <v>161</v>
      </c>
      <c r="B162">
        <f>COUNTIFS(Table2[Local IntensMean Pos], "&gt;="&amp;A162, Table2[Local IntensMean Pos], "&lt;"&amp;A163)</f>
        <v>0</v>
      </c>
      <c r="C162">
        <f>COUNTIFS(Table2[Local IntensMean Neg], "&gt;="&amp;A162, Table2[Local IntensMean Neg], "&lt;"&amp;A163)</f>
        <v>54</v>
      </c>
      <c r="D162">
        <f>COUNTIFS(Table2[Local IntensStDev Pos], "&gt;="&amp;A162, Table2[Local IntensStDev Pos], "&lt;"&amp;A163)</f>
        <v>0</v>
      </c>
      <c r="E162">
        <f>COUNTIFS(Table2[Local IntensStDev Neg], "&gt;="&amp;A162, Table2[Local IntensStDev Neg], "&lt;"&amp;A163)</f>
        <v>0</v>
      </c>
    </row>
    <row r="163" spans="1:5" x14ac:dyDescent="0.25">
      <c r="A163">
        <v>162</v>
      </c>
      <c r="B163">
        <f>COUNTIFS(Table2[Local IntensMean Pos], "&gt;="&amp;A163, Table2[Local IntensMean Pos], "&lt;"&amp;A164)</f>
        <v>0</v>
      </c>
      <c r="C163">
        <f>COUNTIFS(Table2[Local IntensMean Neg], "&gt;="&amp;A163, Table2[Local IntensMean Neg], "&lt;"&amp;A164)</f>
        <v>54</v>
      </c>
      <c r="D163">
        <f>COUNTIFS(Table2[Local IntensStDev Pos], "&gt;="&amp;A163, Table2[Local IntensStDev Pos], "&lt;"&amp;A164)</f>
        <v>0</v>
      </c>
      <c r="E163">
        <f>COUNTIFS(Table2[Local IntensStDev Neg], "&gt;="&amp;A163, Table2[Local IntensStDev Neg], "&lt;"&amp;A164)</f>
        <v>0</v>
      </c>
    </row>
    <row r="164" spans="1:5" x14ac:dyDescent="0.25">
      <c r="A164">
        <v>163</v>
      </c>
      <c r="B164">
        <f>COUNTIFS(Table2[Local IntensMean Pos], "&gt;="&amp;A164, Table2[Local IntensMean Pos], "&lt;"&amp;A165)</f>
        <v>0</v>
      </c>
      <c r="C164">
        <f>COUNTIFS(Table2[Local IntensMean Neg], "&gt;="&amp;A164, Table2[Local IntensMean Neg], "&lt;"&amp;A165)</f>
        <v>51</v>
      </c>
      <c r="D164">
        <f>COUNTIFS(Table2[Local IntensStDev Pos], "&gt;="&amp;A164, Table2[Local IntensStDev Pos], "&lt;"&amp;A165)</f>
        <v>0</v>
      </c>
      <c r="E164">
        <f>COUNTIFS(Table2[Local IntensStDev Neg], "&gt;="&amp;A164, Table2[Local IntensStDev Neg], "&lt;"&amp;A165)</f>
        <v>0</v>
      </c>
    </row>
    <row r="165" spans="1:5" x14ac:dyDescent="0.25">
      <c r="A165">
        <v>164</v>
      </c>
      <c r="B165">
        <f>COUNTIFS(Table2[Local IntensMean Pos], "&gt;="&amp;A165, Table2[Local IntensMean Pos], "&lt;"&amp;A166)</f>
        <v>0</v>
      </c>
      <c r="C165">
        <f>COUNTIFS(Table2[Local IntensMean Neg], "&gt;="&amp;A165, Table2[Local IntensMean Neg], "&lt;"&amp;A166)</f>
        <v>69</v>
      </c>
      <c r="D165">
        <f>COUNTIFS(Table2[Local IntensStDev Pos], "&gt;="&amp;A165, Table2[Local IntensStDev Pos], "&lt;"&amp;A166)</f>
        <v>0</v>
      </c>
      <c r="E165">
        <f>COUNTIFS(Table2[Local IntensStDev Neg], "&gt;="&amp;A165, Table2[Local IntensStDev Neg], "&lt;"&amp;A166)</f>
        <v>0</v>
      </c>
    </row>
    <row r="166" spans="1:5" x14ac:dyDescent="0.25">
      <c r="A166">
        <v>165</v>
      </c>
      <c r="B166">
        <f>COUNTIFS(Table2[Local IntensMean Pos], "&gt;="&amp;A166, Table2[Local IntensMean Pos], "&lt;"&amp;A167)</f>
        <v>0</v>
      </c>
      <c r="C166">
        <f>COUNTIFS(Table2[Local IntensMean Neg], "&gt;="&amp;A166, Table2[Local IntensMean Neg], "&lt;"&amp;A167)</f>
        <v>40</v>
      </c>
      <c r="D166">
        <f>COUNTIFS(Table2[Local IntensStDev Pos], "&gt;="&amp;A166, Table2[Local IntensStDev Pos], "&lt;"&amp;A167)</f>
        <v>0</v>
      </c>
      <c r="E166">
        <f>COUNTIFS(Table2[Local IntensStDev Neg], "&gt;="&amp;A166, Table2[Local IntensStDev Neg], "&lt;"&amp;A167)</f>
        <v>0</v>
      </c>
    </row>
    <row r="167" spans="1:5" x14ac:dyDescent="0.25">
      <c r="A167">
        <v>166</v>
      </c>
      <c r="B167">
        <f>COUNTIFS(Table2[Local IntensMean Pos], "&gt;="&amp;A167, Table2[Local IntensMean Pos], "&lt;"&amp;A168)</f>
        <v>0</v>
      </c>
      <c r="C167">
        <f>COUNTIFS(Table2[Local IntensMean Neg], "&gt;="&amp;A167, Table2[Local IntensMean Neg], "&lt;"&amp;A168)</f>
        <v>54</v>
      </c>
      <c r="D167">
        <f>COUNTIFS(Table2[Local IntensStDev Pos], "&gt;="&amp;A167, Table2[Local IntensStDev Pos], "&lt;"&amp;A168)</f>
        <v>0</v>
      </c>
      <c r="E167">
        <f>COUNTIFS(Table2[Local IntensStDev Neg], "&gt;="&amp;A167, Table2[Local IntensStDev Neg], "&lt;"&amp;A168)</f>
        <v>0</v>
      </c>
    </row>
    <row r="168" spans="1:5" x14ac:dyDescent="0.25">
      <c r="A168">
        <v>167</v>
      </c>
      <c r="B168">
        <f>COUNTIFS(Table2[Local IntensMean Pos], "&gt;="&amp;A168, Table2[Local IntensMean Pos], "&lt;"&amp;A169)</f>
        <v>0</v>
      </c>
      <c r="C168">
        <f>COUNTIFS(Table2[Local IntensMean Neg], "&gt;="&amp;A168, Table2[Local IntensMean Neg], "&lt;"&amp;A169)</f>
        <v>47</v>
      </c>
      <c r="D168">
        <f>COUNTIFS(Table2[Local IntensStDev Pos], "&gt;="&amp;A168, Table2[Local IntensStDev Pos], "&lt;"&amp;A169)</f>
        <v>0</v>
      </c>
      <c r="E168">
        <f>COUNTIFS(Table2[Local IntensStDev Neg], "&gt;="&amp;A168, Table2[Local IntensStDev Neg], "&lt;"&amp;A169)</f>
        <v>0</v>
      </c>
    </row>
    <row r="169" spans="1:5" x14ac:dyDescent="0.25">
      <c r="A169">
        <v>168</v>
      </c>
      <c r="B169">
        <f>COUNTIFS(Table2[Local IntensMean Pos], "&gt;="&amp;A169, Table2[Local IntensMean Pos], "&lt;"&amp;A170)</f>
        <v>0</v>
      </c>
      <c r="C169">
        <f>COUNTIFS(Table2[Local IntensMean Neg], "&gt;="&amp;A169, Table2[Local IntensMean Neg], "&lt;"&amp;A170)</f>
        <v>47</v>
      </c>
      <c r="D169">
        <f>COUNTIFS(Table2[Local IntensStDev Pos], "&gt;="&amp;A169, Table2[Local IntensStDev Pos], "&lt;"&amp;A170)</f>
        <v>0</v>
      </c>
      <c r="E169">
        <f>COUNTIFS(Table2[Local IntensStDev Neg], "&gt;="&amp;A169, Table2[Local IntensStDev Neg], "&lt;"&amp;A170)</f>
        <v>0</v>
      </c>
    </row>
    <row r="170" spans="1:5" x14ac:dyDescent="0.25">
      <c r="A170">
        <v>169</v>
      </c>
      <c r="B170">
        <f>COUNTIFS(Table2[Local IntensMean Pos], "&gt;="&amp;A170, Table2[Local IntensMean Pos], "&lt;"&amp;A171)</f>
        <v>1</v>
      </c>
      <c r="C170">
        <f>COUNTIFS(Table2[Local IntensMean Neg], "&gt;="&amp;A170, Table2[Local IntensMean Neg], "&lt;"&amp;A171)</f>
        <v>50</v>
      </c>
      <c r="D170">
        <f>COUNTIFS(Table2[Local IntensStDev Pos], "&gt;="&amp;A170, Table2[Local IntensStDev Pos], "&lt;"&amp;A171)</f>
        <v>0</v>
      </c>
      <c r="E170">
        <f>COUNTIFS(Table2[Local IntensStDev Neg], "&gt;="&amp;A170, Table2[Local IntensStDev Neg], "&lt;"&amp;A171)</f>
        <v>0</v>
      </c>
    </row>
    <row r="171" spans="1:5" x14ac:dyDescent="0.25">
      <c r="A171">
        <v>170</v>
      </c>
      <c r="B171">
        <f>COUNTIFS(Table2[Local IntensMean Pos], "&gt;="&amp;A171, Table2[Local IntensMean Pos], "&lt;"&amp;A172)</f>
        <v>0</v>
      </c>
      <c r="C171">
        <f>COUNTIFS(Table2[Local IntensMean Neg], "&gt;="&amp;A171, Table2[Local IntensMean Neg], "&lt;"&amp;A172)</f>
        <v>43</v>
      </c>
      <c r="D171">
        <f>COUNTIFS(Table2[Local IntensStDev Pos], "&gt;="&amp;A171, Table2[Local IntensStDev Pos], "&lt;"&amp;A172)</f>
        <v>0</v>
      </c>
      <c r="E171">
        <f>COUNTIFS(Table2[Local IntensStDev Neg], "&gt;="&amp;A171, Table2[Local IntensStDev Neg], "&lt;"&amp;A172)</f>
        <v>0</v>
      </c>
    </row>
    <row r="172" spans="1:5" x14ac:dyDescent="0.25">
      <c r="A172">
        <v>171</v>
      </c>
      <c r="B172">
        <f>COUNTIFS(Table2[Local IntensMean Pos], "&gt;="&amp;A172, Table2[Local IntensMean Pos], "&lt;"&amp;A173)</f>
        <v>0</v>
      </c>
      <c r="C172">
        <f>COUNTIFS(Table2[Local IntensMean Neg], "&gt;="&amp;A172, Table2[Local IntensMean Neg], "&lt;"&amp;A173)</f>
        <v>59</v>
      </c>
      <c r="D172">
        <f>COUNTIFS(Table2[Local IntensStDev Pos], "&gt;="&amp;A172, Table2[Local IntensStDev Pos], "&lt;"&amp;A173)</f>
        <v>0</v>
      </c>
      <c r="E172">
        <f>COUNTIFS(Table2[Local IntensStDev Neg], "&gt;="&amp;A172, Table2[Local IntensStDev Neg], "&lt;"&amp;A173)</f>
        <v>0</v>
      </c>
    </row>
    <row r="173" spans="1:5" x14ac:dyDescent="0.25">
      <c r="A173">
        <v>172</v>
      </c>
      <c r="B173">
        <f>COUNTIFS(Table2[Local IntensMean Pos], "&gt;="&amp;A173, Table2[Local IntensMean Pos], "&lt;"&amp;A174)</f>
        <v>0</v>
      </c>
      <c r="C173">
        <f>COUNTIFS(Table2[Local IntensMean Neg], "&gt;="&amp;A173, Table2[Local IntensMean Neg], "&lt;"&amp;A174)</f>
        <v>40</v>
      </c>
      <c r="D173">
        <f>COUNTIFS(Table2[Local IntensStDev Pos], "&gt;="&amp;A173, Table2[Local IntensStDev Pos], "&lt;"&amp;A174)</f>
        <v>0</v>
      </c>
      <c r="E173">
        <f>COUNTIFS(Table2[Local IntensStDev Neg], "&gt;="&amp;A173, Table2[Local IntensStDev Neg], "&lt;"&amp;A174)</f>
        <v>0</v>
      </c>
    </row>
    <row r="174" spans="1:5" x14ac:dyDescent="0.25">
      <c r="A174">
        <v>173</v>
      </c>
      <c r="B174">
        <f>COUNTIFS(Table2[Local IntensMean Pos], "&gt;="&amp;A174, Table2[Local IntensMean Pos], "&lt;"&amp;A175)</f>
        <v>0</v>
      </c>
      <c r="C174">
        <f>COUNTIFS(Table2[Local IntensMean Neg], "&gt;="&amp;A174, Table2[Local IntensMean Neg], "&lt;"&amp;A175)</f>
        <v>38</v>
      </c>
      <c r="D174">
        <f>COUNTIFS(Table2[Local IntensStDev Pos], "&gt;="&amp;A174, Table2[Local IntensStDev Pos], "&lt;"&amp;A175)</f>
        <v>0</v>
      </c>
      <c r="E174">
        <f>COUNTIFS(Table2[Local IntensStDev Neg], "&gt;="&amp;A174, Table2[Local IntensStDev Neg], "&lt;"&amp;A175)</f>
        <v>0</v>
      </c>
    </row>
    <row r="175" spans="1:5" x14ac:dyDescent="0.25">
      <c r="A175">
        <v>174</v>
      </c>
      <c r="B175">
        <f>COUNTIFS(Table2[Local IntensMean Pos], "&gt;="&amp;A175, Table2[Local IntensMean Pos], "&lt;"&amp;A176)</f>
        <v>0</v>
      </c>
      <c r="C175">
        <f>COUNTIFS(Table2[Local IntensMean Neg], "&gt;="&amp;A175, Table2[Local IntensMean Neg], "&lt;"&amp;A176)</f>
        <v>45</v>
      </c>
      <c r="D175">
        <f>COUNTIFS(Table2[Local IntensStDev Pos], "&gt;="&amp;A175, Table2[Local IntensStDev Pos], "&lt;"&amp;A176)</f>
        <v>0</v>
      </c>
      <c r="E175">
        <f>COUNTIFS(Table2[Local IntensStDev Neg], "&gt;="&amp;A175, Table2[Local IntensStDev Neg], "&lt;"&amp;A176)</f>
        <v>0</v>
      </c>
    </row>
    <row r="176" spans="1:5" x14ac:dyDescent="0.25">
      <c r="A176">
        <v>175</v>
      </c>
      <c r="B176">
        <f>COUNTIFS(Table2[Local IntensMean Pos], "&gt;="&amp;A176, Table2[Local IntensMean Pos], "&lt;"&amp;A177)</f>
        <v>0</v>
      </c>
      <c r="C176">
        <f>COUNTIFS(Table2[Local IntensMean Neg], "&gt;="&amp;A176, Table2[Local IntensMean Neg], "&lt;"&amp;A177)</f>
        <v>31</v>
      </c>
      <c r="D176">
        <f>COUNTIFS(Table2[Local IntensStDev Pos], "&gt;="&amp;A176, Table2[Local IntensStDev Pos], "&lt;"&amp;A177)</f>
        <v>0</v>
      </c>
      <c r="E176">
        <f>COUNTIFS(Table2[Local IntensStDev Neg], "&gt;="&amp;A176, Table2[Local IntensStDev Neg], "&lt;"&amp;A177)</f>
        <v>0</v>
      </c>
    </row>
    <row r="177" spans="1:5" x14ac:dyDescent="0.25">
      <c r="A177">
        <v>176</v>
      </c>
      <c r="B177">
        <f>COUNTIFS(Table2[Local IntensMean Pos], "&gt;="&amp;A177, Table2[Local IntensMean Pos], "&lt;"&amp;A178)</f>
        <v>0</v>
      </c>
      <c r="C177">
        <f>COUNTIFS(Table2[Local IntensMean Neg], "&gt;="&amp;A177, Table2[Local IntensMean Neg], "&lt;"&amp;A178)</f>
        <v>31</v>
      </c>
      <c r="D177">
        <f>COUNTIFS(Table2[Local IntensStDev Pos], "&gt;="&amp;A177, Table2[Local IntensStDev Pos], "&lt;"&amp;A178)</f>
        <v>0</v>
      </c>
      <c r="E177">
        <f>COUNTIFS(Table2[Local IntensStDev Neg], "&gt;="&amp;A177, Table2[Local IntensStDev Neg], "&lt;"&amp;A178)</f>
        <v>0</v>
      </c>
    </row>
    <row r="178" spans="1:5" x14ac:dyDescent="0.25">
      <c r="A178">
        <v>177</v>
      </c>
      <c r="B178">
        <f>COUNTIFS(Table2[Local IntensMean Pos], "&gt;="&amp;A178, Table2[Local IntensMean Pos], "&lt;"&amp;A179)</f>
        <v>0</v>
      </c>
      <c r="C178">
        <f>COUNTIFS(Table2[Local IntensMean Neg], "&gt;="&amp;A178, Table2[Local IntensMean Neg], "&lt;"&amp;A179)</f>
        <v>33</v>
      </c>
      <c r="D178">
        <f>COUNTIFS(Table2[Local IntensStDev Pos], "&gt;="&amp;A178, Table2[Local IntensStDev Pos], "&lt;"&amp;A179)</f>
        <v>0</v>
      </c>
      <c r="E178">
        <f>COUNTIFS(Table2[Local IntensStDev Neg], "&gt;="&amp;A178, Table2[Local IntensStDev Neg], "&lt;"&amp;A179)</f>
        <v>0</v>
      </c>
    </row>
    <row r="179" spans="1:5" x14ac:dyDescent="0.25">
      <c r="A179">
        <v>178</v>
      </c>
      <c r="B179">
        <f>COUNTIFS(Table2[Local IntensMean Pos], "&gt;="&amp;A179, Table2[Local IntensMean Pos], "&lt;"&amp;A180)</f>
        <v>0</v>
      </c>
      <c r="C179">
        <f>COUNTIFS(Table2[Local IntensMean Neg], "&gt;="&amp;A179, Table2[Local IntensMean Neg], "&lt;"&amp;A180)</f>
        <v>34</v>
      </c>
      <c r="D179">
        <f>COUNTIFS(Table2[Local IntensStDev Pos], "&gt;="&amp;A179, Table2[Local IntensStDev Pos], "&lt;"&amp;A180)</f>
        <v>0</v>
      </c>
      <c r="E179">
        <f>COUNTIFS(Table2[Local IntensStDev Neg], "&gt;="&amp;A179, Table2[Local IntensStDev Neg], "&lt;"&amp;A180)</f>
        <v>0</v>
      </c>
    </row>
    <row r="180" spans="1:5" x14ac:dyDescent="0.25">
      <c r="A180">
        <v>179</v>
      </c>
      <c r="B180">
        <f>COUNTIFS(Table2[Local IntensMean Pos], "&gt;="&amp;A180, Table2[Local IntensMean Pos], "&lt;"&amp;A181)</f>
        <v>1</v>
      </c>
      <c r="C180">
        <f>COUNTIFS(Table2[Local IntensMean Neg], "&gt;="&amp;A180, Table2[Local IntensMean Neg], "&lt;"&amp;A181)</f>
        <v>24</v>
      </c>
      <c r="D180">
        <f>COUNTIFS(Table2[Local IntensStDev Pos], "&gt;="&amp;A180, Table2[Local IntensStDev Pos], "&lt;"&amp;A181)</f>
        <v>0</v>
      </c>
      <c r="E180">
        <f>COUNTIFS(Table2[Local IntensStDev Neg], "&gt;="&amp;A180, Table2[Local IntensStDev Neg], "&lt;"&amp;A181)</f>
        <v>0</v>
      </c>
    </row>
    <row r="181" spans="1:5" x14ac:dyDescent="0.25">
      <c r="A181">
        <v>180</v>
      </c>
      <c r="B181">
        <f>COUNTIFS(Table2[Local IntensMean Pos], "&gt;="&amp;A181, Table2[Local IntensMean Pos], "&lt;"&amp;A182)</f>
        <v>0</v>
      </c>
      <c r="C181">
        <f>COUNTIFS(Table2[Local IntensMean Neg], "&gt;="&amp;A181, Table2[Local IntensMean Neg], "&lt;"&amp;A182)</f>
        <v>26</v>
      </c>
      <c r="D181">
        <f>COUNTIFS(Table2[Local IntensStDev Pos], "&gt;="&amp;A181, Table2[Local IntensStDev Pos], "&lt;"&amp;A182)</f>
        <v>0</v>
      </c>
      <c r="E181">
        <f>COUNTIFS(Table2[Local IntensStDev Neg], "&gt;="&amp;A181, Table2[Local IntensStDev Neg], "&lt;"&amp;A182)</f>
        <v>0</v>
      </c>
    </row>
    <row r="182" spans="1:5" x14ac:dyDescent="0.25">
      <c r="A182">
        <v>181</v>
      </c>
      <c r="B182">
        <f>COUNTIFS(Table2[Local IntensMean Pos], "&gt;="&amp;A182, Table2[Local IntensMean Pos], "&lt;"&amp;A183)</f>
        <v>0</v>
      </c>
      <c r="C182">
        <f>COUNTIFS(Table2[Local IntensMean Neg], "&gt;="&amp;A182, Table2[Local IntensMean Neg], "&lt;"&amp;A183)</f>
        <v>23</v>
      </c>
      <c r="D182">
        <f>COUNTIFS(Table2[Local IntensStDev Pos], "&gt;="&amp;A182, Table2[Local IntensStDev Pos], "&lt;"&amp;A183)</f>
        <v>0</v>
      </c>
      <c r="E182">
        <f>COUNTIFS(Table2[Local IntensStDev Neg], "&gt;="&amp;A182, Table2[Local IntensStDev Neg], "&lt;"&amp;A183)</f>
        <v>0</v>
      </c>
    </row>
    <row r="183" spans="1:5" x14ac:dyDescent="0.25">
      <c r="A183">
        <v>182</v>
      </c>
      <c r="B183">
        <f>COUNTIFS(Table2[Local IntensMean Pos], "&gt;="&amp;A183, Table2[Local IntensMean Pos], "&lt;"&amp;A184)</f>
        <v>0</v>
      </c>
      <c r="C183">
        <f>COUNTIFS(Table2[Local IntensMean Neg], "&gt;="&amp;A183, Table2[Local IntensMean Neg], "&lt;"&amp;A184)</f>
        <v>23</v>
      </c>
      <c r="D183">
        <f>COUNTIFS(Table2[Local IntensStDev Pos], "&gt;="&amp;A183, Table2[Local IntensStDev Pos], "&lt;"&amp;A184)</f>
        <v>0</v>
      </c>
      <c r="E183">
        <f>COUNTIFS(Table2[Local IntensStDev Neg], "&gt;="&amp;A183, Table2[Local IntensStDev Neg], "&lt;"&amp;A184)</f>
        <v>0</v>
      </c>
    </row>
    <row r="184" spans="1:5" x14ac:dyDescent="0.25">
      <c r="A184">
        <v>183</v>
      </c>
      <c r="B184">
        <f>COUNTIFS(Table2[Local IntensMean Pos], "&gt;="&amp;A184, Table2[Local IntensMean Pos], "&lt;"&amp;A185)</f>
        <v>0</v>
      </c>
      <c r="C184">
        <f>COUNTIFS(Table2[Local IntensMean Neg], "&gt;="&amp;A184, Table2[Local IntensMean Neg], "&lt;"&amp;A185)</f>
        <v>11</v>
      </c>
      <c r="D184">
        <f>COUNTIFS(Table2[Local IntensStDev Pos], "&gt;="&amp;A184, Table2[Local IntensStDev Pos], "&lt;"&amp;A185)</f>
        <v>0</v>
      </c>
      <c r="E184">
        <f>COUNTIFS(Table2[Local IntensStDev Neg], "&gt;="&amp;A184, Table2[Local IntensStDev Neg], "&lt;"&amp;A185)</f>
        <v>0</v>
      </c>
    </row>
    <row r="185" spans="1:5" x14ac:dyDescent="0.25">
      <c r="A185">
        <v>184</v>
      </c>
      <c r="B185">
        <f>COUNTIFS(Table2[Local IntensMean Pos], "&gt;="&amp;A185, Table2[Local IntensMean Pos], "&lt;"&amp;A186)</f>
        <v>0</v>
      </c>
      <c r="C185">
        <f>COUNTIFS(Table2[Local IntensMean Neg], "&gt;="&amp;A185, Table2[Local IntensMean Neg], "&lt;"&amp;A186)</f>
        <v>13</v>
      </c>
      <c r="D185">
        <f>COUNTIFS(Table2[Local IntensStDev Pos], "&gt;="&amp;A185, Table2[Local IntensStDev Pos], "&lt;"&amp;A186)</f>
        <v>0</v>
      </c>
      <c r="E185">
        <f>COUNTIFS(Table2[Local IntensStDev Neg], "&gt;="&amp;A185, Table2[Local IntensStDev Neg], "&lt;"&amp;A186)</f>
        <v>0</v>
      </c>
    </row>
    <row r="186" spans="1:5" x14ac:dyDescent="0.25">
      <c r="A186">
        <v>185</v>
      </c>
      <c r="B186">
        <f>COUNTIFS(Table2[Local IntensMean Pos], "&gt;="&amp;A186, Table2[Local IntensMean Pos], "&lt;"&amp;A187)</f>
        <v>0</v>
      </c>
      <c r="C186">
        <f>COUNTIFS(Table2[Local IntensMean Neg], "&gt;="&amp;A186, Table2[Local IntensMean Neg], "&lt;"&amp;A187)</f>
        <v>17</v>
      </c>
      <c r="D186">
        <f>COUNTIFS(Table2[Local IntensStDev Pos], "&gt;="&amp;A186, Table2[Local IntensStDev Pos], "&lt;"&amp;A187)</f>
        <v>0</v>
      </c>
      <c r="E186">
        <f>COUNTIFS(Table2[Local IntensStDev Neg], "&gt;="&amp;A186, Table2[Local IntensStDev Neg], "&lt;"&amp;A187)</f>
        <v>0</v>
      </c>
    </row>
    <row r="187" spans="1:5" x14ac:dyDescent="0.25">
      <c r="A187">
        <v>186</v>
      </c>
      <c r="B187">
        <f>COUNTIFS(Table2[Local IntensMean Pos], "&gt;="&amp;A187, Table2[Local IntensMean Pos], "&lt;"&amp;A188)</f>
        <v>0</v>
      </c>
      <c r="C187">
        <f>COUNTIFS(Table2[Local IntensMean Neg], "&gt;="&amp;A187, Table2[Local IntensMean Neg], "&lt;"&amp;A188)</f>
        <v>7</v>
      </c>
      <c r="D187">
        <f>COUNTIFS(Table2[Local IntensStDev Pos], "&gt;="&amp;A187, Table2[Local IntensStDev Pos], "&lt;"&amp;A188)</f>
        <v>0</v>
      </c>
      <c r="E187">
        <f>COUNTIFS(Table2[Local IntensStDev Neg], "&gt;="&amp;A187, Table2[Local IntensStDev Neg], "&lt;"&amp;A188)</f>
        <v>0</v>
      </c>
    </row>
    <row r="188" spans="1:5" x14ac:dyDescent="0.25">
      <c r="A188">
        <v>187</v>
      </c>
      <c r="B188">
        <f>COUNTIFS(Table2[Local IntensMean Pos], "&gt;="&amp;A188, Table2[Local IntensMean Pos], "&lt;"&amp;A189)</f>
        <v>0</v>
      </c>
      <c r="C188">
        <f>COUNTIFS(Table2[Local IntensMean Neg], "&gt;="&amp;A188, Table2[Local IntensMean Neg], "&lt;"&amp;A189)</f>
        <v>10</v>
      </c>
      <c r="D188">
        <f>COUNTIFS(Table2[Local IntensStDev Pos], "&gt;="&amp;A188, Table2[Local IntensStDev Pos], "&lt;"&amp;A189)</f>
        <v>0</v>
      </c>
      <c r="E188">
        <f>COUNTIFS(Table2[Local IntensStDev Neg], "&gt;="&amp;A188, Table2[Local IntensStDev Neg], "&lt;"&amp;A189)</f>
        <v>0</v>
      </c>
    </row>
    <row r="189" spans="1:5" x14ac:dyDescent="0.25">
      <c r="A189">
        <v>188</v>
      </c>
      <c r="B189">
        <f>COUNTIFS(Table2[Local IntensMean Pos], "&gt;="&amp;A189, Table2[Local IntensMean Pos], "&lt;"&amp;A190)</f>
        <v>0</v>
      </c>
      <c r="C189">
        <f>COUNTIFS(Table2[Local IntensMean Neg], "&gt;="&amp;A189, Table2[Local IntensMean Neg], "&lt;"&amp;A190)</f>
        <v>13</v>
      </c>
      <c r="D189">
        <f>COUNTIFS(Table2[Local IntensStDev Pos], "&gt;="&amp;A189, Table2[Local IntensStDev Pos], "&lt;"&amp;A190)</f>
        <v>0</v>
      </c>
      <c r="E189">
        <f>COUNTIFS(Table2[Local IntensStDev Neg], "&gt;="&amp;A189, Table2[Local IntensStDev Neg], "&lt;"&amp;A190)</f>
        <v>0</v>
      </c>
    </row>
    <row r="190" spans="1:5" x14ac:dyDescent="0.25">
      <c r="A190">
        <v>189</v>
      </c>
      <c r="B190">
        <f>COUNTIFS(Table2[Local IntensMean Pos], "&gt;="&amp;A190, Table2[Local IntensMean Pos], "&lt;"&amp;A191)</f>
        <v>0</v>
      </c>
      <c r="C190">
        <f>COUNTIFS(Table2[Local IntensMean Neg], "&gt;="&amp;A190, Table2[Local IntensMean Neg], "&lt;"&amp;A191)</f>
        <v>5</v>
      </c>
      <c r="D190">
        <f>COUNTIFS(Table2[Local IntensStDev Pos], "&gt;="&amp;A190, Table2[Local IntensStDev Pos], "&lt;"&amp;A191)</f>
        <v>0</v>
      </c>
      <c r="E190">
        <f>COUNTIFS(Table2[Local IntensStDev Neg], "&gt;="&amp;A190, Table2[Local IntensStDev Neg], "&lt;"&amp;A191)</f>
        <v>0</v>
      </c>
    </row>
    <row r="191" spans="1:5" x14ac:dyDescent="0.25">
      <c r="A191">
        <v>190</v>
      </c>
      <c r="B191">
        <f>COUNTIFS(Table2[Local IntensMean Pos], "&gt;="&amp;A191, Table2[Local IntensMean Pos], "&lt;"&amp;A192)</f>
        <v>0</v>
      </c>
      <c r="C191">
        <f>COUNTIFS(Table2[Local IntensMean Neg], "&gt;="&amp;A191, Table2[Local IntensMean Neg], "&lt;"&amp;A192)</f>
        <v>11</v>
      </c>
      <c r="D191">
        <f>COUNTIFS(Table2[Local IntensStDev Pos], "&gt;="&amp;A191, Table2[Local IntensStDev Pos], "&lt;"&amp;A192)</f>
        <v>0</v>
      </c>
      <c r="E191">
        <f>COUNTIFS(Table2[Local IntensStDev Neg], "&gt;="&amp;A191, Table2[Local IntensStDev Neg], "&lt;"&amp;A192)</f>
        <v>0</v>
      </c>
    </row>
    <row r="192" spans="1:5" x14ac:dyDescent="0.25">
      <c r="A192">
        <v>191</v>
      </c>
      <c r="B192">
        <f>COUNTIFS(Table2[Local IntensMean Pos], "&gt;="&amp;A192, Table2[Local IntensMean Pos], "&lt;"&amp;A193)</f>
        <v>0</v>
      </c>
      <c r="C192">
        <f>COUNTIFS(Table2[Local IntensMean Neg], "&gt;="&amp;A192, Table2[Local IntensMean Neg], "&lt;"&amp;A193)</f>
        <v>9</v>
      </c>
      <c r="D192">
        <f>COUNTIFS(Table2[Local IntensStDev Pos], "&gt;="&amp;A192, Table2[Local IntensStDev Pos], "&lt;"&amp;A193)</f>
        <v>0</v>
      </c>
      <c r="E192">
        <f>COUNTIFS(Table2[Local IntensStDev Neg], "&gt;="&amp;A192, Table2[Local IntensStDev Neg], "&lt;"&amp;A193)</f>
        <v>0</v>
      </c>
    </row>
    <row r="193" spans="1:5" x14ac:dyDescent="0.25">
      <c r="A193">
        <v>192</v>
      </c>
      <c r="B193">
        <f>COUNTIFS(Table2[Local IntensMean Pos], "&gt;="&amp;A193, Table2[Local IntensMean Pos], "&lt;"&amp;A194)</f>
        <v>0</v>
      </c>
      <c r="C193">
        <f>COUNTIFS(Table2[Local IntensMean Neg], "&gt;="&amp;A193, Table2[Local IntensMean Neg], "&lt;"&amp;A194)</f>
        <v>11</v>
      </c>
      <c r="D193">
        <f>COUNTIFS(Table2[Local IntensStDev Pos], "&gt;="&amp;A193, Table2[Local IntensStDev Pos], "&lt;"&amp;A194)</f>
        <v>0</v>
      </c>
      <c r="E193">
        <f>COUNTIFS(Table2[Local IntensStDev Neg], "&gt;="&amp;A193, Table2[Local IntensStDev Neg], "&lt;"&amp;A194)</f>
        <v>0</v>
      </c>
    </row>
    <row r="194" spans="1:5" x14ac:dyDescent="0.25">
      <c r="A194">
        <v>193</v>
      </c>
      <c r="B194">
        <f>COUNTIFS(Table2[Local IntensMean Pos], "&gt;="&amp;A194, Table2[Local IntensMean Pos], "&lt;"&amp;A195)</f>
        <v>0</v>
      </c>
      <c r="C194">
        <f>COUNTIFS(Table2[Local IntensMean Neg], "&gt;="&amp;A194, Table2[Local IntensMean Neg], "&lt;"&amp;A195)</f>
        <v>3</v>
      </c>
      <c r="D194">
        <f>COUNTIFS(Table2[Local IntensStDev Pos], "&gt;="&amp;A194, Table2[Local IntensStDev Pos], "&lt;"&amp;A195)</f>
        <v>0</v>
      </c>
      <c r="E194">
        <f>COUNTIFS(Table2[Local IntensStDev Neg], "&gt;="&amp;A194, Table2[Local IntensStDev Neg], "&lt;"&amp;A195)</f>
        <v>0</v>
      </c>
    </row>
    <row r="195" spans="1:5" x14ac:dyDescent="0.25">
      <c r="A195">
        <v>194</v>
      </c>
      <c r="B195">
        <f>COUNTIFS(Table2[Local IntensMean Pos], "&gt;="&amp;A195, Table2[Local IntensMean Pos], "&lt;"&amp;A196)</f>
        <v>0</v>
      </c>
      <c r="C195">
        <f>COUNTIFS(Table2[Local IntensMean Neg], "&gt;="&amp;A195, Table2[Local IntensMean Neg], "&lt;"&amp;A196)</f>
        <v>6</v>
      </c>
      <c r="D195">
        <f>COUNTIFS(Table2[Local IntensStDev Pos], "&gt;="&amp;A195, Table2[Local IntensStDev Pos], "&lt;"&amp;A196)</f>
        <v>0</v>
      </c>
      <c r="E195">
        <f>COUNTIFS(Table2[Local IntensStDev Neg], "&gt;="&amp;A195, Table2[Local IntensStDev Neg], "&lt;"&amp;A196)</f>
        <v>0</v>
      </c>
    </row>
    <row r="196" spans="1:5" x14ac:dyDescent="0.25">
      <c r="A196">
        <v>195</v>
      </c>
      <c r="B196">
        <f>COUNTIFS(Table2[Local IntensMean Pos], "&gt;="&amp;A196, Table2[Local IntensMean Pos], "&lt;"&amp;A197)</f>
        <v>0</v>
      </c>
      <c r="C196">
        <f>COUNTIFS(Table2[Local IntensMean Neg], "&gt;="&amp;A196, Table2[Local IntensMean Neg], "&lt;"&amp;A197)</f>
        <v>3</v>
      </c>
      <c r="D196">
        <f>COUNTIFS(Table2[Local IntensStDev Pos], "&gt;="&amp;A196, Table2[Local IntensStDev Pos], "&lt;"&amp;A197)</f>
        <v>0</v>
      </c>
      <c r="E196">
        <f>COUNTIFS(Table2[Local IntensStDev Neg], "&gt;="&amp;A196, Table2[Local IntensStDev Neg], "&lt;"&amp;A197)</f>
        <v>0</v>
      </c>
    </row>
    <row r="197" spans="1:5" x14ac:dyDescent="0.25">
      <c r="A197">
        <v>196</v>
      </c>
      <c r="B197">
        <f>COUNTIFS(Table2[Local IntensMean Pos], "&gt;="&amp;A197, Table2[Local IntensMean Pos], "&lt;"&amp;A198)</f>
        <v>0</v>
      </c>
      <c r="C197">
        <f>COUNTIFS(Table2[Local IntensMean Neg], "&gt;="&amp;A197, Table2[Local IntensMean Neg], "&lt;"&amp;A198)</f>
        <v>0</v>
      </c>
      <c r="D197">
        <f>COUNTIFS(Table2[Local IntensStDev Pos], "&gt;="&amp;A197, Table2[Local IntensStDev Pos], "&lt;"&amp;A198)</f>
        <v>0</v>
      </c>
      <c r="E197">
        <f>COUNTIFS(Table2[Local IntensStDev Neg], "&gt;="&amp;A197, Table2[Local IntensStDev Neg], "&lt;"&amp;A198)</f>
        <v>0</v>
      </c>
    </row>
    <row r="198" spans="1:5" x14ac:dyDescent="0.25">
      <c r="A198">
        <v>197</v>
      </c>
      <c r="B198">
        <f>COUNTIFS(Table2[Local IntensMean Pos], "&gt;="&amp;A198, Table2[Local IntensMean Pos], "&lt;"&amp;A199)</f>
        <v>0</v>
      </c>
      <c r="C198">
        <f>COUNTIFS(Table2[Local IntensMean Neg], "&gt;="&amp;A198, Table2[Local IntensMean Neg], "&lt;"&amp;A199)</f>
        <v>3</v>
      </c>
      <c r="D198">
        <f>COUNTIFS(Table2[Local IntensStDev Pos], "&gt;="&amp;A198, Table2[Local IntensStDev Pos], "&lt;"&amp;A199)</f>
        <v>0</v>
      </c>
      <c r="E198">
        <f>COUNTIFS(Table2[Local IntensStDev Neg], "&gt;="&amp;A198, Table2[Local IntensStDev Neg], "&lt;"&amp;A199)</f>
        <v>0</v>
      </c>
    </row>
    <row r="199" spans="1:5" x14ac:dyDescent="0.25">
      <c r="A199">
        <v>198</v>
      </c>
      <c r="B199">
        <f>COUNTIFS(Table2[Local IntensMean Pos], "&gt;="&amp;A199, Table2[Local IntensMean Pos], "&lt;"&amp;A200)</f>
        <v>0</v>
      </c>
      <c r="C199">
        <f>COUNTIFS(Table2[Local IntensMean Neg], "&gt;="&amp;A199, Table2[Local IntensMean Neg], "&lt;"&amp;A200)</f>
        <v>3</v>
      </c>
      <c r="D199">
        <f>COUNTIFS(Table2[Local IntensStDev Pos], "&gt;="&amp;A199, Table2[Local IntensStDev Pos], "&lt;"&amp;A200)</f>
        <v>0</v>
      </c>
      <c r="E199">
        <f>COUNTIFS(Table2[Local IntensStDev Neg], "&gt;="&amp;A199, Table2[Local IntensStDev Neg], "&lt;"&amp;A200)</f>
        <v>0</v>
      </c>
    </row>
    <row r="200" spans="1:5" x14ac:dyDescent="0.25">
      <c r="A200">
        <v>199</v>
      </c>
      <c r="B200">
        <f>COUNTIFS(Table2[Local IntensMean Pos], "&gt;="&amp;A200, Table2[Local IntensMean Pos], "&lt;"&amp;A201)</f>
        <v>0</v>
      </c>
      <c r="C200">
        <f>COUNTIFS(Table2[Local IntensMean Neg], "&gt;="&amp;A200, Table2[Local IntensMean Neg], "&lt;"&amp;A201)</f>
        <v>3</v>
      </c>
      <c r="D200">
        <f>COUNTIFS(Table2[Local IntensStDev Pos], "&gt;="&amp;A200, Table2[Local IntensStDev Pos], "&lt;"&amp;A201)</f>
        <v>0</v>
      </c>
      <c r="E200">
        <f>COUNTIFS(Table2[Local IntensStDev Neg], "&gt;="&amp;A200, Table2[Local IntensStDev Neg], "&lt;"&amp;A201)</f>
        <v>0</v>
      </c>
    </row>
    <row r="201" spans="1:5" x14ac:dyDescent="0.25">
      <c r="A201">
        <v>200</v>
      </c>
      <c r="B201">
        <f>COUNTIFS(Table2[Local IntensMean Pos], "&gt;="&amp;A201, Table2[Local IntensMean Pos], "&lt;"&amp;A202)</f>
        <v>0</v>
      </c>
      <c r="C201">
        <f>COUNTIFS(Table2[Local IntensMean Neg], "&gt;="&amp;A201, Table2[Local IntensMean Neg], "&lt;"&amp;A202)</f>
        <v>0</v>
      </c>
      <c r="D201">
        <f>COUNTIFS(Table2[Local IntensStDev Pos], "&gt;="&amp;A201, Table2[Local IntensStDev Pos], "&lt;"&amp;A202)</f>
        <v>0</v>
      </c>
      <c r="E201">
        <f>COUNTIFS(Table2[Local IntensStDev Neg], "&gt;="&amp;A201, Table2[Local IntensStDev Neg], "&lt;"&amp;A202)</f>
        <v>0</v>
      </c>
    </row>
    <row r="202" spans="1:5" x14ac:dyDescent="0.25">
      <c r="A202">
        <v>201</v>
      </c>
      <c r="B202">
        <f>COUNTIFS(Table2[Local IntensMean Pos], "&gt;="&amp;A202, Table2[Local IntensMean Pos], "&lt;"&amp;A203)</f>
        <v>0</v>
      </c>
      <c r="C202">
        <f>COUNTIFS(Table2[Local IntensMean Neg], "&gt;="&amp;A202, Table2[Local IntensMean Neg], "&lt;"&amp;A203)</f>
        <v>1</v>
      </c>
      <c r="D202">
        <f>COUNTIFS(Table2[Local IntensStDev Pos], "&gt;="&amp;A202, Table2[Local IntensStDev Pos], "&lt;"&amp;A203)</f>
        <v>0</v>
      </c>
      <c r="E202">
        <f>COUNTIFS(Table2[Local IntensStDev Neg], "&gt;="&amp;A202, Table2[Local IntensStDev Neg], "&lt;"&amp;A203)</f>
        <v>0</v>
      </c>
    </row>
    <row r="203" spans="1:5" x14ac:dyDescent="0.25">
      <c r="A203">
        <v>202</v>
      </c>
      <c r="B203">
        <f>COUNTIFS(Table2[Local IntensMean Pos], "&gt;="&amp;A203, Table2[Local IntensMean Pos], "&lt;"&amp;A204)</f>
        <v>0</v>
      </c>
      <c r="C203">
        <f>COUNTIFS(Table2[Local IntensMean Neg], "&gt;="&amp;A203, Table2[Local IntensMean Neg], "&lt;"&amp;A204)</f>
        <v>1</v>
      </c>
      <c r="D203">
        <f>COUNTIFS(Table2[Local IntensStDev Pos], "&gt;="&amp;A203, Table2[Local IntensStDev Pos], "&lt;"&amp;A204)</f>
        <v>0</v>
      </c>
      <c r="E203">
        <f>COUNTIFS(Table2[Local IntensStDev Neg], "&gt;="&amp;A203, Table2[Local IntensStDev Neg], "&lt;"&amp;A204)</f>
        <v>0</v>
      </c>
    </row>
    <row r="204" spans="1:5" x14ac:dyDescent="0.25">
      <c r="A204">
        <v>203</v>
      </c>
      <c r="B204">
        <f>COUNTIFS(Table2[Local IntensMean Pos], "&gt;="&amp;A204, Table2[Local IntensMean Pos], "&lt;"&amp;A205)</f>
        <v>0</v>
      </c>
      <c r="C204">
        <f>COUNTIFS(Table2[Local IntensMean Neg], "&gt;="&amp;A204, Table2[Local IntensMean Neg], "&lt;"&amp;A205)</f>
        <v>1</v>
      </c>
      <c r="D204">
        <f>COUNTIFS(Table2[Local IntensStDev Pos], "&gt;="&amp;A204, Table2[Local IntensStDev Pos], "&lt;"&amp;A205)</f>
        <v>0</v>
      </c>
      <c r="E204">
        <f>COUNTIFS(Table2[Local IntensStDev Neg], "&gt;="&amp;A204, Table2[Local IntensStDev Neg], "&lt;"&amp;A205)</f>
        <v>0</v>
      </c>
    </row>
    <row r="205" spans="1:5" x14ac:dyDescent="0.25">
      <c r="A205">
        <v>204</v>
      </c>
      <c r="B205">
        <f>COUNTIFS(Table2[Local IntensMean Pos], "&gt;="&amp;A205, Table2[Local IntensMean Pos], "&lt;"&amp;A206)</f>
        <v>0</v>
      </c>
      <c r="C205">
        <f>COUNTIFS(Table2[Local IntensMean Neg], "&gt;="&amp;A205, Table2[Local IntensMean Neg], "&lt;"&amp;A206)</f>
        <v>0</v>
      </c>
      <c r="D205">
        <f>COUNTIFS(Table2[Local IntensStDev Pos], "&gt;="&amp;A205, Table2[Local IntensStDev Pos], "&lt;"&amp;A206)</f>
        <v>0</v>
      </c>
      <c r="E205">
        <f>COUNTIFS(Table2[Local IntensStDev Neg], "&gt;="&amp;A205, Table2[Local IntensStDev Neg], "&lt;"&amp;A206)</f>
        <v>0</v>
      </c>
    </row>
    <row r="206" spans="1:5" x14ac:dyDescent="0.25">
      <c r="A206">
        <v>205</v>
      </c>
      <c r="B206">
        <f>COUNTIFS(Table2[Local IntensMean Pos], "&gt;="&amp;A206, Table2[Local IntensMean Pos], "&lt;"&amp;A207)</f>
        <v>0</v>
      </c>
      <c r="C206">
        <f>COUNTIFS(Table2[Local IntensMean Neg], "&gt;="&amp;A206, Table2[Local IntensMean Neg], "&lt;"&amp;A207)</f>
        <v>1</v>
      </c>
      <c r="D206">
        <f>COUNTIFS(Table2[Local IntensStDev Pos], "&gt;="&amp;A206, Table2[Local IntensStDev Pos], "&lt;"&amp;A207)</f>
        <v>0</v>
      </c>
      <c r="E206">
        <f>COUNTIFS(Table2[Local IntensStDev Neg], "&gt;="&amp;A206, Table2[Local IntensStDev Neg], "&lt;"&amp;A207)</f>
        <v>0</v>
      </c>
    </row>
    <row r="207" spans="1:5" x14ac:dyDescent="0.25">
      <c r="A207">
        <v>206</v>
      </c>
      <c r="B207">
        <f>COUNTIFS(Table2[Local IntensMean Pos], "&gt;="&amp;A207, Table2[Local IntensMean Pos], "&lt;"&amp;A208)</f>
        <v>0</v>
      </c>
      <c r="C207">
        <f>COUNTIFS(Table2[Local IntensMean Neg], "&gt;="&amp;A207, Table2[Local IntensMean Neg], "&lt;"&amp;A208)</f>
        <v>0</v>
      </c>
      <c r="D207">
        <f>COUNTIFS(Table2[Local IntensStDev Pos], "&gt;="&amp;A207, Table2[Local IntensStDev Pos], "&lt;"&amp;A208)</f>
        <v>0</v>
      </c>
      <c r="E207">
        <f>COUNTIFS(Table2[Local IntensStDev Neg], "&gt;="&amp;A207, Table2[Local IntensStDev Neg], "&lt;"&amp;A208)</f>
        <v>0</v>
      </c>
    </row>
    <row r="208" spans="1:5" x14ac:dyDescent="0.25">
      <c r="A208">
        <v>207</v>
      </c>
      <c r="B208">
        <f>COUNTIFS(Table2[Local IntensMean Pos], "&gt;="&amp;A208, Table2[Local IntensMean Pos], "&lt;"&amp;A209)</f>
        <v>0</v>
      </c>
      <c r="C208">
        <f>COUNTIFS(Table2[Local IntensMean Neg], "&gt;="&amp;A208, Table2[Local IntensMean Neg], "&lt;"&amp;A209)</f>
        <v>0</v>
      </c>
      <c r="D208">
        <f>COUNTIFS(Table2[Local IntensStDev Pos], "&gt;="&amp;A208, Table2[Local IntensStDev Pos], "&lt;"&amp;A209)</f>
        <v>0</v>
      </c>
      <c r="E208">
        <f>COUNTIFS(Table2[Local IntensStDev Neg], "&gt;="&amp;A208, Table2[Local IntensStDev Neg], "&lt;"&amp;A209)</f>
        <v>0</v>
      </c>
    </row>
    <row r="209" spans="1:5" x14ac:dyDescent="0.25">
      <c r="A209">
        <v>208</v>
      </c>
      <c r="B209">
        <f>COUNTIFS(Table2[Local IntensMean Pos], "&gt;="&amp;A209, Table2[Local IntensMean Pos], "&lt;"&amp;A210)</f>
        <v>0</v>
      </c>
      <c r="C209">
        <f>COUNTIFS(Table2[Local IntensMean Neg], "&gt;="&amp;A209, Table2[Local IntensMean Neg], "&lt;"&amp;A210)</f>
        <v>1</v>
      </c>
      <c r="D209">
        <f>COUNTIFS(Table2[Local IntensStDev Pos], "&gt;="&amp;A209, Table2[Local IntensStDev Pos], "&lt;"&amp;A210)</f>
        <v>0</v>
      </c>
      <c r="E209">
        <f>COUNTIFS(Table2[Local IntensStDev Neg], "&gt;="&amp;A209, Table2[Local IntensStDev Neg], "&lt;"&amp;A210)</f>
        <v>0</v>
      </c>
    </row>
    <row r="210" spans="1:5" x14ac:dyDescent="0.25">
      <c r="A210">
        <v>209</v>
      </c>
      <c r="B210">
        <f>COUNTIFS(Table2[Local IntensMean Pos], "&gt;="&amp;A210, Table2[Local IntensMean Pos], "&lt;"&amp;A211)</f>
        <v>0</v>
      </c>
      <c r="C210">
        <f>COUNTIFS(Table2[Local IntensMean Neg], "&gt;="&amp;A210, Table2[Local IntensMean Neg], "&lt;"&amp;A211)</f>
        <v>0</v>
      </c>
      <c r="D210">
        <f>COUNTIFS(Table2[Local IntensStDev Pos], "&gt;="&amp;A210, Table2[Local IntensStDev Pos], "&lt;"&amp;A211)</f>
        <v>0</v>
      </c>
      <c r="E210">
        <f>COUNTIFS(Table2[Local IntensStDev Neg], "&gt;="&amp;A210, Table2[Local IntensStDev Neg], "&lt;"&amp;A211)</f>
        <v>0</v>
      </c>
    </row>
    <row r="211" spans="1:5" x14ac:dyDescent="0.25">
      <c r="A211">
        <v>210</v>
      </c>
      <c r="B211">
        <f>COUNTIFS(Table2[Local IntensMean Pos], "&gt;="&amp;A211, Table2[Local IntensMean Pos], "&lt;"&amp;A212)</f>
        <v>0</v>
      </c>
      <c r="C211">
        <f>COUNTIFS(Table2[Local IntensMean Neg], "&gt;="&amp;A211, Table2[Local IntensMean Neg], "&lt;"&amp;A212)</f>
        <v>1</v>
      </c>
      <c r="D211">
        <f>COUNTIFS(Table2[Local IntensStDev Pos], "&gt;="&amp;A211, Table2[Local IntensStDev Pos], "&lt;"&amp;A212)</f>
        <v>0</v>
      </c>
      <c r="E211">
        <f>COUNTIFS(Table2[Local IntensStDev Neg], "&gt;="&amp;A211, Table2[Local IntensStDev Neg], "&lt;"&amp;A212)</f>
        <v>0</v>
      </c>
    </row>
    <row r="212" spans="1:5" x14ac:dyDescent="0.25">
      <c r="A212">
        <v>211</v>
      </c>
      <c r="B212">
        <f>COUNTIFS(Table2[Local IntensMean Pos], "&gt;="&amp;A212, Table2[Local IntensMean Pos], "&lt;"&amp;A213)</f>
        <v>0</v>
      </c>
      <c r="C212">
        <f>COUNTIFS(Table2[Local IntensMean Neg], "&gt;="&amp;A212, Table2[Local IntensMean Neg], "&lt;"&amp;A213)</f>
        <v>0</v>
      </c>
      <c r="D212">
        <f>COUNTIFS(Table2[Local IntensStDev Pos], "&gt;="&amp;A212, Table2[Local IntensStDev Pos], "&lt;"&amp;A213)</f>
        <v>0</v>
      </c>
      <c r="E212">
        <f>COUNTIFS(Table2[Local IntensStDev Neg], "&gt;="&amp;A212, Table2[Local IntensStDev Neg], "&lt;"&amp;A213)</f>
        <v>0</v>
      </c>
    </row>
    <row r="213" spans="1:5" x14ac:dyDescent="0.25">
      <c r="A213">
        <v>212</v>
      </c>
      <c r="B213">
        <f>COUNTIFS(Table2[Local IntensMean Pos], "&gt;="&amp;A213, Table2[Local IntensMean Pos], "&lt;"&amp;A214)</f>
        <v>0</v>
      </c>
      <c r="C213">
        <f>COUNTIFS(Table2[Local IntensMean Neg], "&gt;="&amp;A213, Table2[Local IntensMean Neg], "&lt;"&amp;A214)</f>
        <v>0</v>
      </c>
      <c r="D213">
        <f>COUNTIFS(Table2[Local IntensStDev Pos], "&gt;="&amp;A213, Table2[Local IntensStDev Pos], "&lt;"&amp;A214)</f>
        <v>0</v>
      </c>
      <c r="E213">
        <f>COUNTIFS(Table2[Local IntensStDev Neg], "&gt;="&amp;A213, Table2[Local IntensStDev Neg], "&lt;"&amp;A214)</f>
        <v>0</v>
      </c>
    </row>
    <row r="214" spans="1:5" x14ac:dyDescent="0.25">
      <c r="A214">
        <v>213</v>
      </c>
      <c r="B214">
        <f>COUNTIFS(Table2[Local IntensMean Pos], "&gt;="&amp;A214, Table2[Local IntensMean Pos], "&lt;"&amp;A215)</f>
        <v>0</v>
      </c>
      <c r="C214">
        <f>COUNTIFS(Table2[Local IntensMean Neg], "&gt;="&amp;A214, Table2[Local IntensMean Neg], "&lt;"&amp;A215)</f>
        <v>0</v>
      </c>
      <c r="D214">
        <f>COUNTIFS(Table2[Local IntensStDev Pos], "&gt;="&amp;A214, Table2[Local IntensStDev Pos], "&lt;"&amp;A215)</f>
        <v>0</v>
      </c>
      <c r="E214">
        <f>COUNTIFS(Table2[Local IntensStDev Neg], "&gt;="&amp;A214, Table2[Local IntensStDev Neg], "&lt;"&amp;A215)</f>
        <v>0</v>
      </c>
    </row>
    <row r="215" spans="1:5" x14ac:dyDescent="0.25">
      <c r="A215">
        <v>214</v>
      </c>
      <c r="B215">
        <f>COUNTIFS(Table2[Local IntensMean Pos], "&gt;="&amp;A215, Table2[Local IntensMean Pos], "&lt;"&amp;A216)</f>
        <v>0</v>
      </c>
      <c r="C215">
        <f>COUNTIFS(Table2[Local IntensMean Neg], "&gt;="&amp;A215, Table2[Local IntensMean Neg], "&lt;"&amp;A216)</f>
        <v>0</v>
      </c>
      <c r="D215">
        <f>COUNTIFS(Table2[Local IntensStDev Pos], "&gt;="&amp;A215, Table2[Local IntensStDev Pos], "&lt;"&amp;A216)</f>
        <v>0</v>
      </c>
      <c r="E215">
        <f>COUNTIFS(Table2[Local IntensStDev Neg], "&gt;="&amp;A215, Table2[Local IntensStDev Neg], "&lt;"&amp;A216)</f>
        <v>0</v>
      </c>
    </row>
    <row r="216" spans="1:5" x14ac:dyDescent="0.25">
      <c r="A216">
        <v>215</v>
      </c>
      <c r="B216">
        <f>COUNTIFS(Table2[Local IntensMean Pos], "&gt;="&amp;A216, Table2[Local IntensMean Pos], "&lt;"&amp;A217)</f>
        <v>0</v>
      </c>
      <c r="C216">
        <f>COUNTIFS(Table2[Local IntensMean Neg], "&gt;="&amp;A216, Table2[Local IntensMean Neg], "&lt;"&amp;A217)</f>
        <v>0</v>
      </c>
      <c r="D216">
        <f>COUNTIFS(Table2[Local IntensStDev Pos], "&gt;="&amp;A216, Table2[Local IntensStDev Pos], "&lt;"&amp;A217)</f>
        <v>0</v>
      </c>
      <c r="E216">
        <f>COUNTIFS(Table2[Local IntensStDev Neg], "&gt;="&amp;A216, Table2[Local IntensStDev Neg], "&lt;"&amp;A217)</f>
        <v>0</v>
      </c>
    </row>
    <row r="217" spans="1:5" x14ac:dyDescent="0.25">
      <c r="A217">
        <v>216</v>
      </c>
      <c r="B217">
        <f>COUNTIFS(Table2[Local IntensMean Pos], "&gt;="&amp;A217, Table2[Local IntensMean Pos], "&lt;"&amp;A218)</f>
        <v>0</v>
      </c>
      <c r="C217">
        <f>COUNTIFS(Table2[Local IntensMean Neg], "&gt;="&amp;A217, Table2[Local IntensMean Neg], "&lt;"&amp;A218)</f>
        <v>0</v>
      </c>
      <c r="D217">
        <f>COUNTIFS(Table2[Local IntensStDev Pos], "&gt;="&amp;A217, Table2[Local IntensStDev Pos], "&lt;"&amp;A218)</f>
        <v>0</v>
      </c>
      <c r="E217">
        <f>COUNTIFS(Table2[Local IntensStDev Neg], "&gt;="&amp;A217, Table2[Local IntensStDev Neg], "&lt;"&amp;A218)</f>
        <v>0</v>
      </c>
    </row>
    <row r="218" spans="1:5" x14ac:dyDescent="0.25">
      <c r="A218">
        <v>217</v>
      </c>
      <c r="B218">
        <f>COUNTIFS(Table2[Local IntensMean Pos], "&gt;="&amp;A218, Table2[Local IntensMean Pos], "&lt;"&amp;A219)</f>
        <v>0</v>
      </c>
      <c r="C218">
        <f>COUNTIFS(Table2[Local IntensMean Neg], "&gt;="&amp;A218, Table2[Local IntensMean Neg], "&lt;"&amp;A219)</f>
        <v>0</v>
      </c>
      <c r="D218">
        <f>COUNTIFS(Table2[Local IntensStDev Pos], "&gt;="&amp;A218, Table2[Local IntensStDev Pos], "&lt;"&amp;A219)</f>
        <v>0</v>
      </c>
      <c r="E218">
        <f>COUNTIFS(Table2[Local IntensStDev Neg], "&gt;="&amp;A218, Table2[Local IntensStDev Neg], "&lt;"&amp;A219)</f>
        <v>0</v>
      </c>
    </row>
    <row r="219" spans="1:5" x14ac:dyDescent="0.25">
      <c r="A219">
        <v>218</v>
      </c>
      <c r="B219">
        <f>COUNTIFS(Table2[Local IntensMean Pos], "&gt;="&amp;A219, Table2[Local IntensMean Pos], "&lt;"&amp;A220)</f>
        <v>0</v>
      </c>
      <c r="C219">
        <f>COUNTIFS(Table2[Local IntensMean Neg], "&gt;="&amp;A219, Table2[Local IntensMean Neg], "&lt;"&amp;A220)</f>
        <v>0</v>
      </c>
      <c r="D219">
        <f>COUNTIFS(Table2[Local IntensStDev Pos], "&gt;="&amp;A219, Table2[Local IntensStDev Pos], "&lt;"&amp;A220)</f>
        <v>0</v>
      </c>
      <c r="E219">
        <f>COUNTIFS(Table2[Local IntensStDev Neg], "&gt;="&amp;A219, Table2[Local IntensStDev Neg], "&lt;"&amp;A220)</f>
        <v>0</v>
      </c>
    </row>
    <row r="220" spans="1:5" x14ac:dyDescent="0.25">
      <c r="A220">
        <v>219</v>
      </c>
      <c r="B220">
        <f>COUNTIFS(Table2[Local IntensMean Pos], "&gt;="&amp;A220, Table2[Local IntensMean Pos], "&lt;"&amp;A221)</f>
        <v>0</v>
      </c>
      <c r="C220">
        <f>COUNTIFS(Table2[Local IntensMean Neg], "&gt;="&amp;A220, Table2[Local IntensMean Neg], "&lt;"&amp;A221)</f>
        <v>0</v>
      </c>
      <c r="D220">
        <f>COUNTIFS(Table2[Local IntensStDev Pos], "&gt;="&amp;A220, Table2[Local IntensStDev Pos], "&lt;"&amp;A221)</f>
        <v>0</v>
      </c>
      <c r="E220">
        <f>COUNTIFS(Table2[Local IntensStDev Neg], "&gt;="&amp;A220, Table2[Local IntensStDev Neg], "&lt;"&amp;A221)</f>
        <v>0</v>
      </c>
    </row>
    <row r="221" spans="1:5" x14ac:dyDescent="0.25">
      <c r="A221">
        <v>220</v>
      </c>
      <c r="B221">
        <f>COUNTIFS(Table2[Local IntensMean Pos], "&gt;="&amp;A221, Table2[Local IntensMean Pos], "&lt;"&amp;A222)</f>
        <v>0</v>
      </c>
      <c r="C221">
        <f>COUNTIFS(Table2[Local IntensMean Neg], "&gt;="&amp;A221, Table2[Local IntensMean Neg], "&lt;"&amp;A222)</f>
        <v>0</v>
      </c>
      <c r="D221">
        <f>COUNTIFS(Table2[Local IntensStDev Pos], "&gt;="&amp;A221, Table2[Local IntensStDev Pos], "&lt;"&amp;A222)</f>
        <v>0</v>
      </c>
      <c r="E221">
        <f>COUNTIFS(Table2[Local IntensStDev Neg], "&gt;="&amp;A221, Table2[Local IntensStDev Neg], "&lt;"&amp;A222)</f>
        <v>0</v>
      </c>
    </row>
    <row r="222" spans="1:5" x14ac:dyDescent="0.25">
      <c r="A222">
        <v>221</v>
      </c>
      <c r="B222">
        <f>COUNTIFS(Table2[Local IntensMean Pos], "&gt;="&amp;A222, Table2[Local IntensMean Pos], "&lt;"&amp;A223)</f>
        <v>0</v>
      </c>
      <c r="C222">
        <f>COUNTIFS(Table2[Local IntensMean Neg], "&gt;="&amp;A222, Table2[Local IntensMean Neg], "&lt;"&amp;A223)</f>
        <v>0</v>
      </c>
      <c r="D222">
        <f>COUNTIFS(Table2[Local IntensStDev Pos], "&gt;="&amp;A222, Table2[Local IntensStDev Pos], "&lt;"&amp;A223)</f>
        <v>0</v>
      </c>
      <c r="E222">
        <f>COUNTIFS(Table2[Local IntensStDev Neg], "&gt;="&amp;A222, Table2[Local IntensStDev Neg], "&lt;"&amp;A223)</f>
        <v>0</v>
      </c>
    </row>
    <row r="223" spans="1:5" x14ac:dyDescent="0.25">
      <c r="A223">
        <v>222</v>
      </c>
      <c r="B223">
        <f>COUNTIFS(Table2[Local IntensMean Pos], "&gt;="&amp;A223, Table2[Local IntensMean Pos], "&lt;"&amp;A224)</f>
        <v>0</v>
      </c>
      <c r="C223">
        <f>COUNTIFS(Table2[Local IntensMean Neg], "&gt;="&amp;A223, Table2[Local IntensMean Neg], "&lt;"&amp;A224)</f>
        <v>0</v>
      </c>
      <c r="D223">
        <f>COUNTIFS(Table2[Local IntensStDev Pos], "&gt;="&amp;A223, Table2[Local IntensStDev Pos], "&lt;"&amp;A224)</f>
        <v>0</v>
      </c>
      <c r="E223">
        <f>COUNTIFS(Table2[Local IntensStDev Neg], "&gt;="&amp;A223, Table2[Local IntensStDev Neg], "&lt;"&amp;A224)</f>
        <v>0</v>
      </c>
    </row>
    <row r="224" spans="1:5" x14ac:dyDescent="0.25">
      <c r="A224">
        <v>223</v>
      </c>
      <c r="B224">
        <f>COUNTIFS(Table2[Local IntensMean Pos], "&gt;="&amp;A224, Table2[Local IntensMean Pos], "&lt;"&amp;A225)</f>
        <v>0</v>
      </c>
      <c r="C224">
        <f>COUNTIFS(Table2[Local IntensMean Neg], "&gt;="&amp;A224, Table2[Local IntensMean Neg], "&lt;"&amp;A225)</f>
        <v>0</v>
      </c>
      <c r="D224">
        <f>COUNTIFS(Table2[Local IntensStDev Pos], "&gt;="&amp;A224, Table2[Local IntensStDev Pos], "&lt;"&amp;A225)</f>
        <v>0</v>
      </c>
      <c r="E224">
        <f>COUNTIFS(Table2[Local IntensStDev Neg], "&gt;="&amp;A224, Table2[Local IntensStDev Neg], "&lt;"&amp;A225)</f>
        <v>0</v>
      </c>
    </row>
    <row r="225" spans="1:5" x14ac:dyDescent="0.25">
      <c r="A225">
        <v>224</v>
      </c>
      <c r="B225">
        <f>COUNTIFS(Table2[Local IntensMean Pos], "&gt;="&amp;A225, Table2[Local IntensMean Pos], "&lt;"&amp;A226)</f>
        <v>0</v>
      </c>
      <c r="C225">
        <f>COUNTIFS(Table2[Local IntensMean Neg], "&gt;="&amp;A225, Table2[Local IntensMean Neg], "&lt;"&amp;A226)</f>
        <v>0</v>
      </c>
      <c r="D225">
        <f>COUNTIFS(Table2[Local IntensStDev Pos], "&gt;="&amp;A225, Table2[Local IntensStDev Pos], "&lt;"&amp;A226)</f>
        <v>0</v>
      </c>
      <c r="E225">
        <f>COUNTIFS(Table2[Local IntensStDev Neg], "&gt;="&amp;A225, Table2[Local IntensStDev Neg], "&lt;"&amp;A226)</f>
        <v>0</v>
      </c>
    </row>
    <row r="226" spans="1:5" x14ac:dyDescent="0.25">
      <c r="A226">
        <v>225</v>
      </c>
      <c r="B226">
        <f>COUNTIFS(Table2[Local IntensMean Pos], "&gt;="&amp;A226, Table2[Local IntensMean Pos], "&lt;"&amp;A227)</f>
        <v>0</v>
      </c>
      <c r="C226">
        <f>COUNTIFS(Table2[Local IntensMean Neg], "&gt;="&amp;A226, Table2[Local IntensMean Neg], "&lt;"&amp;A227)</f>
        <v>0</v>
      </c>
      <c r="D226">
        <f>COUNTIFS(Table2[Local IntensStDev Pos], "&gt;="&amp;A226, Table2[Local IntensStDev Pos], "&lt;"&amp;A227)</f>
        <v>0</v>
      </c>
      <c r="E226">
        <f>COUNTIFS(Table2[Local IntensStDev Neg], "&gt;="&amp;A226, Table2[Local IntensStDev Neg], "&lt;"&amp;A227)</f>
        <v>0</v>
      </c>
    </row>
    <row r="227" spans="1:5" x14ac:dyDescent="0.25">
      <c r="A227">
        <v>226</v>
      </c>
      <c r="B227">
        <f>COUNTIFS(Table2[Local IntensMean Pos], "&gt;="&amp;A227, Table2[Local IntensMean Pos], "&lt;"&amp;A228)</f>
        <v>0</v>
      </c>
      <c r="C227">
        <f>COUNTIFS(Table2[Local IntensMean Neg], "&gt;="&amp;A227, Table2[Local IntensMean Neg], "&lt;"&amp;A228)</f>
        <v>0</v>
      </c>
      <c r="D227">
        <f>COUNTIFS(Table2[Local IntensStDev Pos], "&gt;="&amp;A227, Table2[Local IntensStDev Pos], "&lt;"&amp;A228)</f>
        <v>0</v>
      </c>
      <c r="E227">
        <f>COUNTIFS(Table2[Local IntensStDev Neg], "&gt;="&amp;A227, Table2[Local IntensStDev Neg], "&lt;"&amp;A228)</f>
        <v>0</v>
      </c>
    </row>
    <row r="228" spans="1:5" x14ac:dyDescent="0.25">
      <c r="A228">
        <v>227</v>
      </c>
      <c r="B228">
        <f>COUNTIFS(Table2[Local IntensMean Pos], "&gt;="&amp;A228, Table2[Local IntensMean Pos], "&lt;"&amp;A229)</f>
        <v>0</v>
      </c>
      <c r="C228">
        <f>COUNTIFS(Table2[Local IntensMean Neg], "&gt;="&amp;A228, Table2[Local IntensMean Neg], "&lt;"&amp;A229)</f>
        <v>0</v>
      </c>
      <c r="D228">
        <f>COUNTIFS(Table2[Local IntensStDev Pos], "&gt;="&amp;A228, Table2[Local IntensStDev Pos], "&lt;"&amp;A229)</f>
        <v>0</v>
      </c>
      <c r="E228">
        <f>COUNTIFS(Table2[Local IntensStDev Neg], "&gt;="&amp;A228, Table2[Local IntensStDev Neg], "&lt;"&amp;A229)</f>
        <v>0</v>
      </c>
    </row>
    <row r="229" spans="1:5" x14ac:dyDescent="0.25">
      <c r="A229">
        <v>228</v>
      </c>
      <c r="B229">
        <f>COUNTIFS(Table2[Local IntensMean Pos], "&gt;="&amp;A229, Table2[Local IntensMean Pos], "&lt;"&amp;A230)</f>
        <v>0</v>
      </c>
      <c r="C229">
        <f>COUNTIFS(Table2[Local IntensMean Neg], "&gt;="&amp;A229, Table2[Local IntensMean Neg], "&lt;"&amp;A230)</f>
        <v>0</v>
      </c>
      <c r="D229">
        <f>COUNTIFS(Table2[Local IntensStDev Pos], "&gt;="&amp;A229, Table2[Local IntensStDev Pos], "&lt;"&amp;A230)</f>
        <v>0</v>
      </c>
      <c r="E229">
        <f>COUNTIFS(Table2[Local IntensStDev Neg], "&gt;="&amp;A229, Table2[Local IntensStDev Neg], "&lt;"&amp;A230)</f>
        <v>0</v>
      </c>
    </row>
    <row r="230" spans="1:5" x14ac:dyDescent="0.25">
      <c r="A230">
        <v>229</v>
      </c>
      <c r="B230">
        <f>COUNTIFS(Table2[Local IntensMean Pos], "&gt;="&amp;A230, Table2[Local IntensMean Pos], "&lt;"&amp;A231)</f>
        <v>0</v>
      </c>
      <c r="C230">
        <f>COUNTIFS(Table2[Local IntensMean Neg], "&gt;="&amp;A230, Table2[Local IntensMean Neg], "&lt;"&amp;A231)</f>
        <v>0</v>
      </c>
      <c r="D230">
        <f>COUNTIFS(Table2[Local IntensStDev Pos], "&gt;="&amp;A230, Table2[Local IntensStDev Pos], "&lt;"&amp;A231)</f>
        <v>0</v>
      </c>
      <c r="E230">
        <f>COUNTIFS(Table2[Local IntensStDev Neg], "&gt;="&amp;A230, Table2[Local IntensStDev Neg], "&lt;"&amp;A231)</f>
        <v>0</v>
      </c>
    </row>
    <row r="231" spans="1:5" x14ac:dyDescent="0.25">
      <c r="A231">
        <v>230</v>
      </c>
      <c r="B231">
        <f>COUNTIFS(Table2[Local IntensMean Pos], "&gt;="&amp;A231, Table2[Local IntensMean Pos], "&lt;"&amp;A232)</f>
        <v>0</v>
      </c>
      <c r="C231">
        <f>COUNTIFS(Table2[Local IntensMean Neg], "&gt;="&amp;A231, Table2[Local IntensMean Neg], "&lt;"&amp;A232)</f>
        <v>0</v>
      </c>
      <c r="D231">
        <f>COUNTIFS(Table2[Local IntensStDev Pos], "&gt;="&amp;A231, Table2[Local IntensStDev Pos], "&lt;"&amp;A232)</f>
        <v>0</v>
      </c>
      <c r="E231">
        <f>COUNTIFS(Table2[Local IntensStDev Neg], "&gt;="&amp;A231, Table2[Local IntensStDev Neg], "&lt;"&amp;A232)</f>
        <v>0</v>
      </c>
    </row>
    <row r="232" spans="1:5" x14ac:dyDescent="0.25">
      <c r="A232">
        <v>231</v>
      </c>
      <c r="B232">
        <f>COUNTIFS(Table2[Local IntensMean Pos], "&gt;="&amp;A232, Table2[Local IntensMean Pos], "&lt;"&amp;A233)</f>
        <v>0</v>
      </c>
      <c r="C232">
        <f>COUNTIFS(Table2[Local IntensMean Neg], "&gt;="&amp;A232, Table2[Local IntensMean Neg], "&lt;"&amp;A233)</f>
        <v>0</v>
      </c>
      <c r="D232">
        <f>COUNTIFS(Table2[Local IntensStDev Pos], "&gt;="&amp;A232, Table2[Local IntensStDev Pos], "&lt;"&amp;A233)</f>
        <v>0</v>
      </c>
      <c r="E232">
        <f>COUNTIFS(Table2[Local IntensStDev Neg], "&gt;="&amp;A232, Table2[Local IntensStDev Neg], "&lt;"&amp;A233)</f>
        <v>0</v>
      </c>
    </row>
    <row r="233" spans="1:5" x14ac:dyDescent="0.25">
      <c r="A233">
        <v>232</v>
      </c>
      <c r="B233">
        <f>COUNTIFS(Table2[Local IntensMean Pos], "&gt;="&amp;A233, Table2[Local IntensMean Pos], "&lt;"&amp;A234)</f>
        <v>0</v>
      </c>
      <c r="C233">
        <f>COUNTIFS(Table2[Local IntensMean Neg], "&gt;="&amp;A233, Table2[Local IntensMean Neg], "&lt;"&amp;A234)</f>
        <v>0</v>
      </c>
      <c r="D233">
        <f>COUNTIFS(Table2[Local IntensStDev Pos], "&gt;="&amp;A233, Table2[Local IntensStDev Pos], "&lt;"&amp;A234)</f>
        <v>0</v>
      </c>
      <c r="E233">
        <f>COUNTIFS(Table2[Local IntensStDev Neg], "&gt;="&amp;A233, Table2[Local IntensStDev Neg], "&lt;"&amp;A234)</f>
        <v>0</v>
      </c>
    </row>
    <row r="234" spans="1:5" x14ac:dyDescent="0.25">
      <c r="A234">
        <v>233</v>
      </c>
      <c r="B234">
        <f>COUNTIFS(Table2[Local IntensMean Pos], "&gt;="&amp;A234, Table2[Local IntensMean Pos], "&lt;"&amp;A235)</f>
        <v>0</v>
      </c>
      <c r="C234">
        <f>COUNTIFS(Table2[Local IntensMean Neg], "&gt;="&amp;A234, Table2[Local IntensMean Neg], "&lt;"&amp;A235)</f>
        <v>0</v>
      </c>
      <c r="D234">
        <f>COUNTIFS(Table2[Local IntensStDev Pos], "&gt;="&amp;A234, Table2[Local IntensStDev Pos], "&lt;"&amp;A235)</f>
        <v>0</v>
      </c>
      <c r="E234">
        <f>COUNTIFS(Table2[Local IntensStDev Neg], "&gt;="&amp;A234, Table2[Local IntensStDev Neg], "&lt;"&amp;A235)</f>
        <v>0</v>
      </c>
    </row>
    <row r="235" spans="1:5" x14ac:dyDescent="0.25">
      <c r="A235">
        <v>234</v>
      </c>
      <c r="B235">
        <f>COUNTIFS(Table2[Local IntensMean Pos], "&gt;="&amp;A235, Table2[Local IntensMean Pos], "&lt;"&amp;A236)</f>
        <v>0</v>
      </c>
      <c r="C235">
        <f>COUNTIFS(Table2[Local IntensMean Neg], "&gt;="&amp;A235, Table2[Local IntensMean Neg], "&lt;"&amp;A236)</f>
        <v>0</v>
      </c>
      <c r="D235">
        <f>COUNTIFS(Table2[Local IntensStDev Pos], "&gt;="&amp;A235, Table2[Local IntensStDev Pos], "&lt;"&amp;A236)</f>
        <v>0</v>
      </c>
      <c r="E235">
        <f>COUNTIFS(Table2[Local IntensStDev Neg], "&gt;="&amp;A235, Table2[Local IntensStDev Neg], "&lt;"&amp;A236)</f>
        <v>0</v>
      </c>
    </row>
    <row r="236" spans="1:5" x14ac:dyDescent="0.25">
      <c r="A236">
        <v>235</v>
      </c>
      <c r="B236">
        <f>COUNTIFS(Table2[Local IntensMean Pos], "&gt;="&amp;A236, Table2[Local IntensMean Pos], "&lt;"&amp;A237)</f>
        <v>0</v>
      </c>
      <c r="C236">
        <f>COUNTIFS(Table2[Local IntensMean Neg], "&gt;="&amp;A236, Table2[Local IntensMean Neg], "&lt;"&amp;A237)</f>
        <v>0</v>
      </c>
      <c r="D236">
        <f>COUNTIFS(Table2[Local IntensStDev Pos], "&gt;="&amp;A236, Table2[Local IntensStDev Pos], "&lt;"&amp;A237)</f>
        <v>0</v>
      </c>
      <c r="E236">
        <f>COUNTIFS(Table2[Local IntensStDev Neg], "&gt;="&amp;A236, Table2[Local IntensStDev Neg], "&lt;"&amp;A237)</f>
        <v>0</v>
      </c>
    </row>
    <row r="237" spans="1:5" x14ac:dyDescent="0.25">
      <c r="A237">
        <v>236</v>
      </c>
      <c r="B237">
        <f>COUNTIFS(Table2[Local IntensMean Pos], "&gt;="&amp;A237, Table2[Local IntensMean Pos], "&lt;"&amp;A238)</f>
        <v>0</v>
      </c>
      <c r="C237">
        <f>COUNTIFS(Table2[Local IntensMean Neg], "&gt;="&amp;A237, Table2[Local IntensMean Neg], "&lt;"&amp;A238)</f>
        <v>0</v>
      </c>
      <c r="D237">
        <f>COUNTIFS(Table2[Local IntensStDev Pos], "&gt;="&amp;A237, Table2[Local IntensStDev Pos], "&lt;"&amp;A238)</f>
        <v>0</v>
      </c>
      <c r="E237">
        <f>COUNTIFS(Table2[Local IntensStDev Neg], "&gt;="&amp;A237, Table2[Local IntensStDev Neg], "&lt;"&amp;A238)</f>
        <v>0</v>
      </c>
    </row>
    <row r="238" spans="1:5" x14ac:dyDescent="0.25">
      <c r="A238">
        <v>237</v>
      </c>
      <c r="B238">
        <f>COUNTIFS(Table2[Local IntensMean Pos], "&gt;="&amp;A238, Table2[Local IntensMean Pos], "&lt;"&amp;A239)</f>
        <v>0</v>
      </c>
      <c r="C238">
        <f>COUNTIFS(Table2[Local IntensMean Neg], "&gt;="&amp;A238, Table2[Local IntensMean Neg], "&lt;"&amp;A239)</f>
        <v>0</v>
      </c>
      <c r="D238">
        <f>COUNTIFS(Table2[Local IntensStDev Pos], "&gt;="&amp;A238, Table2[Local IntensStDev Pos], "&lt;"&amp;A239)</f>
        <v>0</v>
      </c>
      <c r="E238">
        <f>COUNTIFS(Table2[Local IntensStDev Neg], "&gt;="&amp;A238, Table2[Local IntensStDev Neg], "&lt;"&amp;A239)</f>
        <v>0</v>
      </c>
    </row>
    <row r="239" spans="1:5" x14ac:dyDescent="0.25">
      <c r="A239">
        <v>238</v>
      </c>
      <c r="B239">
        <f>COUNTIFS(Table2[Local IntensMean Pos], "&gt;="&amp;A239, Table2[Local IntensMean Pos], "&lt;"&amp;A240)</f>
        <v>0</v>
      </c>
      <c r="C239">
        <f>COUNTIFS(Table2[Local IntensMean Neg], "&gt;="&amp;A239, Table2[Local IntensMean Neg], "&lt;"&amp;A240)</f>
        <v>0</v>
      </c>
      <c r="D239">
        <f>COUNTIFS(Table2[Local IntensStDev Pos], "&gt;="&amp;A239, Table2[Local IntensStDev Pos], "&lt;"&amp;A240)</f>
        <v>0</v>
      </c>
      <c r="E239">
        <f>COUNTIFS(Table2[Local IntensStDev Neg], "&gt;="&amp;A239, Table2[Local IntensStDev Neg], "&lt;"&amp;A240)</f>
        <v>0</v>
      </c>
    </row>
    <row r="240" spans="1:5" x14ac:dyDescent="0.25">
      <c r="A240">
        <v>239</v>
      </c>
      <c r="B240">
        <f>COUNTIFS(Table2[Local IntensMean Pos], "&gt;="&amp;A240, Table2[Local IntensMean Pos], "&lt;"&amp;A241)</f>
        <v>0</v>
      </c>
      <c r="C240">
        <f>COUNTIFS(Table2[Local IntensMean Neg], "&gt;="&amp;A240, Table2[Local IntensMean Neg], "&lt;"&amp;A241)</f>
        <v>0</v>
      </c>
      <c r="D240">
        <f>COUNTIFS(Table2[Local IntensStDev Pos], "&gt;="&amp;A240, Table2[Local IntensStDev Pos], "&lt;"&amp;A241)</f>
        <v>0</v>
      </c>
      <c r="E240">
        <f>COUNTIFS(Table2[Local IntensStDev Neg], "&gt;="&amp;A240, Table2[Local IntensStDev Neg], "&lt;"&amp;A241)</f>
        <v>0</v>
      </c>
    </row>
    <row r="241" spans="1:5" x14ac:dyDescent="0.25">
      <c r="A241">
        <v>240</v>
      </c>
      <c r="B241">
        <f>COUNTIFS(Table2[Local IntensMean Pos], "&gt;="&amp;A241, Table2[Local IntensMean Pos], "&lt;"&amp;A242)</f>
        <v>0</v>
      </c>
      <c r="C241">
        <f>COUNTIFS(Table2[Local IntensMean Neg], "&gt;="&amp;A241, Table2[Local IntensMean Neg], "&lt;"&amp;A242)</f>
        <v>0</v>
      </c>
      <c r="D241">
        <f>COUNTIFS(Table2[Local IntensStDev Pos], "&gt;="&amp;A241, Table2[Local IntensStDev Pos], "&lt;"&amp;A242)</f>
        <v>0</v>
      </c>
      <c r="E241">
        <f>COUNTIFS(Table2[Local IntensStDev Neg], "&gt;="&amp;A241, Table2[Local IntensStDev Neg], "&lt;"&amp;A242)</f>
        <v>0</v>
      </c>
    </row>
    <row r="242" spans="1:5" x14ac:dyDescent="0.25">
      <c r="A242">
        <v>241</v>
      </c>
      <c r="B242">
        <f>COUNTIFS(Table2[Local IntensMean Pos], "&gt;="&amp;A242, Table2[Local IntensMean Pos], "&lt;"&amp;A243)</f>
        <v>0</v>
      </c>
      <c r="C242">
        <f>COUNTIFS(Table2[Local IntensMean Neg], "&gt;="&amp;A242, Table2[Local IntensMean Neg], "&lt;"&amp;A243)</f>
        <v>0</v>
      </c>
      <c r="D242">
        <f>COUNTIFS(Table2[Local IntensStDev Pos], "&gt;="&amp;A242, Table2[Local IntensStDev Pos], "&lt;"&amp;A243)</f>
        <v>0</v>
      </c>
      <c r="E242">
        <f>COUNTIFS(Table2[Local IntensStDev Neg], "&gt;="&amp;A242, Table2[Local IntensStDev Neg], "&lt;"&amp;A243)</f>
        <v>0</v>
      </c>
    </row>
    <row r="243" spans="1:5" x14ac:dyDescent="0.25">
      <c r="A243">
        <v>242</v>
      </c>
      <c r="B243">
        <f>COUNTIFS(Table2[Local IntensMean Pos], "&gt;="&amp;A243, Table2[Local IntensMean Pos], "&lt;"&amp;A244)</f>
        <v>0</v>
      </c>
      <c r="C243">
        <f>COUNTIFS(Table2[Local IntensMean Neg], "&gt;="&amp;A243, Table2[Local IntensMean Neg], "&lt;"&amp;A244)</f>
        <v>0</v>
      </c>
      <c r="D243">
        <f>COUNTIFS(Table2[Local IntensStDev Pos], "&gt;="&amp;A243, Table2[Local IntensStDev Pos], "&lt;"&amp;A244)</f>
        <v>0</v>
      </c>
      <c r="E243">
        <f>COUNTIFS(Table2[Local IntensStDev Neg], "&gt;="&amp;A243, Table2[Local IntensStDev Neg], "&lt;"&amp;A244)</f>
        <v>0</v>
      </c>
    </row>
    <row r="244" spans="1:5" x14ac:dyDescent="0.25">
      <c r="A244">
        <v>243</v>
      </c>
      <c r="B244">
        <f>COUNTIFS(Table2[Local IntensMean Pos], "&gt;="&amp;A244, Table2[Local IntensMean Pos], "&lt;"&amp;A245)</f>
        <v>0</v>
      </c>
      <c r="C244">
        <f>COUNTIFS(Table2[Local IntensMean Neg], "&gt;="&amp;A244, Table2[Local IntensMean Neg], "&lt;"&amp;A245)</f>
        <v>0</v>
      </c>
      <c r="D244">
        <f>COUNTIFS(Table2[Local IntensStDev Pos], "&gt;="&amp;A244, Table2[Local IntensStDev Pos], "&lt;"&amp;A245)</f>
        <v>0</v>
      </c>
      <c r="E244">
        <f>COUNTIFS(Table2[Local IntensStDev Neg], "&gt;="&amp;A244, Table2[Local IntensStDev Neg], "&lt;"&amp;A245)</f>
        <v>0</v>
      </c>
    </row>
    <row r="245" spans="1:5" x14ac:dyDescent="0.25">
      <c r="A245">
        <v>244</v>
      </c>
      <c r="B245">
        <f>COUNTIFS(Table2[Local IntensMean Pos], "&gt;="&amp;A245, Table2[Local IntensMean Pos], "&lt;"&amp;A246)</f>
        <v>0</v>
      </c>
      <c r="C245">
        <f>COUNTIFS(Table2[Local IntensMean Neg], "&gt;="&amp;A245, Table2[Local IntensMean Neg], "&lt;"&amp;A246)</f>
        <v>0</v>
      </c>
      <c r="D245">
        <f>COUNTIFS(Table2[Local IntensStDev Pos], "&gt;="&amp;A245, Table2[Local IntensStDev Pos], "&lt;"&amp;A246)</f>
        <v>0</v>
      </c>
      <c r="E245">
        <f>COUNTIFS(Table2[Local IntensStDev Neg], "&gt;="&amp;A245, Table2[Local IntensStDev Neg], "&lt;"&amp;A246)</f>
        <v>0</v>
      </c>
    </row>
    <row r="246" spans="1:5" x14ac:dyDescent="0.25">
      <c r="A246">
        <v>245</v>
      </c>
      <c r="B246">
        <f>COUNTIFS(Table2[Local IntensMean Pos], "&gt;="&amp;A246, Table2[Local IntensMean Pos], "&lt;"&amp;A247)</f>
        <v>0</v>
      </c>
      <c r="C246">
        <f>COUNTIFS(Table2[Local IntensMean Neg], "&gt;="&amp;A246, Table2[Local IntensMean Neg], "&lt;"&amp;A247)</f>
        <v>0</v>
      </c>
      <c r="D246">
        <f>COUNTIFS(Table2[Local IntensStDev Pos], "&gt;="&amp;A246, Table2[Local IntensStDev Pos], "&lt;"&amp;A247)</f>
        <v>0</v>
      </c>
      <c r="E246">
        <f>COUNTIFS(Table2[Local IntensStDev Neg], "&gt;="&amp;A246, Table2[Local IntensStDev Neg], "&lt;"&amp;A247)</f>
        <v>0</v>
      </c>
    </row>
    <row r="247" spans="1:5" x14ac:dyDescent="0.25">
      <c r="A247">
        <v>246</v>
      </c>
      <c r="B247">
        <f>COUNTIFS(Table2[Local IntensMean Pos], "&gt;="&amp;A247, Table2[Local IntensMean Pos], "&lt;"&amp;A248)</f>
        <v>0</v>
      </c>
      <c r="C247">
        <f>COUNTIFS(Table2[Local IntensMean Neg], "&gt;="&amp;A247, Table2[Local IntensMean Neg], "&lt;"&amp;A248)</f>
        <v>0</v>
      </c>
      <c r="D247">
        <f>COUNTIFS(Table2[Local IntensStDev Pos], "&gt;="&amp;A247, Table2[Local IntensStDev Pos], "&lt;"&amp;A248)</f>
        <v>0</v>
      </c>
      <c r="E247">
        <f>COUNTIFS(Table2[Local IntensStDev Neg], "&gt;="&amp;A247, Table2[Local IntensStDev Neg], "&lt;"&amp;A248)</f>
        <v>0</v>
      </c>
    </row>
    <row r="248" spans="1:5" x14ac:dyDescent="0.25">
      <c r="A248">
        <v>247</v>
      </c>
      <c r="B248">
        <f>COUNTIFS(Table2[Local IntensMean Pos], "&gt;="&amp;A248, Table2[Local IntensMean Pos], "&lt;"&amp;A249)</f>
        <v>0</v>
      </c>
      <c r="C248">
        <f>COUNTIFS(Table2[Local IntensMean Neg], "&gt;="&amp;A248, Table2[Local IntensMean Neg], "&lt;"&amp;A249)</f>
        <v>0</v>
      </c>
      <c r="D248">
        <f>COUNTIFS(Table2[Local IntensStDev Pos], "&gt;="&amp;A248, Table2[Local IntensStDev Pos], "&lt;"&amp;A249)</f>
        <v>0</v>
      </c>
      <c r="E248">
        <f>COUNTIFS(Table2[Local IntensStDev Neg], "&gt;="&amp;A248, Table2[Local IntensStDev Neg], "&lt;"&amp;A249)</f>
        <v>0</v>
      </c>
    </row>
    <row r="249" spans="1:5" x14ac:dyDescent="0.25">
      <c r="A249">
        <v>248</v>
      </c>
      <c r="B249">
        <f>COUNTIFS(Table2[Local IntensMean Pos], "&gt;="&amp;A249, Table2[Local IntensMean Pos], "&lt;"&amp;A250)</f>
        <v>0</v>
      </c>
      <c r="C249">
        <f>COUNTIFS(Table2[Local IntensMean Neg], "&gt;="&amp;A249, Table2[Local IntensMean Neg], "&lt;"&amp;A250)</f>
        <v>0</v>
      </c>
      <c r="D249">
        <f>COUNTIFS(Table2[Local IntensStDev Pos], "&gt;="&amp;A249, Table2[Local IntensStDev Pos], "&lt;"&amp;A250)</f>
        <v>0</v>
      </c>
      <c r="E249">
        <f>COUNTIFS(Table2[Local IntensStDev Neg], "&gt;="&amp;A249, Table2[Local IntensStDev Neg], "&lt;"&amp;A250)</f>
        <v>0</v>
      </c>
    </row>
    <row r="250" spans="1:5" x14ac:dyDescent="0.25">
      <c r="A250">
        <v>249</v>
      </c>
      <c r="B250">
        <f>COUNTIFS(Table2[Local IntensMean Pos], "&gt;="&amp;A250, Table2[Local IntensMean Pos], "&lt;"&amp;A251)</f>
        <v>0</v>
      </c>
      <c r="C250">
        <f>COUNTIFS(Table2[Local IntensMean Neg], "&gt;="&amp;A250, Table2[Local IntensMean Neg], "&lt;"&amp;A251)</f>
        <v>0</v>
      </c>
      <c r="D250">
        <f>COUNTIFS(Table2[Local IntensStDev Pos], "&gt;="&amp;A250, Table2[Local IntensStDev Pos], "&lt;"&amp;A251)</f>
        <v>0</v>
      </c>
      <c r="E250">
        <f>COUNTIFS(Table2[Local IntensStDev Neg], "&gt;="&amp;A250, Table2[Local IntensStDev Neg], "&lt;"&amp;A251)</f>
        <v>0</v>
      </c>
    </row>
    <row r="251" spans="1:5" x14ac:dyDescent="0.25">
      <c r="A251">
        <v>250</v>
      </c>
      <c r="B251">
        <f>COUNTIFS(Table2[Local IntensMean Pos], "&gt;="&amp;A251, Table2[Local IntensMean Pos], "&lt;"&amp;A252)</f>
        <v>0</v>
      </c>
      <c r="C251">
        <f>COUNTIFS(Table2[Local IntensMean Neg], "&gt;="&amp;A251, Table2[Local IntensMean Neg], "&lt;"&amp;A252)</f>
        <v>0</v>
      </c>
      <c r="D251">
        <f>COUNTIFS(Table2[Local IntensStDev Pos], "&gt;="&amp;A251, Table2[Local IntensStDev Pos], "&lt;"&amp;A252)</f>
        <v>0</v>
      </c>
      <c r="E251">
        <f>COUNTIFS(Table2[Local IntensStDev Neg], "&gt;="&amp;A251, Table2[Local IntensStDev Neg], "&lt;"&amp;A252)</f>
        <v>0</v>
      </c>
    </row>
    <row r="252" spans="1:5" x14ac:dyDescent="0.25">
      <c r="A252">
        <v>251</v>
      </c>
      <c r="B252">
        <f>COUNTIFS(Table2[Local IntensMean Pos], "&gt;="&amp;A252, Table2[Local IntensMean Pos], "&lt;"&amp;A253)</f>
        <v>0</v>
      </c>
      <c r="C252">
        <f>COUNTIFS(Table2[Local IntensMean Neg], "&gt;="&amp;A252, Table2[Local IntensMean Neg], "&lt;"&amp;A253)</f>
        <v>0</v>
      </c>
      <c r="D252">
        <f>COUNTIFS(Table2[Local IntensStDev Pos], "&gt;="&amp;A252, Table2[Local IntensStDev Pos], "&lt;"&amp;A253)</f>
        <v>0</v>
      </c>
      <c r="E252">
        <f>COUNTIFS(Table2[Local IntensStDev Neg], "&gt;="&amp;A252, Table2[Local IntensStDev Neg], "&lt;"&amp;A253)</f>
        <v>0</v>
      </c>
    </row>
    <row r="253" spans="1:5" x14ac:dyDescent="0.25">
      <c r="A253">
        <v>252</v>
      </c>
      <c r="B253">
        <f>COUNTIFS(Table2[Local IntensMean Pos], "&gt;="&amp;A253, Table2[Local IntensMean Pos], "&lt;"&amp;A254)</f>
        <v>0</v>
      </c>
      <c r="C253">
        <f>COUNTIFS(Table2[Local IntensMean Neg], "&gt;="&amp;A253, Table2[Local IntensMean Neg], "&lt;"&amp;A254)</f>
        <v>0</v>
      </c>
      <c r="D253">
        <f>COUNTIFS(Table2[Local IntensStDev Pos], "&gt;="&amp;A253, Table2[Local IntensStDev Pos], "&lt;"&amp;A254)</f>
        <v>0</v>
      </c>
      <c r="E253">
        <f>COUNTIFS(Table2[Local IntensStDev Neg], "&gt;="&amp;A253, Table2[Local IntensStDev Neg], "&lt;"&amp;A254)</f>
        <v>0</v>
      </c>
    </row>
    <row r="254" spans="1:5" x14ac:dyDescent="0.25">
      <c r="A254">
        <v>253</v>
      </c>
      <c r="B254">
        <f>COUNTIFS(Table2[Local IntensMean Pos], "&gt;="&amp;A254, Table2[Local IntensMean Pos], "&lt;"&amp;A255)</f>
        <v>0</v>
      </c>
      <c r="C254">
        <f>COUNTIFS(Table2[Local IntensMean Neg], "&gt;="&amp;A254, Table2[Local IntensMean Neg], "&lt;"&amp;A255)</f>
        <v>0</v>
      </c>
      <c r="D254">
        <f>COUNTIFS(Table2[Local IntensStDev Pos], "&gt;="&amp;A254, Table2[Local IntensStDev Pos], "&lt;"&amp;A255)</f>
        <v>0</v>
      </c>
      <c r="E254">
        <f>COUNTIFS(Table2[Local IntensStDev Neg], "&gt;="&amp;A254, Table2[Local IntensStDev Neg], "&lt;"&amp;A255)</f>
        <v>0</v>
      </c>
    </row>
    <row r="255" spans="1:5" x14ac:dyDescent="0.25">
      <c r="A255">
        <v>254</v>
      </c>
      <c r="B255">
        <f>COUNTIFS(Table2[Local IntensMean Pos], "&gt;="&amp;A255, Table2[Local IntensMean Pos], "&lt;"&amp;A256)</f>
        <v>0</v>
      </c>
      <c r="C255">
        <f>COUNTIFS(Table2[Local IntensMean Neg], "&gt;="&amp;A255, Table2[Local IntensMean Neg], "&lt;"&amp;A256)</f>
        <v>0</v>
      </c>
      <c r="D255">
        <f>COUNTIFS(Table2[Local IntensStDev Pos], "&gt;="&amp;A255, Table2[Local IntensStDev Pos], "&lt;"&amp;A256)</f>
        <v>0</v>
      </c>
      <c r="E255">
        <f>COUNTIFS(Table2[Local IntensStDev Neg], "&gt;="&amp;A255, Table2[Local IntensStDev Neg], "&lt;"&amp;A256)</f>
        <v>0</v>
      </c>
    </row>
    <row r="256" spans="1:5" x14ac:dyDescent="0.25">
      <c r="A256">
        <v>255</v>
      </c>
      <c r="B256">
        <f>COUNTIFS(Table2[Local IntensMean Pos], "&gt;="&amp;A256, Table2[Local IntensMean Pos], "&lt;"&amp;A257)</f>
        <v>0</v>
      </c>
      <c r="C256">
        <f>COUNTIFS(Table2[Local IntensMean Neg], "&gt;="&amp;A256, Table2[Local IntensMean Neg], "&lt;"&amp;A257)</f>
        <v>0</v>
      </c>
      <c r="D256">
        <f>COUNTIFS(Table2[Local IntensStDev Pos], "&gt;="&amp;A256, Table2[Local IntensStDev Pos], "&lt;"&amp;A257)</f>
        <v>0</v>
      </c>
      <c r="E256">
        <f>COUNTIFS(Table2[Local IntensStDev Neg], "&gt;="&amp;A256, Table2[Local IntensStDev Neg], "&lt;"&amp;A257)</f>
        <v>0</v>
      </c>
    </row>
    <row r="257" spans="1:5" x14ac:dyDescent="0.25">
      <c r="A257">
        <v>256</v>
      </c>
      <c r="B257">
        <f>COUNTIFS(Table2[Local IntensMean Pos], "&gt;="&amp;A257, Table2[Local IntensMean Pos], "&lt;"&amp;A258)</f>
        <v>0</v>
      </c>
      <c r="C257">
        <f>COUNTIFS(Table2[Local IntensMean Neg], "&gt;="&amp;A257, Table2[Local IntensMean Neg], "&lt;"&amp;A258)</f>
        <v>0</v>
      </c>
      <c r="D257">
        <f>COUNTIFS(Table2[Local IntensStDev Pos], "&gt;="&amp;A257, Table2[Local IntensStDev Pos], "&lt;"&amp;A258)</f>
        <v>0</v>
      </c>
      <c r="E257">
        <f>COUNTIFS(Table2[Local IntensStDev Neg], "&gt;="&amp;A257, Table2[Local IntensStDev Neg], "&lt;"&amp;A258)</f>
        <v>0</v>
      </c>
    </row>
  </sheetData>
  <mergeCells count="17">
    <mergeCell ref="G40:I40"/>
    <mergeCell ref="K40:M40"/>
    <mergeCell ref="P40:R40"/>
    <mergeCell ref="T40:V40"/>
    <mergeCell ref="J10:K10"/>
    <mergeCell ref="L10:M10"/>
    <mergeCell ref="G13:I13"/>
    <mergeCell ref="K13:M13"/>
    <mergeCell ref="G37:M37"/>
    <mergeCell ref="P37:V37"/>
    <mergeCell ref="J9:K9"/>
    <mergeCell ref="L9:M9"/>
    <mergeCell ref="I3:I4"/>
    <mergeCell ref="J3:K3"/>
    <mergeCell ref="L3:M3"/>
    <mergeCell ref="J8:K8"/>
    <mergeCell ref="L8:M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8765-AEED-45F0-A47B-A7EEFFAFA446}">
  <dimension ref="A1:V205"/>
  <sheetViews>
    <sheetView topLeftCell="A28" workbookViewId="0">
      <selection activeCell="J5" sqref="J5"/>
    </sheetView>
  </sheetViews>
  <sheetFormatPr defaultRowHeight="15" x14ac:dyDescent="0.25"/>
  <cols>
    <col min="2" max="2" width="17.5703125" customWidth="1"/>
    <col min="3" max="3" width="18.140625" customWidth="1"/>
  </cols>
  <sheetData>
    <row r="1" spans="1:13" ht="36.75" customHeight="1" x14ac:dyDescent="0.25">
      <c r="B1" s="1" t="s">
        <v>46</v>
      </c>
      <c r="C1" s="1" t="s">
        <v>47</v>
      </c>
    </row>
    <row r="2" spans="1:13" ht="15.75" thickBot="1" x14ac:dyDescent="0.3">
      <c r="A2">
        <v>0</v>
      </c>
      <c r="B2">
        <f>COUNTIFS(Table2[Local GradMean Pos], "&gt;="&amp;A2, Table2[Local GradMean Pos], "&lt;"&amp;A3)</f>
        <v>0</v>
      </c>
      <c r="C2">
        <f>COUNTIFS(Table2[Local GradMean Neg], "&gt;="&amp;A2, Table2[Local GradMean Neg], "&lt;"&amp;A3)</f>
        <v>0</v>
      </c>
    </row>
    <row r="3" spans="1:13" x14ac:dyDescent="0.25">
      <c r="A3">
        <v>0.2</v>
      </c>
      <c r="B3">
        <f>COUNTIFS(Table2[Local GradMean Pos], "&gt;="&amp;A3, Table2[Local GradMean Pos], "&lt;"&amp;A4)</f>
        <v>0</v>
      </c>
      <c r="C3">
        <f>COUNTIFS(Table2[Local GradMean Neg], "&gt;="&amp;A3, Table2[Local GradMean Neg], "&lt;"&amp;A4)</f>
        <v>0</v>
      </c>
      <c r="I3" s="40"/>
      <c r="J3" s="41" t="s">
        <v>40</v>
      </c>
      <c r="K3" s="42"/>
      <c r="L3" s="43"/>
      <c r="M3" s="44"/>
    </row>
    <row r="4" spans="1:13" ht="15.75" thickBot="1" x14ac:dyDescent="0.3">
      <c r="A4">
        <v>0.4</v>
      </c>
      <c r="B4">
        <f>COUNTIFS(Table2[Local GradMean Pos], "&gt;="&amp;A4, Table2[Local GradMean Pos], "&lt;"&amp;A5)</f>
        <v>0</v>
      </c>
      <c r="C4">
        <f>COUNTIFS(Table2[Local GradMean Neg], "&gt;="&amp;A4, Table2[Local GradMean Neg], "&lt;"&amp;A5)</f>
        <v>0</v>
      </c>
      <c r="I4" s="40"/>
      <c r="J4" s="19" t="s">
        <v>4</v>
      </c>
      <c r="K4" s="20" t="s">
        <v>5</v>
      </c>
      <c r="L4" s="5"/>
      <c r="M4" s="6"/>
    </row>
    <row r="5" spans="1:13" x14ac:dyDescent="0.25">
      <c r="A5">
        <v>0.6</v>
      </c>
      <c r="B5">
        <f>COUNTIFS(Table2[Local GradMean Pos], "&gt;="&amp;A5, Table2[Local GradMean Pos], "&lt;"&amp;A6)</f>
        <v>0</v>
      </c>
      <c r="C5">
        <f>COUNTIFS(Table2[Local GradMean Neg], "&gt;="&amp;A5, Table2[Local GradMean Neg], "&lt;"&amp;A6)</f>
        <v>0</v>
      </c>
      <c r="I5" s="25" t="s">
        <v>2</v>
      </c>
      <c r="J5" s="21">
        <f>AVERAGE(Table2[Local GradMean Pos])</f>
        <v>11.960528590637114</v>
      </c>
      <c r="K5" s="21">
        <f>AVERAGE(Table2[Local GradMean Neg])</f>
        <v>4.0494342134016597</v>
      </c>
      <c r="L5" s="22"/>
      <c r="M5" s="23"/>
    </row>
    <row r="6" spans="1:13" x14ac:dyDescent="0.25">
      <c r="A6">
        <v>0.8</v>
      </c>
      <c r="B6">
        <f>COUNTIFS(Table2[Local GradMean Pos], "&gt;="&amp;A6, Table2[Local GradMean Pos], "&lt;"&amp;A7)</f>
        <v>0</v>
      </c>
      <c r="C6">
        <f>COUNTIFS(Table2[Local GradMean Neg], "&gt;="&amp;A6, Table2[Local GradMean Neg], "&lt;"&amp;A7)</f>
        <v>0</v>
      </c>
      <c r="I6" s="26" t="s">
        <v>3</v>
      </c>
      <c r="J6" s="18">
        <f>_xlfn.STDEV.P(Table2[Local GradMean Pos])</f>
        <v>4.0465665470133807</v>
      </c>
      <c r="K6" s="18">
        <f>_xlfn.STDEV.P(Table2[Local GradMean Neg])</f>
        <v>1.6252304043041759</v>
      </c>
      <c r="L6" s="28"/>
      <c r="M6" s="24"/>
    </row>
    <row r="7" spans="1:13" ht="15.75" thickBot="1" x14ac:dyDescent="0.3">
      <c r="A7">
        <v>1</v>
      </c>
      <c r="B7">
        <f>COUNTIFS(Table2[Local GradMean Pos], "&gt;="&amp;A7, Table2[Local GradMean Pos], "&lt;"&amp;A8)</f>
        <v>0</v>
      </c>
      <c r="C7">
        <f>COUNTIFS(Table2[Local GradMean Neg], "&gt;="&amp;A7, Table2[Local GradMean Neg], "&lt;"&amp;A8)</f>
        <v>0</v>
      </c>
      <c r="I7" s="27" t="s">
        <v>26</v>
      </c>
      <c r="J7" s="9">
        <f>MEDIAN(Table2[Local GradMean Pos])</f>
        <v>11.4322976373297</v>
      </c>
      <c r="K7" s="9">
        <f>MEDIAN(Table2[Local GradMean Neg])</f>
        <v>3.5589225589225499</v>
      </c>
      <c r="L7" s="10"/>
      <c r="M7" s="11"/>
    </row>
    <row r="8" spans="1:13" x14ac:dyDescent="0.25">
      <c r="A8">
        <v>1.2</v>
      </c>
      <c r="B8">
        <f>COUNTIFS(Table2[Local GradMean Pos], "&gt;="&amp;A8, Table2[Local GradMean Pos], "&lt;"&amp;A9)</f>
        <v>0</v>
      </c>
      <c r="C8">
        <f>COUNTIFS(Table2[Local GradMean Neg], "&gt;="&amp;A8, Table2[Local GradMean Neg], "&lt;"&amp;A9)</f>
        <v>0</v>
      </c>
      <c r="J8" s="45" t="s">
        <v>16</v>
      </c>
      <c r="K8" s="45"/>
      <c r="L8" s="45" t="s">
        <v>17</v>
      </c>
      <c r="M8" s="45"/>
    </row>
    <row r="9" spans="1:13" x14ac:dyDescent="0.25">
      <c r="A9">
        <v>1.4</v>
      </c>
      <c r="B9">
        <f>COUNTIFS(Table2[Local GradMean Pos], "&gt;="&amp;A9, Table2[Local GradMean Pos], "&lt;"&amp;A10)</f>
        <v>0</v>
      </c>
      <c r="C9">
        <f>COUNTIFS(Table2[Local GradMean Neg], "&gt;="&amp;A9, Table2[Local GradMean Neg], "&lt;"&amp;A10)</f>
        <v>0</v>
      </c>
      <c r="I9" s="2" t="s">
        <v>6</v>
      </c>
      <c r="J9" s="39">
        <f>ABS(J5-K5)</f>
        <v>7.9110943772354547</v>
      </c>
      <c r="K9" s="39"/>
      <c r="L9" s="39">
        <f>ABS(L5-M5)</f>
        <v>0</v>
      </c>
      <c r="M9" s="39"/>
    </row>
    <row r="10" spans="1:13" x14ac:dyDescent="0.25">
      <c r="A10">
        <v>1.6</v>
      </c>
      <c r="B10">
        <f>COUNTIFS(Table2[Local GradMean Pos], "&gt;="&amp;A10, Table2[Local GradMean Pos], "&lt;"&amp;A11)</f>
        <v>0</v>
      </c>
      <c r="C10">
        <f>COUNTIFS(Table2[Local GradMean Neg], "&gt;="&amp;A10, Table2[Local GradMean Neg], "&lt;"&amp;A11)</f>
        <v>0</v>
      </c>
      <c r="I10" s="2" t="s">
        <v>7</v>
      </c>
      <c r="J10" s="39">
        <f>ABS(J6-K6)</f>
        <v>2.4213361427092046</v>
      </c>
      <c r="K10" s="39"/>
      <c r="L10" s="39">
        <f>ABS(L6-M6)</f>
        <v>0</v>
      </c>
      <c r="M10" s="39"/>
    </row>
    <row r="11" spans="1:13" x14ac:dyDescent="0.25">
      <c r="A11">
        <v>1.8</v>
      </c>
      <c r="B11">
        <f>COUNTIFS(Table2[Local GradMean Pos], "&gt;="&amp;A11, Table2[Local GradMean Pos], "&lt;"&amp;A12)</f>
        <v>0</v>
      </c>
      <c r="C11">
        <f>COUNTIFS(Table2[Local GradMean Neg], "&gt;="&amp;A11, Table2[Local GradMean Neg], "&lt;"&amp;A12)</f>
        <v>1</v>
      </c>
    </row>
    <row r="12" spans="1:13" x14ac:dyDescent="0.25">
      <c r="A12">
        <v>2</v>
      </c>
      <c r="B12">
        <f>COUNTIFS(Table2[Local GradMean Pos], "&gt;="&amp;A12, Table2[Local GradMean Pos], "&lt;"&amp;A13)</f>
        <v>0</v>
      </c>
      <c r="C12">
        <f>COUNTIFS(Table2[Local GradMean Neg], "&gt;="&amp;A12, Table2[Local GradMean Neg], "&lt;"&amp;A13)</f>
        <v>13</v>
      </c>
    </row>
    <row r="13" spans="1:13" ht="21" x14ac:dyDescent="0.35">
      <c r="A13">
        <v>2.2000000000000002</v>
      </c>
      <c r="B13">
        <f>COUNTIFS(Table2[Local GradMean Pos], "&gt;="&amp;A13, Table2[Local GradMean Pos], "&lt;"&amp;A14)</f>
        <v>0</v>
      </c>
      <c r="C13">
        <f>COUNTIFS(Table2[Local GradMean Neg], "&gt;="&amp;A13, Table2[Local GradMean Neg], "&lt;"&amp;A14)</f>
        <v>60</v>
      </c>
      <c r="G13" s="46" t="s">
        <v>42</v>
      </c>
      <c r="H13" s="46"/>
      <c r="I13" s="46"/>
      <c r="K13" s="46" t="s">
        <v>25</v>
      </c>
      <c r="L13" s="46"/>
      <c r="M13" s="46"/>
    </row>
    <row r="14" spans="1:13" ht="15.75" thickBot="1" x14ac:dyDescent="0.3">
      <c r="A14">
        <v>2.4</v>
      </c>
      <c r="B14">
        <f>COUNTIFS(Table2[Local GradMean Pos], "&gt;="&amp;A14, Table2[Local GradMean Pos], "&lt;"&amp;A15)</f>
        <v>0</v>
      </c>
      <c r="C14">
        <f>COUNTIFS(Table2[Local GradMean Neg], "&gt;="&amp;A14, Table2[Local GradMean Neg], "&lt;"&amp;A15)</f>
        <v>202</v>
      </c>
    </row>
    <row r="15" spans="1:13" ht="15.75" thickBot="1" x14ac:dyDescent="0.3">
      <c r="A15">
        <v>2.6</v>
      </c>
      <c r="B15">
        <f>COUNTIFS(Table2[Local GradMean Pos], "&gt;="&amp;A15, Table2[Local GradMean Pos], "&lt;"&amp;A16)</f>
        <v>0</v>
      </c>
      <c r="C15">
        <f>COUNTIFS(Table2[Local GradMean Neg], "&gt;="&amp;A15, Table2[Local GradMean Neg], "&lt;"&amp;A16)</f>
        <v>346</v>
      </c>
      <c r="G15" s="2"/>
      <c r="H15" s="4" t="s">
        <v>8</v>
      </c>
      <c r="I15" s="14" t="s">
        <v>11</v>
      </c>
      <c r="K15" s="2"/>
      <c r="L15" s="4" t="s">
        <v>8</v>
      </c>
      <c r="M15" s="14" t="s">
        <v>11</v>
      </c>
    </row>
    <row r="16" spans="1:13" x14ac:dyDescent="0.25">
      <c r="A16">
        <v>2.8</v>
      </c>
      <c r="B16">
        <f>COUNTIFS(Table2[Local GradMean Pos], "&gt;="&amp;A16, Table2[Local GradMean Pos], "&lt;"&amp;A17)</f>
        <v>0</v>
      </c>
      <c r="C16">
        <f>COUNTIFS(Table2[Local GradMean Neg], "&gt;="&amp;A16, Table2[Local GradMean Neg], "&lt;"&amp;A17)</f>
        <v>364</v>
      </c>
      <c r="G16" s="4" t="s">
        <v>10</v>
      </c>
      <c r="H16" s="15">
        <f>MIN(Table2[Local GradMean Pos])</f>
        <v>3.3627537511032601</v>
      </c>
      <c r="I16" s="16">
        <f>MIN(Table2[Local GradMean Neg])</f>
        <v>1.98233995584988</v>
      </c>
      <c r="K16" s="4" t="s">
        <v>10</v>
      </c>
      <c r="L16" s="15">
        <f>MIN(Table2[Local IntensStDev Pos])</f>
        <v>6.6198277461679398</v>
      </c>
      <c r="M16" s="16">
        <f>MIN(Table2[Local IntensStDev Neg])</f>
        <v>1.84094580014846</v>
      </c>
    </row>
    <row r="17" spans="1:13" ht="15.75" thickBot="1" x14ac:dyDescent="0.3">
      <c r="A17">
        <v>3</v>
      </c>
      <c r="B17">
        <f>COUNTIFS(Table2[Local GradMean Pos], "&gt;="&amp;A17, Table2[Local GradMean Pos], "&lt;"&amp;A18)</f>
        <v>0</v>
      </c>
      <c r="C17">
        <f>COUNTIFS(Table2[Local GradMean Neg], "&gt;="&amp;A17, Table2[Local GradMean Neg], "&lt;"&amp;A18)</f>
        <v>385</v>
      </c>
      <c r="G17" s="3" t="s">
        <v>9</v>
      </c>
      <c r="H17" s="7">
        <f>MAX(Table2[Local GradMean Pos])</f>
        <v>29.282710280373799</v>
      </c>
      <c r="I17" s="8">
        <f>MAX(Table2[Local GradMean Neg])</f>
        <v>16.774774774774698</v>
      </c>
      <c r="K17" s="3" t="s">
        <v>9</v>
      </c>
      <c r="L17" s="7">
        <f>MAX(Table2[Local IntensStDev Pos])</f>
        <v>42.212948305341698</v>
      </c>
      <c r="M17" s="8">
        <f>MAX(Table2[Local IntensStDev Neg])</f>
        <v>33.286968499258897</v>
      </c>
    </row>
    <row r="18" spans="1:13" x14ac:dyDescent="0.25">
      <c r="A18">
        <v>3.2</v>
      </c>
      <c r="B18">
        <f>COUNTIFS(Table2[Local GradMean Pos], "&gt;="&amp;A18, Table2[Local GradMean Pos], "&lt;"&amp;A19)</f>
        <v>1</v>
      </c>
      <c r="C18">
        <f>COUNTIFS(Table2[Local GradMean Neg], "&gt;="&amp;A18, Table2[Local GradMean Neg], "&lt;"&amp;A19)</f>
        <v>362</v>
      </c>
    </row>
    <row r="19" spans="1:13" x14ac:dyDescent="0.25">
      <c r="A19">
        <v>3.4</v>
      </c>
      <c r="B19">
        <f>COUNTIFS(Table2[Local GradMean Pos], "&gt;="&amp;A19, Table2[Local GradMean Pos], "&lt;"&amp;A20)</f>
        <v>1</v>
      </c>
      <c r="C19">
        <f>COUNTIFS(Table2[Local GradMean Neg], "&gt;="&amp;A19, Table2[Local GradMean Neg], "&lt;"&amp;A20)</f>
        <v>328</v>
      </c>
    </row>
    <row r="20" spans="1:13" x14ac:dyDescent="0.25">
      <c r="A20">
        <v>3.6</v>
      </c>
      <c r="B20">
        <f>COUNTIFS(Table2[Local GradMean Pos], "&gt;="&amp;A20, Table2[Local GradMean Pos], "&lt;"&amp;A21)</f>
        <v>2</v>
      </c>
      <c r="C20">
        <f>COUNTIFS(Table2[Local GradMean Neg], "&gt;="&amp;A20, Table2[Local GradMean Neg], "&lt;"&amp;A21)</f>
        <v>256</v>
      </c>
      <c r="G20" s="2"/>
      <c r="K20" s="2"/>
    </row>
    <row r="21" spans="1:13" x14ac:dyDescent="0.25">
      <c r="A21">
        <v>3.8</v>
      </c>
      <c r="B21">
        <f>COUNTIFS(Table2[Local GradMean Pos], "&gt;="&amp;A21, Table2[Local GradMean Pos], "&lt;"&amp;A22)</f>
        <v>1</v>
      </c>
      <c r="C21">
        <f>COUNTIFS(Table2[Local GradMean Neg], "&gt;="&amp;A21, Table2[Local GradMean Neg], "&lt;"&amp;A22)</f>
        <v>228</v>
      </c>
      <c r="G21" s="13" t="s">
        <v>12</v>
      </c>
      <c r="K21" s="13" t="s">
        <v>12</v>
      </c>
    </row>
    <row r="22" spans="1:13" x14ac:dyDescent="0.25">
      <c r="A22">
        <v>4</v>
      </c>
      <c r="B22">
        <f>COUNTIFS(Table2[Local GradMean Pos], "&gt;="&amp;A22, Table2[Local GradMean Pos], "&lt;"&amp;A23)</f>
        <v>2</v>
      </c>
      <c r="C22">
        <f>COUNTIFS(Table2[Local GradMean Neg], "&gt;="&amp;A22, Table2[Local GradMean Neg], "&lt;"&amp;A23)</f>
        <v>176</v>
      </c>
      <c r="G22" s="12" t="s">
        <v>14</v>
      </c>
      <c r="H22">
        <f>COUNTIFS(Table2[Local GradMean Pos], "&gt;="&amp;I16, Table2[Local GradMean Pos], "&lt;="&amp;I17)</f>
        <v>3482</v>
      </c>
      <c r="K22" s="12" t="s">
        <v>14</v>
      </c>
      <c r="L22">
        <f>COUNTIFS(Table2[Local IntensStDev Pos], "&gt;="&amp;M16, Table2[Local IntensStDev Pos], "&lt;="&amp;M17)</f>
        <v>3993</v>
      </c>
    </row>
    <row r="23" spans="1:13" x14ac:dyDescent="0.25">
      <c r="A23">
        <v>4.2</v>
      </c>
      <c r="B23">
        <f>COUNTIFS(Table2[Local GradMean Pos], "&gt;="&amp;A23, Table2[Local GradMean Pos], "&lt;"&amp;A24)</f>
        <v>8</v>
      </c>
      <c r="C23">
        <f>COUNTIFS(Table2[Local GradMean Neg], "&gt;="&amp;A23, Table2[Local GradMean Neg], "&lt;"&amp;A24)</f>
        <v>160</v>
      </c>
      <c r="G23" s="29" t="s">
        <v>15</v>
      </c>
      <c r="H23">
        <f>H22/4000*100</f>
        <v>87.050000000000011</v>
      </c>
      <c r="K23" s="29" t="s">
        <v>15</v>
      </c>
      <c r="L23">
        <f>L22/4000*100</f>
        <v>99.825000000000003</v>
      </c>
    </row>
    <row r="24" spans="1:13" x14ac:dyDescent="0.25">
      <c r="A24">
        <v>4.4000000000000004</v>
      </c>
      <c r="B24">
        <f>COUNTIFS(Table2[Local GradMean Pos], "&gt;="&amp;A24, Table2[Local GradMean Pos], "&lt;"&amp;A25)</f>
        <v>9</v>
      </c>
      <c r="C24">
        <f>COUNTIFS(Table2[Local GradMean Neg], "&gt;="&amp;A24, Table2[Local GradMean Neg], "&lt;"&amp;A25)</f>
        <v>144</v>
      </c>
    </row>
    <row r="25" spans="1:13" x14ac:dyDescent="0.25">
      <c r="A25">
        <v>4.5999999999999996</v>
      </c>
      <c r="B25">
        <f>COUNTIFS(Table2[Local GradMean Pos], "&gt;="&amp;A25, Table2[Local GradMean Pos], "&lt;"&amp;A26)</f>
        <v>11</v>
      </c>
      <c r="C25">
        <f>COUNTIFS(Table2[Local GradMean Neg], "&gt;="&amp;A25, Table2[Local GradMean Neg], "&lt;"&amp;A26)</f>
        <v>139</v>
      </c>
      <c r="G25" s="13" t="s">
        <v>13</v>
      </c>
      <c r="K25" s="13" t="s">
        <v>13</v>
      </c>
    </row>
    <row r="26" spans="1:13" x14ac:dyDescent="0.25">
      <c r="A26">
        <v>4.8</v>
      </c>
      <c r="B26">
        <f>COUNTIFS(Table2[Local GradMean Pos], "&gt;="&amp;A26, Table2[Local GradMean Pos], "&lt;"&amp;A27)</f>
        <v>17</v>
      </c>
      <c r="C26">
        <f>COUNTIFS(Table2[Local GradMean Neg], "&gt;="&amp;A26, Table2[Local GradMean Neg], "&lt;"&amp;A27)</f>
        <v>105</v>
      </c>
      <c r="G26" s="29" t="s">
        <v>14</v>
      </c>
      <c r="H26">
        <f>COUNTIFS(Table2[Local GradMean Neg], "&gt;="&amp;H16, Table2[Local GradMean Neg], "&lt;="&amp;H17)</f>
        <v>2332</v>
      </c>
      <c r="K26" s="29" t="s">
        <v>14</v>
      </c>
      <c r="L26">
        <f>COUNTIFS(Table2[Local IntensStDev Neg], "&gt;="&amp;L16, Table2[Local IntensStDev Neg], "&lt;="&amp;L17)</f>
        <v>1930</v>
      </c>
    </row>
    <row r="27" spans="1:13" x14ac:dyDescent="0.25">
      <c r="A27">
        <v>5</v>
      </c>
      <c r="B27">
        <f>COUNTIFS(Table2[Local GradMean Pos], "&gt;="&amp;A27, Table2[Local GradMean Pos], "&lt;"&amp;A28)</f>
        <v>12</v>
      </c>
      <c r="C27">
        <f>COUNTIFS(Table2[Local GradMean Neg], "&gt;="&amp;A27, Table2[Local GradMean Neg], "&lt;"&amp;A28)</f>
        <v>115</v>
      </c>
      <c r="G27" s="12" t="s">
        <v>15</v>
      </c>
      <c r="H27">
        <f>H26/4000*100</f>
        <v>58.3</v>
      </c>
      <c r="K27" s="12" t="s">
        <v>15</v>
      </c>
      <c r="L27">
        <f>L26/4000*100</f>
        <v>48.25</v>
      </c>
    </row>
    <row r="28" spans="1:13" x14ac:dyDescent="0.25">
      <c r="A28">
        <v>5.2</v>
      </c>
      <c r="B28">
        <f>COUNTIFS(Table2[Local GradMean Pos], "&gt;="&amp;A28, Table2[Local GradMean Pos], "&lt;"&amp;A29)</f>
        <v>8</v>
      </c>
      <c r="C28">
        <f>COUNTIFS(Table2[Local GradMean Neg], "&gt;="&amp;A28, Table2[Local GradMean Neg], "&lt;"&amp;A29)</f>
        <v>76</v>
      </c>
    </row>
    <row r="29" spans="1:13" x14ac:dyDescent="0.25">
      <c r="A29">
        <v>5.4</v>
      </c>
      <c r="B29">
        <f>COUNTIFS(Table2[Local GradMean Pos], "&gt;="&amp;A29, Table2[Local GradMean Pos], "&lt;"&amp;A30)</f>
        <v>18</v>
      </c>
      <c r="C29">
        <f>COUNTIFS(Table2[Local GradMean Neg], "&gt;="&amp;A29, Table2[Local GradMean Neg], "&lt;"&amp;A30)</f>
        <v>47</v>
      </c>
    </row>
    <row r="30" spans="1:13" x14ac:dyDescent="0.25">
      <c r="A30">
        <v>5.6</v>
      </c>
      <c r="B30">
        <f>COUNTIFS(Table2[Local GradMean Pos], "&gt;="&amp;A30, Table2[Local GradMean Pos], "&lt;"&amp;A31)</f>
        <v>25</v>
      </c>
      <c r="C30">
        <f>COUNTIFS(Table2[Local GradMean Neg], "&gt;="&amp;A30, Table2[Local GradMean Neg], "&lt;"&amp;A31)</f>
        <v>66</v>
      </c>
      <c r="G30" s="13" t="s">
        <v>1</v>
      </c>
      <c r="K30" s="13" t="s">
        <v>1</v>
      </c>
    </row>
    <row r="31" spans="1:13" x14ac:dyDescent="0.25">
      <c r="A31">
        <v>5.8</v>
      </c>
      <c r="B31">
        <f>COUNTIFS(Table2[Local GradMean Pos], "&gt;="&amp;A31, Table2[Local GradMean Pos], "&lt;"&amp;A32)</f>
        <v>29</v>
      </c>
      <c r="C31">
        <f>COUNTIFS(Table2[Local GradMean Neg], "&gt;="&amp;A31, Table2[Local GradMean Neg], "&lt;"&amp;A32)</f>
        <v>50</v>
      </c>
      <c r="G31" t="s">
        <v>14</v>
      </c>
      <c r="H31">
        <f>H22+H26</f>
        <v>5814</v>
      </c>
      <c r="K31" t="s">
        <v>14</v>
      </c>
      <c r="L31">
        <f>L22+L26</f>
        <v>5923</v>
      </c>
    </row>
    <row r="32" spans="1:13" x14ac:dyDescent="0.25">
      <c r="A32">
        <v>6</v>
      </c>
      <c r="B32">
        <f>COUNTIFS(Table2[Local GradMean Pos], "&gt;="&amp;A32, Table2[Local GradMean Pos], "&lt;"&amp;A33)</f>
        <v>34</v>
      </c>
      <c r="C32">
        <f>COUNTIFS(Table2[Local GradMean Neg], "&gt;="&amp;A32, Table2[Local GradMean Neg], "&lt;"&amp;A33)</f>
        <v>32</v>
      </c>
      <c r="G32" t="s">
        <v>15</v>
      </c>
      <c r="H32">
        <f>H31/8000*100</f>
        <v>72.674999999999997</v>
      </c>
      <c r="K32" t="s">
        <v>15</v>
      </c>
      <c r="L32">
        <f>L31/8000*100</f>
        <v>74.037499999999994</v>
      </c>
    </row>
    <row r="33" spans="1:22" x14ac:dyDescent="0.25">
      <c r="A33">
        <v>6.2</v>
      </c>
      <c r="B33">
        <f>COUNTIFS(Table2[Local GradMean Pos], "&gt;="&amp;A33, Table2[Local GradMean Pos], "&lt;"&amp;A34)</f>
        <v>34</v>
      </c>
      <c r="C33">
        <f>COUNTIFS(Table2[Local GradMean Neg], "&gt;="&amp;A33, Table2[Local GradMean Neg], "&lt;"&amp;A34)</f>
        <v>29</v>
      </c>
    </row>
    <row r="34" spans="1:22" x14ac:dyDescent="0.25">
      <c r="A34">
        <v>6.4</v>
      </c>
      <c r="B34">
        <f>COUNTIFS(Table2[Local GradMean Pos], "&gt;="&amp;A34, Table2[Local GradMean Pos], "&lt;"&amp;A35)</f>
        <v>40</v>
      </c>
      <c r="C34">
        <f>COUNTIFS(Table2[Local GradMean Neg], "&gt;="&amp;A34, Table2[Local GradMean Neg], "&lt;"&amp;A35)</f>
        <v>30</v>
      </c>
    </row>
    <row r="35" spans="1:22" x14ac:dyDescent="0.25">
      <c r="A35">
        <v>6.6</v>
      </c>
      <c r="B35">
        <f>COUNTIFS(Table2[Local GradMean Pos], "&gt;="&amp;A35, Table2[Local GradMean Pos], "&lt;"&amp;A36)</f>
        <v>50</v>
      </c>
      <c r="C35">
        <f>COUNTIFS(Table2[Local GradMean Neg], "&gt;="&amp;A35, Table2[Local GradMean Neg], "&lt;"&amp;A36)</f>
        <v>24</v>
      </c>
    </row>
    <row r="36" spans="1:22" x14ac:dyDescent="0.25">
      <c r="A36">
        <v>6.8</v>
      </c>
      <c r="B36">
        <f>COUNTIFS(Table2[Local GradMean Pos], "&gt;="&amp;A36, Table2[Local GradMean Pos], "&lt;"&amp;A37)</f>
        <v>40</v>
      </c>
      <c r="C36">
        <f>COUNTIFS(Table2[Local GradMean Neg], "&gt;="&amp;A36, Table2[Local GradMean Neg], "&lt;"&amp;A37)</f>
        <v>28</v>
      </c>
    </row>
    <row r="37" spans="1:22" ht="24" thickBot="1" x14ac:dyDescent="0.4">
      <c r="A37">
        <v>7</v>
      </c>
      <c r="B37">
        <f>COUNTIFS(Table2[Local GradMean Pos], "&gt;="&amp;A37, Table2[Local GradMean Pos], "&lt;"&amp;A38)</f>
        <v>58</v>
      </c>
      <c r="C37">
        <f>COUNTIFS(Table2[Local GradMean Neg], "&gt;="&amp;A37, Table2[Local GradMean Neg], "&lt;"&amp;A38)</f>
        <v>23</v>
      </c>
      <c r="G37" s="47" t="s">
        <v>18</v>
      </c>
      <c r="H37" s="47"/>
      <c r="I37" s="47"/>
      <c r="J37" s="47"/>
      <c r="K37" s="47"/>
      <c r="L37" s="47"/>
      <c r="M37" s="47"/>
      <c r="P37" s="47" t="s">
        <v>27</v>
      </c>
      <c r="Q37" s="47"/>
      <c r="R37" s="47"/>
      <c r="S37" s="47"/>
      <c r="T37" s="47"/>
      <c r="U37" s="47"/>
      <c r="V37" s="47"/>
    </row>
    <row r="38" spans="1:22" x14ac:dyDescent="0.25">
      <c r="A38">
        <v>7.2</v>
      </c>
      <c r="B38">
        <f>COUNTIFS(Table2[Local GradMean Pos], "&gt;="&amp;A38, Table2[Local GradMean Pos], "&lt;"&amp;A39)</f>
        <v>62</v>
      </c>
      <c r="C38">
        <f>COUNTIFS(Table2[Local GradMean Neg], "&gt;="&amp;A38, Table2[Local GradMean Neg], "&lt;"&amp;A39)</f>
        <v>16</v>
      </c>
    </row>
    <row r="39" spans="1:22" x14ac:dyDescent="0.25">
      <c r="A39">
        <v>7.4</v>
      </c>
      <c r="B39">
        <f>COUNTIFS(Table2[Local GradMean Pos], "&gt;="&amp;A39, Table2[Local GradMean Pos], "&lt;"&amp;A40)</f>
        <v>72</v>
      </c>
      <c r="C39">
        <f>COUNTIFS(Table2[Local GradMean Neg], "&gt;="&amp;A39, Table2[Local GradMean Neg], "&lt;"&amp;A40)</f>
        <v>17</v>
      </c>
    </row>
    <row r="40" spans="1:22" ht="21" x14ac:dyDescent="0.35">
      <c r="A40">
        <v>7.6</v>
      </c>
      <c r="B40">
        <f>COUNTIFS(Table2[Local GradMean Pos], "&gt;="&amp;A40, Table2[Local GradMean Pos], "&lt;"&amp;A41)</f>
        <v>67</v>
      </c>
      <c r="C40">
        <f>COUNTIFS(Table2[Local GradMean Neg], "&gt;="&amp;A40, Table2[Local GradMean Neg], "&lt;"&amp;A41)</f>
        <v>19</v>
      </c>
      <c r="G40" s="46" t="s">
        <v>48</v>
      </c>
      <c r="H40" s="46"/>
      <c r="I40" s="46"/>
      <c r="K40" s="46" t="s">
        <v>25</v>
      </c>
      <c r="L40" s="46"/>
      <c r="M40" s="46"/>
      <c r="P40" s="46" t="s">
        <v>48</v>
      </c>
      <c r="Q40" s="46"/>
      <c r="R40" s="46"/>
      <c r="T40" s="46" t="s">
        <v>25</v>
      </c>
      <c r="U40" s="46"/>
      <c r="V40" s="46"/>
    </row>
    <row r="41" spans="1:22" x14ac:dyDescent="0.25">
      <c r="A41">
        <v>7.8</v>
      </c>
      <c r="B41">
        <f>COUNTIFS(Table2[Local GradMean Pos], "&gt;="&amp;A41, Table2[Local GradMean Pos], "&lt;"&amp;A42)</f>
        <v>68</v>
      </c>
      <c r="C41">
        <f>COUNTIFS(Table2[Local GradMean Neg], "&gt;="&amp;A41, Table2[Local GradMean Neg], "&lt;"&amp;A42)</f>
        <v>14</v>
      </c>
    </row>
    <row r="42" spans="1:22" x14ac:dyDescent="0.25">
      <c r="A42">
        <v>8</v>
      </c>
      <c r="B42">
        <f>COUNTIFS(Table2[Local GradMean Pos], "&gt;="&amp;A42, Table2[Local GradMean Pos], "&lt;"&amp;A43)</f>
        <v>88</v>
      </c>
      <c r="C42">
        <f>COUNTIFS(Table2[Local GradMean Neg], "&gt;="&amp;A42, Table2[Local GradMean Neg], "&lt;"&amp;A43)</f>
        <v>12</v>
      </c>
      <c r="G42" t="s">
        <v>19</v>
      </c>
      <c r="H42" s="17">
        <f>AVERAGE(J5:K5)</f>
        <v>8.0049814020193875</v>
      </c>
      <c r="K42" t="s">
        <v>19</v>
      </c>
      <c r="L42" s="17" t="e">
        <f>AVERAGE(L5:M5)</f>
        <v>#DIV/0!</v>
      </c>
      <c r="P42" t="s">
        <v>19</v>
      </c>
      <c r="Q42" s="17">
        <f>AVERAGE(J7:K7)</f>
        <v>7.4956100981261251</v>
      </c>
      <c r="T42" t="s">
        <v>19</v>
      </c>
      <c r="U42" s="17" t="e">
        <f>AVERAGE(L7:M7)</f>
        <v>#DIV/0!</v>
      </c>
    </row>
    <row r="43" spans="1:22" x14ac:dyDescent="0.25">
      <c r="A43">
        <v>8.1999999999999993</v>
      </c>
      <c r="B43">
        <f>COUNTIFS(Table2[Local GradMean Pos], "&gt;="&amp;A43, Table2[Local GradMean Pos], "&lt;"&amp;A44)</f>
        <v>67</v>
      </c>
      <c r="C43">
        <f>COUNTIFS(Table2[Local GradMean Neg], "&gt;="&amp;A43, Table2[Local GradMean Neg], "&lt;"&amp;A44)</f>
        <v>16</v>
      </c>
    </row>
    <row r="44" spans="1:22" x14ac:dyDescent="0.25">
      <c r="A44">
        <v>8.4</v>
      </c>
      <c r="B44">
        <f>COUNTIFS(Table2[Local GradMean Pos], "&gt;="&amp;A44, Table2[Local GradMean Pos], "&lt;"&amp;A45)</f>
        <v>72</v>
      </c>
      <c r="C44">
        <f>COUNTIFS(Table2[Local GradMean Neg], "&gt;="&amp;A44, Table2[Local GradMean Neg], "&lt;"&amp;A45)</f>
        <v>11</v>
      </c>
      <c r="G44" t="s">
        <v>23</v>
      </c>
      <c r="H44">
        <f>COUNTIF(Table2[Local GradMean Neg], "&gt;"&amp;H42)</f>
        <v>145</v>
      </c>
      <c r="K44" t="s">
        <v>23</v>
      </c>
      <c r="L44">
        <f>COUNTIF(Table2[Local IntensStDev Neg], "&gt;"&amp;L42)</f>
        <v>0</v>
      </c>
      <c r="P44" t="s">
        <v>23</v>
      </c>
      <c r="Q44">
        <f>COUNTIF(Table2[Local GradMean Neg], "&gt;"&amp;Q42)</f>
        <v>185</v>
      </c>
      <c r="T44" t="s">
        <v>23</v>
      </c>
      <c r="U44">
        <f>COUNTIF(Table2[Local IntensStDev Neg], "&gt;"&amp;U42)</f>
        <v>0</v>
      </c>
    </row>
    <row r="45" spans="1:22" x14ac:dyDescent="0.25">
      <c r="A45">
        <v>8.6</v>
      </c>
      <c r="B45">
        <f>COUNTIFS(Table2[Local GradMean Pos], "&gt;="&amp;A45, Table2[Local GradMean Pos], "&lt;"&amp;A46)</f>
        <v>76</v>
      </c>
      <c r="C45">
        <f>COUNTIFS(Table2[Local GradMean Neg], "&gt;="&amp;A45, Table2[Local GradMean Neg], "&lt;"&amp;A46)</f>
        <v>9</v>
      </c>
      <c r="G45" t="s">
        <v>24</v>
      </c>
      <c r="H45">
        <f>COUNTIF(Table2[Local GradMean Pos], "&lt;"&amp;H42)</f>
        <v>672</v>
      </c>
      <c r="K45" t="s">
        <v>24</v>
      </c>
      <c r="L45">
        <f>COUNTIF(Table2[Local IntensStDev Pos], "&lt;"&amp;L42)</f>
        <v>0</v>
      </c>
      <c r="P45" t="s">
        <v>24</v>
      </c>
      <c r="Q45">
        <f>COUNTIF(Table2[Local GradMean Pos], "&lt;"&amp;Q42)</f>
        <v>498</v>
      </c>
      <c r="T45" t="s">
        <v>24</v>
      </c>
      <c r="U45">
        <f>COUNTIF(Table2[Local IntensStDev Pos], "&lt;"&amp;U42)</f>
        <v>0</v>
      </c>
    </row>
    <row r="46" spans="1:22" x14ac:dyDescent="0.25">
      <c r="A46">
        <v>8.8000000000000007</v>
      </c>
      <c r="B46">
        <f>COUNTIFS(Table2[Local GradMean Pos], "&gt;="&amp;A46, Table2[Local GradMean Pos], "&lt;"&amp;A47)</f>
        <v>91</v>
      </c>
      <c r="C46">
        <f>COUNTIFS(Table2[Local GradMean Neg], "&gt;="&amp;A46, Table2[Local GradMean Neg], "&lt;"&amp;A47)</f>
        <v>7</v>
      </c>
    </row>
    <row r="47" spans="1:22" x14ac:dyDescent="0.25">
      <c r="A47">
        <v>9</v>
      </c>
      <c r="B47">
        <f>COUNTIFS(Table2[Local GradMean Pos], "&gt;="&amp;A47, Table2[Local GradMean Pos], "&lt;"&amp;A48)</f>
        <v>82</v>
      </c>
      <c r="C47">
        <f>COUNTIFS(Table2[Local GradMean Neg], "&gt;="&amp;A47, Table2[Local GradMean Neg], "&lt;"&amp;A48)</f>
        <v>10</v>
      </c>
    </row>
    <row r="48" spans="1:22" x14ac:dyDescent="0.25">
      <c r="A48">
        <v>9.1999999999999993</v>
      </c>
      <c r="B48">
        <f>COUNTIFS(Table2[Local GradMean Pos], "&gt;="&amp;A48, Table2[Local GradMean Pos], "&lt;"&amp;A49)</f>
        <v>65</v>
      </c>
      <c r="C48">
        <f>COUNTIFS(Table2[Local GradMean Neg], "&gt;="&amp;A48, Table2[Local GradMean Neg], "&lt;"&amp;A49)</f>
        <v>6</v>
      </c>
      <c r="G48" t="s">
        <v>22</v>
      </c>
      <c r="K48" t="s">
        <v>22</v>
      </c>
      <c r="P48" t="s">
        <v>22</v>
      </c>
      <c r="T48" t="s">
        <v>22</v>
      </c>
    </row>
    <row r="49" spans="1:21" x14ac:dyDescent="0.25">
      <c r="A49">
        <v>9.4</v>
      </c>
      <c r="B49">
        <f>COUNTIFS(Table2[Local GradMean Pos], "&gt;="&amp;A49, Table2[Local GradMean Pos], "&lt;"&amp;A50)</f>
        <v>80</v>
      </c>
      <c r="C49">
        <f>COUNTIFS(Table2[Local GradMean Neg], "&gt;="&amp;A49, Table2[Local GradMean Neg], "&lt;"&amp;A50)</f>
        <v>8</v>
      </c>
      <c r="G49" s="29" t="s">
        <v>14</v>
      </c>
      <c r="H49">
        <f>SUM(H44:H45)</f>
        <v>817</v>
      </c>
      <c r="K49" s="29" t="s">
        <v>14</v>
      </c>
      <c r="L49">
        <f>SUM(L44:L45)</f>
        <v>0</v>
      </c>
      <c r="P49" s="29" t="s">
        <v>14</v>
      </c>
      <c r="Q49">
        <f>SUM(Q44:Q45)</f>
        <v>683</v>
      </c>
      <c r="T49" s="29" t="s">
        <v>14</v>
      </c>
      <c r="U49">
        <f>SUM(U44:U45)</f>
        <v>0</v>
      </c>
    </row>
    <row r="50" spans="1:21" x14ac:dyDescent="0.25">
      <c r="A50">
        <v>9.6</v>
      </c>
      <c r="B50">
        <f>COUNTIFS(Table2[Local GradMean Pos], "&gt;="&amp;A50, Table2[Local GradMean Pos], "&lt;"&amp;A51)</f>
        <v>83</v>
      </c>
      <c r="C50">
        <f>COUNTIFS(Table2[Local GradMean Neg], "&gt;="&amp;A50, Table2[Local GradMean Neg], "&lt;"&amp;A51)</f>
        <v>8</v>
      </c>
      <c r="G50" s="29" t="s">
        <v>15</v>
      </c>
      <c r="H50">
        <f>H49/8000*100</f>
        <v>10.212499999999999</v>
      </c>
      <c r="K50" s="29" t="s">
        <v>15</v>
      </c>
      <c r="L50">
        <f>L49/8000*100</f>
        <v>0</v>
      </c>
      <c r="P50" s="29" t="s">
        <v>15</v>
      </c>
      <c r="Q50">
        <f>Q49/8000*100</f>
        <v>8.5375000000000014</v>
      </c>
      <c r="T50" s="29" t="s">
        <v>15</v>
      </c>
      <c r="U50">
        <f>U49/8000*100</f>
        <v>0</v>
      </c>
    </row>
    <row r="51" spans="1:21" x14ac:dyDescent="0.25">
      <c r="A51">
        <v>9.8000000000000007</v>
      </c>
      <c r="B51">
        <f>COUNTIFS(Table2[Local GradMean Pos], "&gt;="&amp;A51, Table2[Local GradMean Pos], "&lt;"&amp;A52)</f>
        <v>67</v>
      </c>
      <c r="C51">
        <f>COUNTIFS(Table2[Local GradMean Neg], "&gt;="&amp;A51, Table2[Local GradMean Neg], "&lt;"&amp;A52)</f>
        <v>9</v>
      </c>
    </row>
    <row r="52" spans="1:21" x14ac:dyDescent="0.25">
      <c r="A52">
        <v>10</v>
      </c>
      <c r="B52">
        <f>COUNTIFS(Table2[Local GradMean Pos], "&gt;="&amp;A52, Table2[Local GradMean Pos], "&lt;"&amp;A53)</f>
        <v>83</v>
      </c>
      <c r="C52">
        <f>COUNTIFS(Table2[Local GradMean Neg], "&gt;="&amp;A52, Table2[Local GradMean Neg], "&lt;"&amp;A53)</f>
        <v>6</v>
      </c>
    </row>
    <row r="53" spans="1:21" x14ac:dyDescent="0.25">
      <c r="A53">
        <v>10.199999999999999</v>
      </c>
      <c r="B53">
        <f>COUNTIFS(Table2[Local GradMean Pos], "&gt;="&amp;A53, Table2[Local GradMean Pos], "&lt;"&amp;A54)</f>
        <v>77</v>
      </c>
      <c r="C53">
        <f>COUNTIFS(Table2[Local GradMean Neg], "&gt;="&amp;A53, Table2[Local GradMean Neg], "&lt;"&amp;A54)</f>
        <v>1</v>
      </c>
    </row>
    <row r="54" spans="1:21" x14ac:dyDescent="0.25">
      <c r="A54">
        <v>10.4</v>
      </c>
      <c r="B54">
        <f>COUNTIFS(Table2[Local GradMean Pos], "&gt;="&amp;A54, Table2[Local GradMean Pos], "&lt;"&amp;A55)</f>
        <v>72</v>
      </c>
      <c r="C54">
        <f>COUNTIFS(Table2[Local GradMean Neg], "&gt;="&amp;A54, Table2[Local GradMean Neg], "&lt;"&amp;A55)</f>
        <v>3</v>
      </c>
      <c r="N54" t="s">
        <v>49</v>
      </c>
      <c r="P54" t="s">
        <v>19</v>
      </c>
      <c r="Q54" s="17">
        <f>AVERAGE(J7:K7)-1</f>
        <v>6.4956100981261251</v>
      </c>
    </row>
    <row r="55" spans="1:21" x14ac:dyDescent="0.25">
      <c r="A55">
        <v>10.6</v>
      </c>
      <c r="B55">
        <f>COUNTIFS(Table2[Local GradMean Pos], "&gt;="&amp;A55, Table2[Local GradMean Pos], "&lt;"&amp;A56)</f>
        <v>87</v>
      </c>
      <c r="C55">
        <f>COUNTIFS(Table2[Local GradMean Neg], "&gt;="&amp;A55, Table2[Local GradMean Neg], "&lt;"&amp;A56)</f>
        <v>6</v>
      </c>
    </row>
    <row r="56" spans="1:21" x14ac:dyDescent="0.25">
      <c r="A56">
        <v>10.8</v>
      </c>
      <c r="B56">
        <f>COUNTIFS(Table2[Local GradMean Pos], "&gt;="&amp;A56, Table2[Local GradMean Pos], "&lt;"&amp;A57)</f>
        <v>82</v>
      </c>
      <c r="C56">
        <f>COUNTIFS(Table2[Local GradMean Neg], "&gt;="&amp;A56, Table2[Local GradMean Neg], "&lt;"&amp;A57)</f>
        <v>3</v>
      </c>
      <c r="P56" t="s">
        <v>23</v>
      </c>
      <c r="Q56">
        <f>COUNTIF(Table2[Local GradMean Neg], "&gt;"&amp;Q54)</f>
        <v>303</v>
      </c>
    </row>
    <row r="57" spans="1:21" x14ac:dyDescent="0.25">
      <c r="A57">
        <v>11</v>
      </c>
      <c r="B57">
        <f>COUNTIFS(Table2[Local GradMean Pos], "&gt;="&amp;A57, Table2[Local GradMean Pos], "&lt;"&amp;A58)</f>
        <v>56</v>
      </c>
      <c r="C57">
        <f>COUNTIFS(Table2[Local GradMean Neg], "&gt;="&amp;A57, Table2[Local GradMean Neg], "&lt;"&amp;A58)</f>
        <v>3</v>
      </c>
      <c r="P57" t="s">
        <v>24</v>
      </c>
      <c r="Q57">
        <f>COUNTIF(Table2[Local GradMean Pos], "&lt;"&amp;Q54)</f>
        <v>228</v>
      </c>
    </row>
    <row r="58" spans="1:21" x14ac:dyDescent="0.25">
      <c r="A58">
        <v>11.2</v>
      </c>
      <c r="B58">
        <f>COUNTIFS(Table2[Local GradMean Pos], "&gt;="&amp;A58, Table2[Local GradMean Pos], "&lt;"&amp;A59)</f>
        <v>86</v>
      </c>
      <c r="C58">
        <f>COUNTIFS(Table2[Local GradMean Neg], "&gt;="&amp;A58, Table2[Local GradMean Neg], "&lt;"&amp;A59)</f>
        <v>4</v>
      </c>
    </row>
    <row r="59" spans="1:21" x14ac:dyDescent="0.25">
      <c r="A59">
        <v>11.4</v>
      </c>
      <c r="B59">
        <f>COUNTIFS(Table2[Local GradMean Pos], "&gt;="&amp;A59, Table2[Local GradMean Pos], "&lt;"&amp;A60)</f>
        <v>89</v>
      </c>
      <c r="C59">
        <f>COUNTIFS(Table2[Local GradMean Neg], "&gt;="&amp;A59, Table2[Local GradMean Neg], "&lt;"&amp;A60)</f>
        <v>0</v>
      </c>
    </row>
    <row r="60" spans="1:21" x14ac:dyDescent="0.25">
      <c r="A60">
        <v>11.6</v>
      </c>
      <c r="B60">
        <f>COUNTIFS(Table2[Local GradMean Pos], "&gt;="&amp;A60, Table2[Local GradMean Pos], "&lt;"&amp;A61)</f>
        <v>80</v>
      </c>
      <c r="C60">
        <f>COUNTIFS(Table2[Local GradMean Neg], "&gt;="&amp;A60, Table2[Local GradMean Neg], "&lt;"&amp;A61)</f>
        <v>8</v>
      </c>
      <c r="P60" t="s">
        <v>22</v>
      </c>
    </row>
    <row r="61" spans="1:21" x14ac:dyDescent="0.25">
      <c r="A61">
        <v>11.8</v>
      </c>
      <c r="B61">
        <f>COUNTIFS(Table2[Local GradMean Pos], "&gt;="&amp;A61, Table2[Local GradMean Pos], "&lt;"&amp;A62)</f>
        <v>74</v>
      </c>
      <c r="C61">
        <f>COUNTIFS(Table2[Local GradMean Neg], "&gt;="&amp;A61, Table2[Local GradMean Neg], "&lt;"&amp;A62)</f>
        <v>0</v>
      </c>
      <c r="P61" s="29" t="s">
        <v>14</v>
      </c>
      <c r="Q61">
        <f>SUM(Q56:Q57)</f>
        <v>531</v>
      </c>
    </row>
    <row r="62" spans="1:21" x14ac:dyDescent="0.25">
      <c r="A62">
        <v>12</v>
      </c>
      <c r="B62">
        <f>COUNTIFS(Table2[Local GradMean Pos], "&gt;="&amp;A62, Table2[Local GradMean Pos], "&lt;"&amp;A63)</f>
        <v>54</v>
      </c>
      <c r="C62">
        <f>COUNTIFS(Table2[Local GradMean Neg], "&gt;="&amp;A62, Table2[Local GradMean Neg], "&lt;"&amp;A63)</f>
        <v>1</v>
      </c>
      <c r="P62" s="29" t="s">
        <v>15</v>
      </c>
      <c r="Q62">
        <f>Q61/8000*100</f>
        <v>6.6375000000000002</v>
      </c>
    </row>
    <row r="63" spans="1:21" x14ac:dyDescent="0.25">
      <c r="A63">
        <v>12.2</v>
      </c>
      <c r="B63">
        <f>COUNTIFS(Table2[Local GradMean Pos], "&gt;="&amp;A63, Table2[Local GradMean Pos], "&lt;"&amp;A64)</f>
        <v>70</v>
      </c>
      <c r="C63">
        <f>COUNTIFS(Table2[Local GradMean Neg], "&gt;="&amp;A63, Table2[Local GradMean Neg], "&lt;"&amp;A64)</f>
        <v>0</v>
      </c>
    </row>
    <row r="64" spans="1:21" x14ac:dyDescent="0.25">
      <c r="A64">
        <v>12.4</v>
      </c>
      <c r="B64">
        <f>COUNTIFS(Table2[Local GradMean Pos], "&gt;="&amp;A64, Table2[Local GradMean Pos], "&lt;"&amp;A65)</f>
        <v>72</v>
      </c>
      <c r="C64">
        <f>COUNTIFS(Table2[Local GradMean Neg], "&gt;="&amp;A64, Table2[Local GradMean Neg], "&lt;"&amp;A65)</f>
        <v>3</v>
      </c>
    </row>
    <row r="65" spans="1:3" x14ac:dyDescent="0.25">
      <c r="A65">
        <v>12.6</v>
      </c>
      <c r="B65">
        <f>COUNTIFS(Table2[Local GradMean Pos], "&gt;="&amp;A65, Table2[Local GradMean Pos], "&lt;"&amp;A66)</f>
        <v>58</v>
      </c>
      <c r="C65">
        <f>COUNTIFS(Table2[Local GradMean Neg], "&gt;="&amp;A65, Table2[Local GradMean Neg], "&lt;"&amp;A66)</f>
        <v>1</v>
      </c>
    </row>
    <row r="66" spans="1:3" x14ac:dyDescent="0.25">
      <c r="A66">
        <v>12.8</v>
      </c>
      <c r="B66">
        <f>COUNTIFS(Table2[Local GradMean Pos], "&gt;="&amp;A66, Table2[Local GradMean Pos], "&lt;"&amp;A67)</f>
        <v>57</v>
      </c>
      <c r="C66">
        <f>COUNTIFS(Table2[Local GradMean Neg], "&gt;="&amp;A66, Table2[Local GradMean Neg], "&lt;"&amp;A67)</f>
        <v>2</v>
      </c>
    </row>
    <row r="67" spans="1:3" x14ac:dyDescent="0.25">
      <c r="A67">
        <v>13</v>
      </c>
      <c r="B67">
        <f>COUNTIFS(Table2[Local GradMean Pos], "&gt;="&amp;A67, Table2[Local GradMean Pos], "&lt;"&amp;A68)</f>
        <v>71</v>
      </c>
      <c r="C67">
        <f>COUNTIFS(Table2[Local GradMean Neg], "&gt;="&amp;A67, Table2[Local GradMean Neg], "&lt;"&amp;A68)</f>
        <v>1</v>
      </c>
    </row>
    <row r="68" spans="1:3" x14ac:dyDescent="0.25">
      <c r="A68">
        <v>13.2</v>
      </c>
      <c r="B68">
        <f>COUNTIFS(Table2[Local GradMean Pos], "&gt;="&amp;A68, Table2[Local GradMean Pos], "&lt;"&amp;A69)</f>
        <v>48</v>
      </c>
      <c r="C68">
        <f>COUNTIFS(Table2[Local GradMean Neg], "&gt;="&amp;A68, Table2[Local GradMean Neg], "&lt;"&amp;A69)</f>
        <v>0</v>
      </c>
    </row>
    <row r="69" spans="1:3" x14ac:dyDescent="0.25">
      <c r="A69">
        <v>13.4</v>
      </c>
      <c r="B69">
        <f>COUNTIFS(Table2[Local GradMean Pos], "&gt;="&amp;A69, Table2[Local GradMean Pos], "&lt;"&amp;A70)</f>
        <v>54</v>
      </c>
      <c r="C69">
        <f>COUNTIFS(Table2[Local GradMean Neg], "&gt;="&amp;A69, Table2[Local GradMean Neg], "&lt;"&amp;A70)</f>
        <v>1</v>
      </c>
    </row>
    <row r="70" spans="1:3" x14ac:dyDescent="0.25">
      <c r="A70">
        <v>13.6</v>
      </c>
      <c r="B70">
        <f>COUNTIFS(Table2[Local GradMean Pos], "&gt;="&amp;A70, Table2[Local GradMean Pos], "&lt;"&amp;A71)</f>
        <v>69</v>
      </c>
      <c r="C70">
        <f>COUNTIFS(Table2[Local GradMean Neg], "&gt;="&amp;A70, Table2[Local GradMean Neg], "&lt;"&amp;A71)</f>
        <v>1</v>
      </c>
    </row>
    <row r="71" spans="1:3" x14ac:dyDescent="0.25">
      <c r="A71">
        <v>13.8</v>
      </c>
      <c r="B71">
        <f>COUNTIFS(Table2[Local GradMean Pos], "&gt;="&amp;A71, Table2[Local GradMean Pos], "&lt;"&amp;A72)</f>
        <v>69</v>
      </c>
      <c r="C71">
        <f>COUNTIFS(Table2[Local GradMean Neg], "&gt;="&amp;A71, Table2[Local GradMean Neg], "&lt;"&amp;A72)</f>
        <v>0</v>
      </c>
    </row>
    <row r="72" spans="1:3" x14ac:dyDescent="0.25">
      <c r="A72">
        <v>14</v>
      </c>
      <c r="B72">
        <f>COUNTIFS(Table2[Local GradMean Pos], "&gt;="&amp;A72, Table2[Local GradMean Pos], "&lt;"&amp;A73)</f>
        <v>52</v>
      </c>
      <c r="C72">
        <f>COUNTIFS(Table2[Local GradMean Neg], "&gt;="&amp;A72, Table2[Local GradMean Neg], "&lt;"&amp;A73)</f>
        <v>1</v>
      </c>
    </row>
    <row r="73" spans="1:3" x14ac:dyDescent="0.25">
      <c r="A73">
        <v>14.2</v>
      </c>
      <c r="B73">
        <f>COUNTIFS(Table2[Local GradMean Pos], "&gt;="&amp;A73, Table2[Local GradMean Pos], "&lt;"&amp;A74)</f>
        <v>54</v>
      </c>
      <c r="C73">
        <f>COUNTIFS(Table2[Local GradMean Neg], "&gt;="&amp;A73, Table2[Local GradMean Neg], "&lt;"&amp;A74)</f>
        <v>0</v>
      </c>
    </row>
    <row r="74" spans="1:3" x14ac:dyDescent="0.25">
      <c r="A74">
        <v>14.4</v>
      </c>
      <c r="B74">
        <f>COUNTIFS(Table2[Local GradMean Pos], "&gt;="&amp;A74, Table2[Local GradMean Pos], "&lt;"&amp;A75)</f>
        <v>57</v>
      </c>
      <c r="C74">
        <f>COUNTIFS(Table2[Local GradMean Neg], "&gt;="&amp;A74, Table2[Local GradMean Neg], "&lt;"&amp;A75)</f>
        <v>1</v>
      </c>
    </row>
    <row r="75" spans="1:3" x14ac:dyDescent="0.25">
      <c r="A75">
        <v>14.6</v>
      </c>
      <c r="B75">
        <f>COUNTIFS(Table2[Local GradMean Pos], "&gt;="&amp;A75, Table2[Local GradMean Pos], "&lt;"&amp;A76)</f>
        <v>48</v>
      </c>
      <c r="C75">
        <f>COUNTIFS(Table2[Local GradMean Neg], "&gt;="&amp;A75, Table2[Local GradMean Neg], "&lt;"&amp;A76)</f>
        <v>1</v>
      </c>
    </row>
    <row r="76" spans="1:3" x14ac:dyDescent="0.25">
      <c r="A76">
        <v>14.8</v>
      </c>
      <c r="B76">
        <f>COUNTIFS(Table2[Local GradMean Pos], "&gt;="&amp;A76, Table2[Local GradMean Pos], "&lt;"&amp;A77)</f>
        <v>52</v>
      </c>
      <c r="C76">
        <f>COUNTIFS(Table2[Local GradMean Neg], "&gt;="&amp;A76, Table2[Local GradMean Neg], "&lt;"&amp;A77)</f>
        <v>0</v>
      </c>
    </row>
    <row r="77" spans="1:3" x14ac:dyDescent="0.25">
      <c r="A77">
        <v>15</v>
      </c>
      <c r="B77">
        <f>COUNTIFS(Table2[Local GradMean Pos], "&gt;="&amp;A77, Table2[Local GradMean Pos], "&lt;"&amp;A78)</f>
        <v>50</v>
      </c>
      <c r="C77">
        <f>COUNTIFS(Table2[Local GradMean Neg], "&gt;="&amp;A77, Table2[Local GradMean Neg], "&lt;"&amp;A78)</f>
        <v>0</v>
      </c>
    </row>
    <row r="78" spans="1:3" x14ac:dyDescent="0.25">
      <c r="A78">
        <v>15.2</v>
      </c>
      <c r="B78">
        <f>COUNTIFS(Table2[Local GradMean Pos], "&gt;="&amp;A78, Table2[Local GradMean Pos], "&lt;"&amp;A79)</f>
        <v>47</v>
      </c>
      <c r="C78">
        <f>COUNTIFS(Table2[Local GradMean Neg], "&gt;="&amp;A78, Table2[Local GradMean Neg], "&lt;"&amp;A79)</f>
        <v>1</v>
      </c>
    </row>
    <row r="79" spans="1:3" x14ac:dyDescent="0.25">
      <c r="A79">
        <v>15.4</v>
      </c>
      <c r="B79">
        <f>COUNTIFS(Table2[Local GradMean Pos], "&gt;="&amp;A79, Table2[Local GradMean Pos], "&lt;"&amp;A80)</f>
        <v>38</v>
      </c>
      <c r="C79">
        <f>COUNTIFS(Table2[Local GradMean Neg], "&gt;="&amp;A79, Table2[Local GradMean Neg], "&lt;"&amp;A80)</f>
        <v>0</v>
      </c>
    </row>
    <row r="80" spans="1:3" x14ac:dyDescent="0.25">
      <c r="A80">
        <v>15.6</v>
      </c>
      <c r="B80">
        <f>COUNTIFS(Table2[Local GradMean Pos], "&gt;="&amp;A80, Table2[Local GradMean Pos], "&lt;"&amp;A81)</f>
        <v>39</v>
      </c>
      <c r="C80">
        <f>COUNTIFS(Table2[Local GradMean Neg], "&gt;="&amp;A80, Table2[Local GradMean Neg], "&lt;"&amp;A81)</f>
        <v>0</v>
      </c>
    </row>
    <row r="81" spans="1:3" x14ac:dyDescent="0.25">
      <c r="A81">
        <v>15.8</v>
      </c>
      <c r="B81">
        <f>COUNTIFS(Table2[Local GradMean Pos], "&gt;="&amp;A81, Table2[Local GradMean Pos], "&lt;"&amp;A82)</f>
        <v>36</v>
      </c>
      <c r="C81">
        <f>COUNTIFS(Table2[Local GradMean Neg], "&gt;="&amp;A81, Table2[Local GradMean Neg], "&lt;"&amp;A82)</f>
        <v>0</v>
      </c>
    </row>
    <row r="82" spans="1:3" x14ac:dyDescent="0.25">
      <c r="A82">
        <v>16</v>
      </c>
      <c r="B82">
        <f>COUNTIFS(Table2[Local GradMean Pos], "&gt;="&amp;A82, Table2[Local GradMean Pos], "&lt;"&amp;A83)</f>
        <v>40</v>
      </c>
      <c r="C82">
        <f>COUNTIFS(Table2[Local GradMean Neg], "&gt;="&amp;A82, Table2[Local GradMean Neg], "&lt;"&amp;A83)</f>
        <v>0</v>
      </c>
    </row>
    <row r="83" spans="1:3" x14ac:dyDescent="0.25">
      <c r="A83">
        <v>16.2</v>
      </c>
      <c r="B83">
        <f>COUNTIFS(Table2[Local GradMean Pos], "&gt;="&amp;A83, Table2[Local GradMean Pos], "&lt;"&amp;A84)</f>
        <v>36</v>
      </c>
      <c r="C83">
        <f>COUNTIFS(Table2[Local GradMean Neg], "&gt;="&amp;A83, Table2[Local GradMean Neg], "&lt;"&amp;A84)</f>
        <v>0</v>
      </c>
    </row>
    <row r="84" spans="1:3" x14ac:dyDescent="0.25">
      <c r="A84">
        <v>16.399999999999999</v>
      </c>
      <c r="B84">
        <f>COUNTIFS(Table2[Local GradMean Pos], "&gt;="&amp;A84, Table2[Local GradMean Pos], "&lt;"&amp;A85)</f>
        <v>46</v>
      </c>
      <c r="C84">
        <f>COUNTIFS(Table2[Local GradMean Neg], "&gt;="&amp;A84, Table2[Local GradMean Neg], "&lt;"&amp;A85)</f>
        <v>0</v>
      </c>
    </row>
    <row r="85" spans="1:3" x14ac:dyDescent="0.25">
      <c r="A85">
        <v>16.600000000000001</v>
      </c>
      <c r="B85">
        <f>COUNTIFS(Table2[Local GradMean Pos], "&gt;="&amp;A85, Table2[Local GradMean Pos], "&lt;"&amp;A86)</f>
        <v>43</v>
      </c>
      <c r="C85">
        <f>COUNTIFS(Table2[Local GradMean Neg], "&gt;="&amp;A85, Table2[Local GradMean Neg], "&lt;"&amp;A86)</f>
        <v>1</v>
      </c>
    </row>
    <row r="86" spans="1:3" x14ac:dyDescent="0.25">
      <c r="A86">
        <v>16.8</v>
      </c>
      <c r="B86">
        <f>COUNTIFS(Table2[Local GradMean Pos], "&gt;="&amp;A86, Table2[Local GradMean Pos], "&lt;"&amp;A87)</f>
        <v>38</v>
      </c>
      <c r="C86">
        <f>COUNTIFS(Table2[Local GradMean Neg], "&gt;="&amp;A86, Table2[Local GradMean Neg], "&lt;"&amp;A87)</f>
        <v>0</v>
      </c>
    </row>
    <row r="87" spans="1:3" x14ac:dyDescent="0.25">
      <c r="A87">
        <v>17</v>
      </c>
      <c r="B87">
        <f>COUNTIFS(Table2[Local GradMean Pos], "&gt;="&amp;A87, Table2[Local GradMean Pos], "&lt;"&amp;A88)</f>
        <v>30</v>
      </c>
      <c r="C87">
        <f>COUNTIFS(Table2[Local GradMean Neg], "&gt;="&amp;A87, Table2[Local GradMean Neg], "&lt;"&amp;A88)</f>
        <v>0</v>
      </c>
    </row>
    <row r="88" spans="1:3" x14ac:dyDescent="0.25">
      <c r="A88">
        <v>17.2</v>
      </c>
      <c r="B88">
        <f>COUNTIFS(Table2[Local GradMean Pos], "&gt;="&amp;A88, Table2[Local GradMean Pos], "&lt;"&amp;A89)</f>
        <v>23</v>
      </c>
      <c r="C88">
        <f>COUNTIFS(Table2[Local GradMean Neg], "&gt;="&amp;A88, Table2[Local GradMean Neg], "&lt;"&amp;A89)</f>
        <v>0</v>
      </c>
    </row>
    <row r="89" spans="1:3" x14ac:dyDescent="0.25">
      <c r="A89">
        <v>17.399999999999999</v>
      </c>
      <c r="B89">
        <f>COUNTIFS(Table2[Local GradMean Pos], "&gt;="&amp;A89, Table2[Local GradMean Pos], "&lt;"&amp;A90)</f>
        <v>29</v>
      </c>
      <c r="C89">
        <f>COUNTIFS(Table2[Local GradMean Neg], "&gt;="&amp;A89, Table2[Local GradMean Neg], "&lt;"&amp;A90)</f>
        <v>0</v>
      </c>
    </row>
    <row r="90" spans="1:3" x14ac:dyDescent="0.25">
      <c r="A90">
        <v>17.600000000000001</v>
      </c>
      <c r="B90">
        <f>COUNTIFS(Table2[Local GradMean Pos], "&gt;="&amp;A90, Table2[Local GradMean Pos], "&lt;"&amp;A91)</f>
        <v>27</v>
      </c>
      <c r="C90">
        <f>COUNTIFS(Table2[Local GradMean Neg], "&gt;="&amp;A90, Table2[Local GradMean Neg], "&lt;"&amp;A91)</f>
        <v>0</v>
      </c>
    </row>
    <row r="91" spans="1:3" x14ac:dyDescent="0.25">
      <c r="A91">
        <v>17.8</v>
      </c>
      <c r="B91">
        <f>COUNTIFS(Table2[Local GradMean Pos], "&gt;="&amp;A91, Table2[Local GradMean Pos], "&lt;"&amp;A92)</f>
        <v>35</v>
      </c>
      <c r="C91">
        <f>COUNTIFS(Table2[Local GradMean Neg], "&gt;="&amp;A91, Table2[Local GradMean Neg], "&lt;"&amp;A92)</f>
        <v>0</v>
      </c>
    </row>
    <row r="92" spans="1:3" x14ac:dyDescent="0.25">
      <c r="A92">
        <v>18</v>
      </c>
      <c r="B92">
        <f>COUNTIFS(Table2[Local GradMean Pos], "&gt;="&amp;A92, Table2[Local GradMean Pos], "&lt;"&amp;A93)</f>
        <v>30</v>
      </c>
      <c r="C92">
        <f>COUNTIFS(Table2[Local GradMean Neg], "&gt;="&amp;A92, Table2[Local GradMean Neg], "&lt;"&amp;A93)</f>
        <v>0</v>
      </c>
    </row>
    <row r="93" spans="1:3" x14ac:dyDescent="0.25">
      <c r="A93">
        <v>18.2</v>
      </c>
      <c r="B93">
        <f>COUNTIFS(Table2[Local GradMean Pos], "&gt;="&amp;A93, Table2[Local GradMean Pos], "&lt;"&amp;A94)</f>
        <v>29</v>
      </c>
      <c r="C93">
        <f>COUNTIFS(Table2[Local GradMean Neg], "&gt;="&amp;A93, Table2[Local GradMean Neg], "&lt;"&amp;A94)</f>
        <v>0</v>
      </c>
    </row>
    <row r="94" spans="1:3" x14ac:dyDescent="0.25">
      <c r="A94">
        <v>18.399999999999999</v>
      </c>
      <c r="B94">
        <f>COUNTIFS(Table2[Local GradMean Pos], "&gt;="&amp;A94, Table2[Local GradMean Pos], "&lt;"&amp;A95)</f>
        <v>20</v>
      </c>
      <c r="C94">
        <f>COUNTIFS(Table2[Local GradMean Neg], "&gt;="&amp;A94, Table2[Local GradMean Neg], "&lt;"&amp;A95)</f>
        <v>0</v>
      </c>
    </row>
    <row r="95" spans="1:3" x14ac:dyDescent="0.25">
      <c r="A95">
        <v>18.600000000000001</v>
      </c>
      <c r="B95">
        <f>COUNTIFS(Table2[Local GradMean Pos], "&gt;="&amp;A95, Table2[Local GradMean Pos], "&lt;"&amp;A96)</f>
        <v>25</v>
      </c>
      <c r="C95">
        <f>COUNTIFS(Table2[Local GradMean Neg], "&gt;="&amp;A95, Table2[Local GradMean Neg], "&lt;"&amp;A96)</f>
        <v>0</v>
      </c>
    </row>
    <row r="96" spans="1:3" x14ac:dyDescent="0.25">
      <c r="A96">
        <v>18.8</v>
      </c>
      <c r="B96">
        <f>COUNTIFS(Table2[Local GradMean Pos], "&gt;="&amp;A96, Table2[Local GradMean Pos], "&lt;"&amp;A97)</f>
        <v>18</v>
      </c>
      <c r="C96">
        <f>COUNTIFS(Table2[Local GradMean Neg], "&gt;="&amp;A96, Table2[Local GradMean Neg], "&lt;"&amp;A97)</f>
        <v>0</v>
      </c>
    </row>
    <row r="97" spans="1:3" x14ac:dyDescent="0.25">
      <c r="A97">
        <v>19</v>
      </c>
      <c r="B97">
        <f>COUNTIFS(Table2[Local GradMean Pos], "&gt;="&amp;A97, Table2[Local GradMean Pos], "&lt;"&amp;A98)</f>
        <v>13</v>
      </c>
      <c r="C97">
        <f>COUNTIFS(Table2[Local GradMean Neg], "&gt;="&amp;A97, Table2[Local GradMean Neg], "&lt;"&amp;A98)</f>
        <v>0</v>
      </c>
    </row>
    <row r="98" spans="1:3" x14ac:dyDescent="0.25">
      <c r="A98">
        <v>19.2</v>
      </c>
      <c r="B98">
        <f>COUNTIFS(Table2[Local GradMean Pos], "&gt;="&amp;A98, Table2[Local GradMean Pos], "&lt;"&amp;A99)</f>
        <v>8</v>
      </c>
      <c r="C98">
        <f>COUNTIFS(Table2[Local GradMean Neg], "&gt;="&amp;A98, Table2[Local GradMean Neg], "&lt;"&amp;A99)</f>
        <v>0</v>
      </c>
    </row>
    <row r="99" spans="1:3" x14ac:dyDescent="0.25">
      <c r="A99">
        <v>19.399999999999999</v>
      </c>
      <c r="B99">
        <f>COUNTIFS(Table2[Local GradMean Pos], "&gt;="&amp;A99, Table2[Local GradMean Pos], "&lt;"&amp;A100)</f>
        <v>18</v>
      </c>
      <c r="C99">
        <f>COUNTIFS(Table2[Local GradMean Neg], "&gt;="&amp;A99, Table2[Local GradMean Neg], "&lt;"&amp;A100)</f>
        <v>0</v>
      </c>
    </row>
    <row r="100" spans="1:3" x14ac:dyDescent="0.25">
      <c r="A100">
        <v>19.600000000000001</v>
      </c>
      <c r="B100">
        <f>COUNTIFS(Table2[Local GradMean Pos], "&gt;="&amp;A100, Table2[Local GradMean Pos], "&lt;"&amp;A101)</f>
        <v>14</v>
      </c>
      <c r="C100">
        <f>COUNTIFS(Table2[Local GradMean Neg], "&gt;="&amp;A100, Table2[Local GradMean Neg], "&lt;"&amp;A101)</f>
        <v>0</v>
      </c>
    </row>
    <row r="101" spans="1:3" x14ac:dyDescent="0.25">
      <c r="A101">
        <v>19.8</v>
      </c>
      <c r="B101">
        <f>COUNTIFS(Table2[Local GradMean Pos], "&gt;="&amp;A101, Table2[Local GradMean Pos], "&lt;"&amp;A102)</f>
        <v>7</v>
      </c>
      <c r="C101">
        <f>COUNTIFS(Table2[Local GradMean Neg], "&gt;="&amp;A101, Table2[Local GradMean Neg], "&lt;"&amp;A102)</f>
        <v>0</v>
      </c>
    </row>
    <row r="102" spans="1:3" x14ac:dyDescent="0.25">
      <c r="A102">
        <v>20</v>
      </c>
      <c r="B102">
        <f>COUNTIFS(Table2[Local GradMean Pos], "&gt;="&amp;A102, Table2[Local GradMean Pos], "&lt;"&amp;A103)</f>
        <v>10</v>
      </c>
      <c r="C102">
        <f>COUNTIFS(Table2[Local GradMean Neg], "&gt;="&amp;A102, Table2[Local GradMean Neg], "&lt;"&amp;A103)</f>
        <v>0</v>
      </c>
    </row>
    <row r="103" spans="1:3" x14ac:dyDescent="0.25">
      <c r="A103">
        <v>20.2</v>
      </c>
      <c r="B103">
        <f>COUNTIFS(Table2[Local GradMean Pos], "&gt;="&amp;A103, Table2[Local GradMean Pos], "&lt;"&amp;A104)</f>
        <v>16</v>
      </c>
      <c r="C103">
        <f>COUNTIFS(Table2[Local GradMean Neg], "&gt;="&amp;A103, Table2[Local GradMean Neg], "&lt;"&amp;A104)</f>
        <v>0</v>
      </c>
    </row>
    <row r="104" spans="1:3" x14ac:dyDescent="0.25">
      <c r="A104">
        <v>20.399999999999999</v>
      </c>
      <c r="B104">
        <f>COUNTIFS(Table2[Local GradMean Pos], "&gt;="&amp;A104, Table2[Local GradMean Pos], "&lt;"&amp;A105)</f>
        <v>8</v>
      </c>
      <c r="C104">
        <f>COUNTIFS(Table2[Local GradMean Neg], "&gt;="&amp;A104, Table2[Local GradMean Neg], "&lt;"&amp;A105)</f>
        <v>0</v>
      </c>
    </row>
    <row r="105" spans="1:3" x14ac:dyDescent="0.25">
      <c r="A105">
        <v>20.6</v>
      </c>
      <c r="B105">
        <f>COUNTIFS(Table2[Local GradMean Pos], "&gt;="&amp;A105, Table2[Local GradMean Pos], "&lt;"&amp;A106)</f>
        <v>13</v>
      </c>
      <c r="C105">
        <f>COUNTIFS(Table2[Local GradMean Neg], "&gt;="&amp;A105, Table2[Local GradMean Neg], "&lt;"&amp;A106)</f>
        <v>0</v>
      </c>
    </row>
    <row r="106" spans="1:3" x14ac:dyDescent="0.25">
      <c r="A106">
        <v>20.8</v>
      </c>
      <c r="B106">
        <f>COUNTIFS(Table2[Local GradMean Pos], "&gt;="&amp;A106, Table2[Local GradMean Pos], "&lt;"&amp;A107)</f>
        <v>6</v>
      </c>
      <c r="C106">
        <f>COUNTIFS(Table2[Local GradMean Neg], "&gt;="&amp;A106, Table2[Local GradMean Neg], "&lt;"&amp;A107)</f>
        <v>0</v>
      </c>
    </row>
    <row r="107" spans="1:3" x14ac:dyDescent="0.25">
      <c r="A107">
        <v>21</v>
      </c>
      <c r="B107">
        <f>COUNTIFS(Table2[Local GradMean Pos], "&gt;="&amp;A107, Table2[Local GradMean Pos], "&lt;"&amp;A108)</f>
        <v>5</v>
      </c>
      <c r="C107">
        <f>COUNTIFS(Table2[Local GradMean Neg], "&gt;="&amp;A107, Table2[Local GradMean Neg], "&lt;"&amp;A108)</f>
        <v>0</v>
      </c>
    </row>
    <row r="108" spans="1:3" x14ac:dyDescent="0.25">
      <c r="A108">
        <v>21.2</v>
      </c>
      <c r="B108">
        <f>COUNTIFS(Table2[Local GradMean Pos], "&gt;="&amp;A108, Table2[Local GradMean Pos], "&lt;"&amp;A109)</f>
        <v>14</v>
      </c>
      <c r="C108">
        <f>COUNTIFS(Table2[Local GradMean Neg], "&gt;="&amp;A108, Table2[Local GradMean Neg], "&lt;"&amp;A109)</f>
        <v>0</v>
      </c>
    </row>
    <row r="109" spans="1:3" x14ac:dyDescent="0.25">
      <c r="A109">
        <v>21.4</v>
      </c>
      <c r="B109">
        <f>COUNTIFS(Table2[Local GradMean Pos], "&gt;="&amp;A109, Table2[Local GradMean Pos], "&lt;"&amp;A110)</f>
        <v>5</v>
      </c>
      <c r="C109">
        <f>COUNTIFS(Table2[Local GradMean Neg], "&gt;="&amp;A109, Table2[Local GradMean Neg], "&lt;"&amp;A110)</f>
        <v>0</v>
      </c>
    </row>
    <row r="110" spans="1:3" x14ac:dyDescent="0.25">
      <c r="A110">
        <v>21.6</v>
      </c>
      <c r="B110">
        <f>COUNTIFS(Table2[Local GradMean Pos], "&gt;="&amp;A110, Table2[Local GradMean Pos], "&lt;"&amp;A111)</f>
        <v>6</v>
      </c>
      <c r="C110">
        <f>COUNTIFS(Table2[Local GradMean Neg], "&gt;="&amp;A110, Table2[Local GradMean Neg], "&lt;"&amp;A111)</f>
        <v>0</v>
      </c>
    </row>
    <row r="111" spans="1:3" x14ac:dyDescent="0.25">
      <c r="A111">
        <v>21.8</v>
      </c>
      <c r="B111">
        <f>COUNTIFS(Table2[Local GradMean Pos], "&gt;="&amp;A111, Table2[Local GradMean Pos], "&lt;"&amp;A112)</f>
        <v>5</v>
      </c>
      <c r="C111">
        <f>COUNTIFS(Table2[Local GradMean Neg], "&gt;="&amp;A111, Table2[Local GradMean Neg], "&lt;"&amp;A112)</f>
        <v>0</v>
      </c>
    </row>
    <row r="112" spans="1:3" x14ac:dyDescent="0.25">
      <c r="A112">
        <v>22</v>
      </c>
      <c r="B112">
        <f>COUNTIFS(Table2[Local GradMean Pos], "&gt;="&amp;A112, Table2[Local GradMean Pos], "&lt;"&amp;A113)</f>
        <v>8</v>
      </c>
      <c r="C112">
        <f>COUNTIFS(Table2[Local GradMean Neg], "&gt;="&amp;A112, Table2[Local GradMean Neg], "&lt;"&amp;A113)</f>
        <v>0</v>
      </c>
    </row>
    <row r="113" spans="1:3" x14ac:dyDescent="0.25">
      <c r="A113">
        <v>22.2</v>
      </c>
      <c r="B113">
        <f>COUNTIFS(Table2[Local GradMean Pos], "&gt;="&amp;A113, Table2[Local GradMean Pos], "&lt;"&amp;A114)</f>
        <v>10</v>
      </c>
      <c r="C113">
        <f>COUNTIFS(Table2[Local GradMean Neg], "&gt;="&amp;A113, Table2[Local GradMean Neg], "&lt;"&amp;A114)</f>
        <v>0</v>
      </c>
    </row>
    <row r="114" spans="1:3" x14ac:dyDescent="0.25">
      <c r="A114">
        <v>22.4</v>
      </c>
      <c r="B114">
        <f>COUNTIFS(Table2[Local GradMean Pos], "&gt;="&amp;A114, Table2[Local GradMean Pos], "&lt;"&amp;A115)</f>
        <v>6</v>
      </c>
      <c r="C114">
        <f>COUNTIFS(Table2[Local GradMean Neg], "&gt;="&amp;A114, Table2[Local GradMean Neg], "&lt;"&amp;A115)</f>
        <v>0</v>
      </c>
    </row>
    <row r="115" spans="1:3" x14ac:dyDescent="0.25">
      <c r="A115">
        <v>22.6</v>
      </c>
      <c r="B115">
        <f>COUNTIFS(Table2[Local GradMean Pos], "&gt;="&amp;A115, Table2[Local GradMean Pos], "&lt;"&amp;A116)</f>
        <v>4</v>
      </c>
      <c r="C115">
        <f>COUNTIFS(Table2[Local GradMean Neg], "&gt;="&amp;A115, Table2[Local GradMean Neg], "&lt;"&amp;A116)</f>
        <v>0</v>
      </c>
    </row>
    <row r="116" spans="1:3" x14ac:dyDescent="0.25">
      <c r="A116">
        <v>22.8</v>
      </c>
      <c r="B116">
        <f>COUNTIFS(Table2[Local GradMean Pos], "&gt;="&amp;A116, Table2[Local GradMean Pos], "&lt;"&amp;A117)</f>
        <v>4</v>
      </c>
      <c r="C116">
        <f>COUNTIFS(Table2[Local GradMean Neg], "&gt;="&amp;A116, Table2[Local GradMean Neg], "&lt;"&amp;A117)</f>
        <v>0</v>
      </c>
    </row>
    <row r="117" spans="1:3" x14ac:dyDescent="0.25">
      <c r="A117">
        <v>23</v>
      </c>
      <c r="B117">
        <f>COUNTIFS(Table2[Local GradMean Pos], "&gt;="&amp;A117, Table2[Local GradMean Pos], "&lt;"&amp;A118)</f>
        <v>2</v>
      </c>
      <c r="C117">
        <f>COUNTIFS(Table2[Local GradMean Neg], "&gt;="&amp;A117, Table2[Local GradMean Neg], "&lt;"&amp;A118)</f>
        <v>0</v>
      </c>
    </row>
    <row r="118" spans="1:3" x14ac:dyDescent="0.25">
      <c r="A118">
        <v>23.2</v>
      </c>
      <c r="B118">
        <f>COUNTIFS(Table2[Local GradMean Pos], "&gt;="&amp;A118, Table2[Local GradMean Pos], "&lt;"&amp;A119)</f>
        <v>0</v>
      </c>
      <c r="C118">
        <f>COUNTIFS(Table2[Local GradMean Neg], "&gt;="&amp;A118, Table2[Local GradMean Neg], "&lt;"&amp;A119)</f>
        <v>0</v>
      </c>
    </row>
    <row r="119" spans="1:3" x14ac:dyDescent="0.25">
      <c r="A119">
        <v>23.4</v>
      </c>
      <c r="B119">
        <f>COUNTIFS(Table2[Local GradMean Pos], "&gt;="&amp;A119, Table2[Local GradMean Pos], "&lt;"&amp;A120)</f>
        <v>2</v>
      </c>
      <c r="C119">
        <f>COUNTIFS(Table2[Local GradMean Neg], "&gt;="&amp;A119, Table2[Local GradMean Neg], "&lt;"&amp;A120)</f>
        <v>0</v>
      </c>
    </row>
    <row r="120" spans="1:3" x14ac:dyDescent="0.25">
      <c r="A120">
        <v>23.6</v>
      </c>
      <c r="B120">
        <f>COUNTIFS(Table2[Local GradMean Pos], "&gt;="&amp;A120, Table2[Local GradMean Pos], "&lt;"&amp;A121)</f>
        <v>2</v>
      </c>
      <c r="C120">
        <f>COUNTIFS(Table2[Local GradMean Neg], "&gt;="&amp;A120, Table2[Local GradMean Neg], "&lt;"&amp;A121)</f>
        <v>0</v>
      </c>
    </row>
    <row r="121" spans="1:3" x14ac:dyDescent="0.25">
      <c r="A121">
        <v>23.8</v>
      </c>
      <c r="B121">
        <f>COUNTIFS(Table2[Local GradMean Pos], "&gt;="&amp;A121, Table2[Local GradMean Pos], "&lt;"&amp;A122)</f>
        <v>4</v>
      </c>
      <c r="C121">
        <f>COUNTIFS(Table2[Local GradMean Neg], "&gt;="&amp;A121, Table2[Local GradMean Neg], "&lt;"&amp;A122)</f>
        <v>0</v>
      </c>
    </row>
    <row r="122" spans="1:3" x14ac:dyDescent="0.25">
      <c r="A122">
        <v>24</v>
      </c>
      <c r="B122">
        <f>COUNTIFS(Table2[Local GradMean Pos], "&gt;="&amp;A122, Table2[Local GradMean Pos], "&lt;"&amp;A123)</f>
        <v>2</v>
      </c>
      <c r="C122">
        <f>COUNTIFS(Table2[Local GradMean Neg], "&gt;="&amp;A122, Table2[Local GradMean Neg], "&lt;"&amp;A123)</f>
        <v>0</v>
      </c>
    </row>
    <row r="123" spans="1:3" x14ac:dyDescent="0.25">
      <c r="A123">
        <v>24.2</v>
      </c>
      <c r="B123">
        <f>COUNTIFS(Table2[Local GradMean Pos], "&gt;="&amp;A123, Table2[Local GradMean Pos], "&lt;"&amp;A124)</f>
        <v>1</v>
      </c>
      <c r="C123">
        <f>COUNTIFS(Table2[Local GradMean Neg], "&gt;="&amp;A123, Table2[Local GradMean Neg], "&lt;"&amp;A124)</f>
        <v>0</v>
      </c>
    </row>
    <row r="124" spans="1:3" x14ac:dyDescent="0.25">
      <c r="A124">
        <v>24.4</v>
      </c>
      <c r="B124">
        <f>COUNTIFS(Table2[Local GradMean Pos], "&gt;="&amp;A124, Table2[Local GradMean Pos], "&lt;"&amp;A125)</f>
        <v>1</v>
      </c>
      <c r="C124">
        <f>COUNTIFS(Table2[Local GradMean Neg], "&gt;="&amp;A124, Table2[Local GradMean Neg], "&lt;"&amp;A125)</f>
        <v>0</v>
      </c>
    </row>
    <row r="125" spans="1:3" x14ac:dyDescent="0.25">
      <c r="A125">
        <v>24.6</v>
      </c>
      <c r="B125">
        <f>COUNTIFS(Table2[Local GradMean Pos], "&gt;="&amp;A125, Table2[Local GradMean Pos], "&lt;"&amp;A126)</f>
        <v>0</v>
      </c>
      <c r="C125">
        <f>COUNTIFS(Table2[Local GradMean Neg], "&gt;="&amp;A125, Table2[Local GradMean Neg], "&lt;"&amp;A126)</f>
        <v>0</v>
      </c>
    </row>
    <row r="126" spans="1:3" x14ac:dyDescent="0.25">
      <c r="A126">
        <v>24.8</v>
      </c>
      <c r="B126">
        <f>COUNTIFS(Table2[Local GradMean Pos], "&gt;="&amp;A126, Table2[Local GradMean Pos], "&lt;"&amp;A127)</f>
        <v>0</v>
      </c>
      <c r="C126">
        <f>COUNTIFS(Table2[Local GradMean Neg], "&gt;="&amp;A126, Table2[Local GradMean Neg], "&lt;"&amp;A127)</f>
        <v>0</v>
      </c>
    </row>
    <row r="127" spans="1:3" x14ac:dyDescent="0.25">
      <c r="A127">
        <v>25</v>
      </c>
      <c r="B127">
        <f>COUNTIFS(Table2[Local GradMean Pos], "&gt;="&amp;A127, Table2[Local GradMean Pos], "&lt;"&amp;A128)</f>
        <v>0</v>
      </c>
      <c r="C127">
        <f>COUNTIFS(Table2[Local GradMean Neg], "&gt;="&amp;A127, Table2[Local GradMean Neg], "&lt;"&amp;A128)</f>
        <v>0</v>
      </c>
    </row>
    <row r="128" spans="1:3" x14ac:dyDescent="0.25">
      <c r="A128">
        <v>25.2</v>
      </c>
      <c r="B128">
        <f>COUNTIFS(Table2[Local GradMean Pos], "&gt;="&amp;A128, Table2[Local GradMean Pos], "&lt;"&amp;A129)</f>
        <v>0</v>
      </c>
      <c r="C128">
        <f>COUNTIFS(Table2[Local GradMean Neg], "&gt;="&amp;A128, Table2[Local GradMean Neg], "&lt;"&amp;A129)</f>
        <v>0</v>
      </c>
    </row>
    <row r="129" spans="1:3" x14ac:dyDescent="0.25">
      <c r="A129">
        <v>25.4</v>
      </c>
      <c r="B129">
        <f>COUNTIFS(Table2[Local GradMean Pos], "&gt;="&amp;A129, Table2[Local GradMean Pos], "&lt;"&amp;A130)</f>
        <v>1</v>
      </c>
      <c r="C129">
        <f>COUNTIFS(Table2[Local GradMean Neg], "&gt;="&amp;A129, Table2[Local GradMean Neg], "&lt;"&amp;A130)</f>
        <v>0</v>
      </c>
    </row>
    <row r="130" spans="1:3" x14ac:dyDescent="0.25">
      <c r="A130">
        <v>25.6</v>
      </c>
      <c r="B130">
        <f>COUNTIFS(Table2[Local GradMean Pos], "&gt;="&amp;A130, Table2[Local GradMean Pos], "&lt;"&amp;A131)</f>
        <v>1</v>
      </c>
      <c r="C130">
        <f>COUNTIFS(Table2[Local GradMean Neg], "&gt;="&amp;A130, Table2[Local GradMean Neg], "&lt;"&amp;A131)</f>
        <v>0</v>
      </c>
    </row>
    <row r="131" spans="1:3" x14ac:dyDescent="0.25">
      <c r="A131">
        <v>25.8</v>
      </c>
      <c r="B131">
        <f>COUNTIFS(Table2[Local GradMean Pos], "&gt;="&amp;A131, Table2[Local GradMean Pos], "&lt;"&amp;A132)</f>
        <v>1</v>
      </c>
      <c r="C131">
        <f>COUNTIFS(Table2[Local GradMean Neg], "&gt;="&amp;A131, Table2[Local GradMean Neg], "&lt;"&amp;A132)</f>
        <v>0</v>
      </c>
    </row>
    <row r="132" spans="1:3" x14ac:dyDescent="0.25">
      <c r="A132">
        <v>26</v>
      </c>
      <c r="B132">
        <f>COUNTIFS(Table2[Local GradMean Pos], "&gt;="&amp;A132, Table2[Local GradMean Pos], "&lt;"&amp;A133)</f>
        <v>1</v>
      </c>
      <c r="C132">
        <f>COUNTIFS(Table2[Local GradMean Neg], "&gt;="&amp;A132, Table2[Local GradMean Neg], "&lt;"&amp;A133)</f>
        <v>0</v>
      </c>
    </row>
    <row r="133" spans="1:3" x14ac:dyDescent="0.25">
      <c r="A133">
        <v>26.2</v>
      </c>
      <c r="B133">
        <f>COUNTIFS(Table2[Local GradMean Pos], "&gt;="&amp;A133, Table2[Local GradMean Pos], "&lt;"&amp;A134)</f>
        <v>0</v>
      </c>
      <c r="C133">
        <f>COUNTIFS(Table2[Local GradMean Neg], "&gt;="&amp;A133, Table2[Local GradMean Neg], "&lt;"&amp;A134)</f>
        <v>0</v>
      </c>
    </row>
    <row r="134" spans="1:3" x14ac:dyDescent="0.25">
      <c r="A134">
        <v>26.4</v>
      </c>
      <c r="B134">
        <f>COUNTIFS(Table2[Local GradMean Pos], "&gt;="&amp;A134, Table2[Local GradMean Pos], "&lt;"&amp;A135)</f>
        <v>1</v>
      </c>
      <c r="C134">
        <f>COUNTIFS(Table2[Local GradMean Neg], "&gt;="&amp;A134, Table2[Local GradMean Neg], "&lt;"&amp;A135)</f>
        <v>0</v>
      </c>
    </row>
    <row r="135" spans="1:3" x14ac:dyDescent="0.25">
      <c r="A135">
        <v>26.6</v>
      </c>
      <c r="B135">
        <f>COUNTIFS(Table2[Local GradMean Pos], "&gt;="&amp;A135, Table2[Local GradMean Pos], "&lt;"&amp;A136)</f>
        <v>3</v>
      </c>
      <c r="C135">
        <f>COUNTIFS(Table2[Local GradMean Neg], "&gt;="&amp;A135, Table2[Local GradMean Neg], "&lt;"&amp;A136)</f>
        <v>0</v>
      </c>
    </row>
    <row r="136" spans="1:3" x14ac:dyDescent="0.25">
      <c r="A136">
        <v>26.8</v>
      </c>
      <c r="B136">
        <f>COUNTIFS(Table2[Local GradMean Pos], "&gt;="&amp;A136, Table2[Local GradMean Pos], "&lt;"&amp;A137)</f>
        <v>1</v>
      </c>
      <c r="C136">
        <f>COUNTIFS(Table2[Local GradMean Neg], "&gt;="&amp;A136, Table2[Local GradMean Neg], "&lt;"&amp;A137)</f>
        <v>0</v>
      </c>
    </row>
    <row r="137" spans="1:3" x14ac:dyDescent="0.25">
      <c r="A137">
        <v>27</v>
      </c>
      <c r="B137">
        <f>COUNTIFS(Table2[Local GradMean Pos], "&gt;="&amp;A137, Table2[Local GradMean Pos], "&lt;"&amp;A138)</f>
        <v>1</v>
      </c>
      <c r="C137">
        <f>COUNTIFS(Table2[Local GradMean Neg], "&gt;="&amp;A137, Table2[Local GradMean Neg], "&lt;"&amp;A138)</f>
        <v>0</v>
      </c>
    </row>
    <row r="138" spans="1:3" x14ac:dyDescent="0.25">
      <c r="A138">
        <v>27.2</v>
      </c>
      <c r="B138">
        <f>COUNTIFS(Table2[Local GradMean Pos], "&gt;="&amp;A138, Table2[Local GradMean Pos], "&lt;"&amp;A139)</f>
        <v>0</v>
      </c>
      <c r="C138">
        <f>COUNTIFS(Table2[Local GradMean Neg], "&gt;="&amp;A138, Table2[Local GradMean Neg], "&lt;"&amp;A139)</f>
        <v>0</v>
      </c>
    </row>
    <row r="139" spans="1:3" x14ac:dyDescent="0.25">
      <c r="A139">
        <v>27.4</v>
      </c>
      <c r="B139">
        <f>COUNTIFS(Table2[Local GradMean Pos], "&gt;="&amp;A139, Table2[Local GradMean Pos], "&lt;"&amp;A140)</f>
        <v>0</v>
      </c>
      <c r="C139">
        <f>COUNTIFS(Table2[Local GradMean Neg], "&gt;="&amp;A139, Table2[Local GradMean Neg], "&lt;"&amp;A140)</f>
        <v>0</v>
      </c>
    </row>
    <row r="140" spans="1:3" x14ac:dyDescent="0.25">
      <c r="A140">
        <v>27.6</v>
      </c>
      <c r="B140">
        <f>COUNTIFS(Table2[Local GradMean Pos], "&gt;="&amp;A140, Table2[Local GradMean Pos], "&lt;"&amp;A141)</f>
        <v>1</v>
      </c>
      <c r="C140">
        <f>COUNTIFS(Table2[Local GradMean Neg], "&gt;="&amp;A140, Table2[Local GradMean Neg], "&lt;"&amp;A141)</f>
        <v>0</v>
      </c>
    </row>
    <row r="141" spans="1:3" x14ac:dyDescent="0.25">
      <c r="A141">
        <v>27.8</v>
      </c>
      <c r="B141">
        <f>COUNTIFS(Table2[Local GradMean Pos], "&gt;="&amp;A141, Table2[Local GradMean Pos], "&lt;"&amp;A142)</f>
        <v>3</v>
      </c>
      <c r="C141">
        <f>COUNTIFS(Table2[Local GradMean Neg], "&gt;="&amp;A141, Table2[Local GradMean Neg], "&lt;"&amp;A142)</f>
        <v>0</v>
      </c>
    </row>
    <row r="142" spans="1:3" x14ac:dyDescent="0.25">
      <c r="A142">
        <v>28</v>
      </c>
      <c r="B142">
        <f>COUNTIFS(Table2[Local GradMean Pos], "&gt;="&amp;A142, Table2[Local GradMean Pos], "&lt;"&amp;A143)</f>
        <v>0</v>
      </c>
      <c r="C142">
        <f>COUNTIFS(Table2[Local GradMean Neg], "&gt;="&amp;A142, Table2[Local GradMean Neg], "&lt;"&amp;A143)</f>
        <v>0</v>
      </c>
    </row>
    <row r="143" spans="1:3" x14ac:dyDescent="0.25">
      <c r="A143">
        <v>28.2</v>
      </c>
      <c r="B143">
        <f>COUNTIFS(Table2[Local GradMean Pos], "&gt;="&amp;A143, Table2[Local GradMean Pos], "&lt;"&amp;A144)</f>
        <v>0</v>
      </c>
      <c r="C143">
        <f>COUNTIFS(Table2[Local GradMean Neg], "&gt;="&amp;A143, Table2[Local GradMean Neg], "&lt;"&amp;A144)</f>
        <v>0</v>
      </c>
    </row>
    <row r="144" spans="1:3" x14ac:dyDescent="0.25">
      <c r="A144">
        <v>28.4</v>
      </c>
      <c r="B144">
        <f>COUNTIFS(Table2[Local GradMean Pos], "&gt;="&amp;A144, Table2[Local GradMean Pos], "&lt;"&amp;A145)</f>
        <v>0</v>
      </c>
      <c r="C144">
        <f>COUNTIFS(Table2[Local GradMean Neg], "&gt;="&amp;A144, Table2[Local GradMean Neg], "&lt;"&amp;A145)</f>
        <v>0</v>
      </c>
    </row>
    <row r="145" spans="1:3" x14ac:dyDescent="0.25">
      <c r="A145">
        <v>28.6</v>
      </c>
      <c r="B145">
        <f>COUNTIFS(Table2[Local GradMean Pos], "&gt;="&amp;A145, Table2[Local GradMean Pos], "&lt;"&amp;A146)</f>
        <v>0</v>
      </c>
      <c r="C145">
        <f>COUNTIFS(Table2[Local GradMean Neg], "&gt;="&amp;A145, Table2[Local GradMean Neg], "&lt;"&amp;A146)</f>
        <v>0</v>
      </c>
    </row>
    <row r="146" spans="1:3" x14ac:dyDescent="0.25">
      <c r="A146">
        <v>28.8</v>
      </c>
      <c r="B146">
        <f>COUNTIFS(Table2[Local GradMean Pos], "&gt;="&amp;A146, Table2[Local GradMean Pos], "&lt;"&amp;A147)</f>
        <v>0</v>
      </c>
      <c r="C146">
        <f>COUNTIFS(Table2[Local GradMean Neg], "&gt;="&amp;A146, Table2[Local GradMean Neg], "&lt;"&amp;A147)</f>
        <v>0</v>
      </c>
    </row>
    <row r="147" spans="1:3" x14ac:dyDescent="0.25">
      <c r="A147">
        <v>29</v>
      </c>
      <c r="B147">
        <f>COUNTIFS(Table2[Local GradMean Pos], "&gt;="&amp;A147, Table2[Local GradMean Pos], "&lt;"&amp;A148)</f>
        <v>1</v>
      </c>
      <c r="C147">
        <f>COUNTIFS(Table2[Local GradMean Neg], "&gt;="&amp;A147, Table2[Local GradMean Neg], "&lt;"&amp;A148)</f>
        <v>0</v>
      </c>
    </row>
    <row r="148" spans="1:3" x14ac:dyDescent="0.25">
      <c r="A148">
        <v>29.2</v>
      </c>
      <c r="B148">
        <f>COUNTIFS(Table2[Local GradMean Pos], "&gt;="&amp;A148, Table2[Local GradMean Pos], "&lt;"&amp;A149)</f>
        <v>1</v>
      </c>
      <c r="C148">
        <f>COUNTIFS(Table2[Local GradMean Neg], "&gt;="&amp;A148, Table2[Local GradMean Neg], "&lt;"&amp;A149)</f>
        <v>0</v>
      </c>
    </row>
    <row r="149" spans="1:3" x14ac:dyDescent="0.25">
      <c r="A149">
        <v>29.4</v>
      </c>
      <c r="B149">
        <f>COUNTIFS(Table2[Local GradMean Pos], "&gt;="&amp;A149, Table2[Local GradMean Pos], "&lt;"&amp;A150)</f>
        <v>0</v>
      </c>
      <c r="C149">
        <f>COUNTIFS(Table2[Local GradMean Neg], "&gt;="&amp;A149, Table2[Local GradMean Neg], "&lt;"&amp;A150)</f>
        <v>0</v>
      </c>
    </row>
    <row r="150" spans="1:3" x14ac:dyDescent="0.25">
      <c r="A150">
        <v>29.6</v>
      </c>
      <c r="B150">
        <f>COUNTIFS(Table2[Local GradMean Pos], "&gt;="&amp;A150, Table2[Local GradMean Pos], "&lt;"&amp;A151)</f>
        <v>0</v>
      </c>
      <c r="C150">
        <f>COUNTIFS(Table2[Local GradMean Neg], "&gt;="&amp;A150, Table2[Local GradMean Neg], "&lt;"&amp;A151)</f>
        <v>0</v>
      </c>
    </row>
    <row r="151" spans="1:3" x14ac:dyDescent="0.25">
      <c r="A151">
        <v>29.8</v>
      </c>
      <c r="B151">
        <f>COUNTIFS(Table2[Local GradMean Pos], "&gt;="&amp;A151, Table2[Local GradMean Pos], "&lt;"&amp;A152)</f>
        <v>0</v>
      </c>
      <c r="C151">
        <f>COUNTIFS(Table2[Local GradMean Neg], "&gt;="&amp;A151, Table2[Local GradMean Neg], "&lt;"&amp;A152)</f>
        <v>0</v>
      </c>
    </row>
    <row r="152" spans="1:3" x14ac:dyDescent="0.25">
      <c r="A152">
        <v>30</v>
      </c>
      <c r="B152">
        <f>COUNTIFS(Table2[Local GradMean Pos], "&gt;="&amp;A152, Table2[Local GradMean Pos], "&lt;"&amp;A153)</f>
        <v>0</v>
      </c>
      <c r="C152">
        <f>COUNTIFS(Table2[Local GradMean Neg], "&gt;="&amp;A152, Table2[Local GradMean Neg], "&lt;"&amp;A153)</f>
        <v>0</v>
      </c>
    </row>
    <row r="153" spans="1:3" x14ac:dyDescent="0.25">
      <c r="A153">
        <v>30.2</v>
      </c>
      <c r="B153">
        <f>COUNTIFS(Table2[Local GradMean Pos], "&gt;="&amp;A153, Table2[Local GradMean Pos], "&lt;"&amp;A154)</f>
        <v>0</v>
      </c>
      <c r="C153">
        <f>COUNTIFS(Table2[Local GradMean Neg], "&gt;="&amp;A153, Table2[Local GradMean Neg], "&lt;"&amp;A154)</f>
        <v>0</v>
      </c>
    </row>
    <row r="154" spans="1:3" x14ac:dyDescent="0.25">
      <c r="A154">
        <v>30.4</v>
      </c>
      <c r="B154">
        <f>COUNTIFS(Table2[Local GradMean Pos], "&gt;="&amp;A154, Table2[Local GradMean Pos], "&lt;"&amp;A155)</f>
        <v>0</v>
      </c>
      <c r="C154">
        <f>COUNTIFS(Table2[Local GradMean Neg], "&gt;="&amp;A154, Table2[Local GradMean Neg], "&lt;"&amp;A155)</f>
        <v>0</v>
      </c>
    </row>
    <row r="155" spans="1:3" x14ac:dyDescent="0.25">
      <c r="A155">
        <v>30.6</v>
      </c>
      <c r="B155">
        <f>COUNTIFS(Table2[Local GradMean Pos], "&gt;="&amp;A155, Table2[Local GradMean Pos], "&lt;"&amp;A156)</f>
        <v>0</v>
      </c>
      <c r="C155">
        <f>COUNTIFS(Table2[Local GradMean Neg], "&gt;="&amp;A155, Table2[Local GradMean Neg], "&lt;"&amp;A156)</f>
        <v>0</v>
      </c>
    </row>
    <row r="156" spans="1:3" x14ac:dyDescent="0.25">
      <c r="A156">
        <v>30.8</v>
      </c>
      <c r="B156">
        <f>COUNTIFS(Table2[Local GradMean Pos], "&gt;="&amp;A156, Table2[Local GradMean Pos], "&lt;"&amp;A157)</f>
        <v>0</v>
      </c>
      <c r="C156">
        <f>COUNTIFS(Table2[Local GradMean Neg], "&gt;="&amp;A156, Table2[Local GradMean Neg], "&lt;"&amp;A157)</f>
        <v>0</v>
      </c>
    </row>
    <row r="157" spans="1:3" x14ac:dyDescent="0.25">
      <c r="A157">
        <v>31</v>
      </c>
      <c r="B157">
        <f>COUNTIFS(Table2[Local GradMean Pos], "&gt;="&amp;A157, Table2[Local GradMean Pos], "&lt;"&amp;A158)</f>
        <v>0</v>
      </c>
      <c r="C157">
        <f>COUNTIFS(Table2[Local GradMean Neg], "&gt;="&amp;A157, Table2[Local GradMean Neg], "&lt;"&amp;A158)</f>
        <v>0</v>
      </c>
    </row>
    <row r="158" spans="1:3" x14ac:dyDescent="0.25">
      <c r="A158">
        <v>31.2</v>
      </c>
      <c r="B158">
        <f>COUNTIFS(Table2[Local GradMean Pos], "&gt;="&amp;A158, Table2[Local GradMean Pos], "&lt;"&amp;A159)</f>
        <v>0</v>
      </c>
      <c r="C158">
        <f>COUNTIFS(Table2[Local GradMean Neg], "&gt;="&amp;A158, Table2[Local GradMean Neg], "&lt;"&amp;A159)</f>
        <v>0</v>
      </c>
    </row>
    <row r="159" spans="1:3" x14ac:dyDescent="0.25">
      <c r="A159">
        <v>31.4</v>
      </c>
      <c r="B159">
        <f>COUNTIFS(Table2[Local GradMean Pos], "&gt;="&amp;A159, Table2[Local GradMean Pos], "&lt;"&amp;A160)</f>
        <v>0</v>
      </c>
      <c r="C159">
        <f>COUNTIFS(Table2[Local GradMean Neg], "&gt;="&amp;A159, Table2[Local GradMean Neg], "&lt;"&amp;A160)</f>
        <v>0</v>
      </c>
    </row>
    <row r="160" spans="1:3" x14ac:dyDescent="0.25">
      <c r="A160">
        <v>31.6</v>
      </c>
      <c r="B160">
        <f>COUNTIFS(Table2[Local GradMean Pos], "&gt;="&amp;A160, Table2[Local GradMean Pos], "&lt;"&amp;A161)</f>
        <v>0</v>
      </c>
      <c r="C160">
        <f>COUNTIFS(Table2[Local GradMean Neg], "&gt;="&amp;A160, Table2[Local GradMean Neg], "&lt;"&amp;A161)</f>
        <v>0</v>
      </c>
    </row>
    <row r="161" spans="1:3" x14ac:dyDescent="0.25">
      <c r="A161">
        <v>31.8</v>
      </c>
      <c r="B161">
        <f>COUNTIFS(Table2[Local GradMean Pos], "&gt;="&amp;A161, Table2[Local GradMean Pos], "&lt;"&amp;A162)</f>
        <v>0</v>
      </c>
      <c r="C161">
        <f>COUNTIFS(Table2[Local GradMean Neg], "&gt;="&amp;A161, Table2[Local GradMean Neg], "&lt;"&amp;A162)</f>
        <v>0</v>
      </c>
    </row>
    <row r="162" spans="1:3" x14ac:dyDescent="0.25">
      <c r="A162">
        <v>32</v>
      </c>
      <c r="B162">
        <f>COUNTIFS(Table2[Local GradMean Pos], "&gt;="&amp;A162, Table2[Local GradMean Pos], "&lt;"&amp;A163)</f>
        <v>0</v>
      </c>
      <c r="C162">
        <f>COUNTIFS(Table2[Local GradMean Neg], "&gt;="&amp;A162, Table2[Local GradMean Neg], "&lt;"&amp;A163)</f>
        <v>0</v>
      </c>
    </row>
    <row r="163" spans="1:3" x14ac:dyDescent="0.25">
      <c r="A163">
        <v>32.200000000000003</v>
      </c>
      <c r="B163">
        <f>COUNTIFS(Table2[Local GradMean Pos], "&gt;="&amp;A163, Table2[Local GradMean Pos], "&lt;"&amp;A164)</f>
        <v>0</v>
      </c>
      <c r="C163">
        <f>COUNTIFS(Table2[Local GradMean Neg], "&gt;="&amp;A163, Table2[Local GradMean Neg], "&lt;"&amp;A164)</f>
        <v>0</v>
      </c>
    </row>
    <row r="164" spans="1:3" x14ac:dyDescent="0.25">
      <c r="A164">
        <v>32.4</v>
      </c>
      <c r="B164">
        <f>COUNTIFS(Table2[Local GradMean Pos], "&gt;="&amp;A164, Table2[Local GradMean Pos], "&lt;"&amp;A165)</f>
        <v>0</v>
      </c>
      <c r="C164">
        <f>COUNTIFS(Table2[Local GradMean Neg], "&gt;="&amp;A164, Table2[Local GradMean Neg], "&lt;"&amp;A165)</f>
        <v>0</v>
      </c>
    </row>
    <row r="165" spans="1:3" x14ac:dyDescent="0.25">
      <c r="A165">
        <v>32.6</v>
      </c>
      <c r="B165">
        <f>COUNTIFS(Table2[Local GradMean Pos], "&gt;="&amp;A165, Table2[Local GradMean Pos], "&lt;"&amp;A166)</f>
        <v>0</v>
      </c>
      <c r="C165">
        <f>COUNTIFS(Table2[Local GradMean Neg], "&gt;="&amp;A165, Table2[Local GradMean Neg], "&lt;"&amp;A166)</f>
        <v>0</v>
      </c>
    </row>
    <row r="166" spans="1:3" x14ac:dyDescent="0.25">
      <c r="A166">
        <v>32.799999999999997</v>
      </c>
      <c r="B166">
        <f>COUNTIFS(Table2[Local GradMean Pos], "&gt;="&amp;A166, Table2[Local GradMean Pos], "&lt;"&amp;A167)</f>
        <v>0</v>
      </c>
      <c r="C166">
        <f>COUNTIFS(Table2[Local GradMean Neg], "&gt;="&amp;A166, Table2[Local GradMean Neg], "&lt;"&amp;A167)</f>
        <v>0</v>
      </c>
    </row>
    <row r="167" spans="1:3" x14ac:dyDescent="0.25">
      <c r="A167">
        <v>33</v>
      </c>
      <c r="B167">
        <f>COUNTIFS(Table2[Local GradMean Pos], "&gt;="&amp;A167, Table2[Local GradMean Pos], "&lt;"&amp;A168)</f>
        <v>0</v>
      </c>
      <c r="C167">
        <f>COUNTIFS(Table2[Local GradMean Neg], "&gt;="&amp;A167, Table2[Local GradMean Neg], "&lt;"&amp;A168)</f>
        <v>0</v>
      </c>
    </row>
    <row r="168" spans="1:3" x14ac:dyDescent="0.25">
      <c r="A168">
        <v>33.200000000000003</v>
      </c>
      <c r="B168">
        <f>COUNTIFS(Table2[Local GradMean Pos], "&gt;="&amp;A168, Table2[Local GradMean Pos], "&lt;"&amp;A169)</f>
        <v>0</v>
      </c>
      <c r="C168">
        <f>COUNTIFS(Table2[Local GradMean Neg], "&gt;="&amp;A168, Table2[Local GradMean Neg], "&lt;"&amp;A169)</f>
        <v>0</v>
      </c>
    </row>
    <row r="169" spans="1:3" x14ac:dyDescent="0.25">
      <c r="A169">
        <v>33.4</v>
      </c>
      <c r="B169">
        <f>COUNTIFS(Table2[Local GradMean Pos], "&gt;="&amp;A169, Table2[Local GradMean Pos], "&lt;"&amp;A170)</f>
        <v>0</v>
      </c>
      <c r="C169">
        <f>COUNTIFS(Table2[Local GradMean Neg], "&gt;="&amp;A169, Table2[Local GradMean Neg], "&lt;"&amp;A170)</f>
        <v>0</v>
      </c>
    </row>
    <row r="170" spans="1:3" x14ac:dyDescent="0.25">
      <c r="A170">
        <v>33.6</v>
      </c>
      <c r="B170">
        <f>COUNTIFS(Table2[Local GradMean Pos], "&gt;="&amp;A170, Table2[Local GradMean Pos], "&lt;"&amp;A171)</f>
        <v>0</v>
      </c>
      <c r="C170">
        <f>COUNTIFS(Table2[Local GradMean Neg], "&gt;="&amp;A170, Table2[Local GradMean Neg], "&lt;"&amp;A171)</f>
        <v>0</v>
      </c>
    </row>
    <row r="171" spans="1:3" x14ac:dyDescent="0.25">
      <c r="A171">
        <v>33.799999999999997</v>
      </c>
      <c r="B171">
        <f>COUNTIFS(Table2[Local GradMean Pos], "&gt;="&amp;A171, Table2[Local GradMean Pos], "&lt;"&amp;A172)</f>
        <v>0</v>
      </c>
      <c r="C171">
        <f>COUNTIFS(Table2[Local GradMean Neg], "&gt;="&amp;A171, Table2[Local GradMean Neg], "&lt;"&amp;A172)</f>
        <v>0</v>
      </c>
    </row>
    <row r="172" spans="1:3" x14ac:dyDescent="0.25">
      <c r="A172">
        <v>34</v>
      </c>
      <c r="B172">
        <f>COUNTIFS(Table2[Local GradMean Pos], "&gt;="&amp;A172, Table2[Local GradMean Pos], "&lt;"&amp;A173)</f>
        <v>0</v>
      </c>
      <c r="C172">
        <f>COUNTIFS(Table2[Local GradMean Neg], "&gt;="&amp;A172, Table2[Local GradMean Neg], "&lt;"&amp;A173)</f>
        <v>0</v>
      </c>
    </row>
    <row r="173" spans="1:3" x14ac:dyDescent="0.25">
      <c r="A173">
        <v>34.200000000000003</v>
      </c>
      <c r="B173">
        <f>COUNTIFS(Table2[Local GradMean Pos], "&gt;="&amp;A173, Table2[Local GradMean Pos], "&lt;"&amp;A174)</f>
        <v>0</v>
      </c>
      <c r="C173">
        <f>COUNTIFS(Table2[Local GradMean Neg], "&gt;="&amp;A173, Table2[Local GradMean Neg], "&lt;"&amp;A174)</f>
        <v>0</v>
      </c>
    </row>
    <row r="174" spans="1:3" x14ac:dyDescent="0.25">
      <c r="A174">
        <v>34.4</v>
      </c>
      <c r="B174">
        <f>COUNTIFS(Table2[Local GradMean Pos], "&gt;="&amp;A174, Table2[Local GradMean Pos], "&lt;"&amp;A175)</f>
        <v>0</v>
      </c>
      <c r="C174">
        <f>COUNTIFS(Table2[Local GradMean Neg], "&gt;="&amp;A174, Table2[Local GradMean Neg], "&lt;"&amp;A175)</f>
        <v>0</v>
      </c>
    </row>
    <row r="175" spans="1:3" x14ac:dyDescent="0.25">
      <c r="A175">
        <v>34.6</v>
      </c>
      <c r="B175">
        <f>COUNTIFS(Table2[Local GradMean Pos], "&gt;="&amp;A175, Table2[Local GradMean Pos], "&lt;"&amp;A176)</f>
        <v>0</v>
      </c>
      <c r="C175">
        <f>COUNTIFS(Table2[Local GradMean Neg], "&gt;="&amp;A175, Table2[Local GradMean Neg], "&lt;"&amp;A176)</f>
        <v>0</v>
      </c>
    </row>
    <row r="176" spans="1:3" x14ac:dyDescent="0.25">
      <c r="A176">
        <v>34.799999999999997</v>
      </c>
      <c r="B176">
        <f>COUNTIFS(Table2[Local GradMean Pos], "&gt;="&amp;A176, Table2[Local GradMean Pos], "&lt;"&amp;A177)</f>
        <v>0</v>
      </c>
      <c r="C176">
        <f>COUNTIFS(Table2[Local GradMean Neg], "&gt;="&amp;A176, Table2[Local GradMean Neg], "&lt;"&amp;A177)</f>
        <v>0</v>
      </c>
    </row>
    <row r="177" spans="1:3" x14ac:dyDescent="0.25">
      <c r="A177">
        <v>35</v>
      </c>
      <c r="B177">
        <f>COUNTIFS(Table2[Local GradMean Pos], "&gt;="&amp;A177, Table2[Local GradMean Pos], "&lt;"&amp;A178)</f>
        <v>0</v>
      </c>
      <c r="C177">
        <f>COUNTIFS(Table2[Local GradMean Neg], "&gt;="&amp;A177, Table2[Local GradMean Neg], "&lt;"&amp;A178)</f>
        <v>0</v>
      </c>
    </row>
    <row r="178" spans="1:3" x14ac:dyDescent="0.25">
      <c r="A178">
        <v>35.200000000000003</v>
      </c>
      <c r="B178">
        <f>COUNTIFS(Table2[Local GradMean Pos], "&gt;="&amp;A178, Table2[Local GradMean Pos], "&lt;"&amp;A179)</f>
        <v>0</v>
      </c>
      <c r="C178">
        <f>COUNTIFS(Table2[Local GradMean Neg], "&gt;="&amp;A178, Table2[Local GradMean Neg], "&lt;"&amp;A179)</f>
        <v>0</v>
      </c>
    </row>
    <row r="179" spans="1:3" x14ac:dyDescent="0.25">
      <c r="A179">
        <v>35.4</v>
      </c>
      <c r="B179">
        <f>COUNTIFS(Table2[Local GradMean Pos], "&gt;="&amp;A179, Table2[Local GradMean Pos], "&lt;"&amp;A180)</f>
        <v>0</v>
      </c>
      <c r="C179">
        <f>COUNTIFS(Table2[Local GradMean Neg], "&gt;="&amp;A179, Table2[Local GradMean Neg], "&lt;"&amp;A180)</f>
        <v>0</v>
      </c>
    </row>
    <row r="180" spans="1:3" x14ac:dyDescent="0.25">
      <c r="A180">
        <v>35.6</v>
      </c>
      <c r="B180">
        <f>COUNTIFS(Table2[Local GradMean Pos], "&gt;="&amp;A180, Table2[Local GradMean Pos], "&lt;"&amp;A181)</f>
        <v>0</v>
      </c>
      <c r="C180">
        <f>COUNTIFS(Table2[Local GradMean Neg], "&gt;="&amp;A180, Table2[Local GradMean Neg], "&lt;"&amp;A181)</f>
        <v>0</v>
      </c>
    </row>
    <row r="181" spans="1:3" x14ac:dyDescent="0.25">
      <c r="A181">
        <v>35.799999999999997</v>
      </c>
      <c r="B181">
        <f>COUNTIFS(Table2[Local GradMean Pos], "&gt;="&amp;A181, Table2[Local GradMean Pos], "&lt;"&amp;A182)</f>
        <v>0</v>
      </c>
      <c r="C181">
        <f>COUNTIFS(Table2[Local GradMean Neg], "&gt;="&amp;A181, Table2[Local GradMean Neg], "&lt;"&amp;A182)</f>
        <v>0</v>
      </c>
    </row>
    <row r="182" spans="1:3" x14ac:dyDescent="0.25">
      <c r="A182">
        <v>36</v>
      </c>
      <c r="B182">
        <f>COUNTIFS(Table2[Local GradMean Pos], "&gt;="&amp;A182, Table2[Local GradMean Pos], "&lt;"&amp;A183)</f>
        <v>0</v>
      </c>
      <c r="C182">
        <f>COUNTIFS(Table2[Local GradMean Neg], "&gt;="&amp;A182, Table2[Local GradMean Neg], "&lt;"&amp;A183)</f>
        <v>0</v>
      </c>
    </row>
    <row r="183" spans="1:3" x14ac:dyDescent="0.25">
      <c r="A183">
        <v>36.200000000000003</v>
      </c>
      <c r="B183">
        <f>COUNTIFS(Table2[Local GradMean Pos], "&gt;="&amp;A183, Table2[Local GradMean Pos], "&lt;"&amp;A184)</f>
        <v>0</v>
      </c>
      <c r="C183">
        <f>COUNTIFS(Table2[Local GradMean Neg], "&gt;="&amp;A183, Table2[Local GradMean Neg], "&lt;"&amp;A184)</f>
        <v>0</v>
      </c>
    </row>
    <row r="184" spans="1:3" x14ac:dyDescent="0.25">
      <c r="A184">
        <v>36.4</v>
      </c>
      <c r="B184">
        <f>COUNTIFS(Table2[Local GradMean Pos], "&gt;="&amp;A184, Table2[Local GradMean Pos], "&lt;"&amp;A185)</f>
        <v>0</v>
      </c>
      <c r="C184">
        <f>COUNTIFS(Table2[Local GradMean Neg], "&gt;="&amp;A184, Table2[Local GradMean Neg], "&lt;"&amp;A185)</f>
        <v>0</v>
      </c>
    </row>
    <row r="185" spans="1:3" x14ac:dyDescent="0.25">
      <c r="A185">
        <v>36.6</v>
      </c>
      <c r="B185">
        <f>COUNTIFS(Table2[Local GradMean Pos], "&gt;="&amp;A185, Table2[Local GradMean Pos], "&lt;"&amp;A186)</f>
        <v>0</v>
      </c>
      <c r="C185">
        <f>COUNTIFS(Table2[Local GradMean Neg], "&gt;="&amp;A185, Table2[Local GradMean Neg], "&lt;"&amp;A186)</f>
        <v>0</v>
      </c>
    </row>
    <row r="186" spans="1:3" x14ac:dyDescent="0.25">
      <c r="A186">
        <v>36.799999999999997</v>
      </c>
      <c r="B186">
        <f>COUNTIFS(Table2[Local GradMean Pos], "&gt;="&amp;A186, Table2[Local GradMean Pos], "&lt;"&amp;A187)</f>
        <v>0</v>
      </c>
      <c r="C186">
        <f>COUNTIFS(Table2[Local GradMean Neg], "&gt;="&amp;A186, Table2[Local GradMean Neg], "&lt;"&amp;A187)</f>
        <v>0</v>
      </c>
    </row>
    <row r="187" spans="1:3" x14ac:dyDescent="0.25">
      <c r="A187">
        <v>37</v>
      </c>
      <c r="B187">
        <f>COUNTIFS(Table2[Local GradMean Pos], "&gt;="&amp;A187, Table2[Local GradMean Pos], "&lt;"&amp;A188)</f>
        <v>0</v>
      </c>
      <c r="C187">
        <f>COUNTIFS(Table2[Local GradMean Neg], "&gt;="&amp;A187, Table2[Local GradMean Neg], "&lt;"&amp;A188)</f>
        <v>0</v>
      </c>
    </row>
    <row r="188" spans="1:3" x14ac:dyDescent="0.25">
      <c r="A188">
        <v>37.200000000000003</v>
      </c>
      <c r="B188">
        <f>COUNTIFS(Table2[Local GradMean Pos], "&gt;="&amp;A188, Table2[Local GradMean Pos], "&lt;"&amp;A189)</f>
        <v>0</v>
      </c>
      <c r="C188">
        <f>COUNTIFS(Table2[Local GradMean Neg], "&gt;="&amp;A188, Table2[Local GradMean Neg], "&lt;"&amp;A189)</f>
        <v>0</v>
      </c>
    </row>
    <row r="189" spans="1:3" x14ac:dyDescent="0.25">
      <c r="A189">
        <v>37.4</v>
      </c>
      <c r="B189">
        <f>COUNTIFS(Table2[Local GradMean Pos], "&gt;="&amp;A189, Table2[Local GradMean Pos], "&lt;"&amp;A190)</f>
        <v>0</v>
      </c>
      <c r="C189">
        <f>COUNTIFS(Table2[Local GradMean Neg], "&gt;="&amp;A189, Table2[Local GradMean Neg], "&lt;"&amp;A190)</f>
        <v>0</v>
      </c>
    </row>
    <row r="190" spans="1:3" x14ac:dyDescent="0.25">
      <c r="A190">
        <v>37.6</v>
      </c>
      <c r="B190">
        <f>COUNTIFS(Table2[Local GradMean Pos], "&gt;="&amp;A190, Table2[Local GradMean Pos], "&lt;"&amp;A191)</f>
        <v>0</v>
      </c>
      <c r="C190">
        <f>COUNTIFS(Table2[Local GradMean Neg], "&gt;="&amp;A190, Table2[Local GradMean Neg], "&lt;"&amp;A191)</f>
        <v>0</v>
      </c>
    </row>
    <row r="191" spans="1:3" x14ac:dyDescent="0.25">
      <c r="A191">
        <v>37.799999999999997</v>
      </c>
      <c r="B191">
        <f>COUNTIFS(Table2[Local GradMean Pos], "&gt;="&amp;A191, Table2[Local GradMean Pos], "&lt;"&amp;A192)</f>
        <v>0</v>
      </c>
      <c r="C191">
        <f>COUNTIFS(Table2[Local GradMean Neg], "&gt;="&amp;A191, Table2[Local GradMean Neg], "&lt;"&amp;A192)</f>
        <v>0</v>
      </c>
    </row>
    <row r="192" spans="1:3" x14ac:dyDescent="0.25">
      <c r="A192">
        <v>38</v>
      </c>
      <c r="B192">
        <f>COUNTIFS(Table2[Local GradMean Pos], "&gt;="&amp;A192, Table2[Local GradMean Pos], "&lt;"&amp;A193)</f>
        <v>0</v>
      </c>
      <c r="C192">
        <f>COUNTIFS(Table2[Local GradMean Neg], "&gt;="&amp;A192, Table2[Local GradMean Neg], "&lt;"&amp;A193)</f>
        <v>0</v>
      </c>
    </row>
    <row r="193" spans="1:3" x14ac:dyDescent="0.25">
      <c r="A193">
        <v>38.200000000000003</v>
      </c>
      <c r="B193">
        <f>COUNTIFS(Table2[Local GradMean Pos], "&gt;="&amp;A193, Table2[Local GradMean Pos], "&lt;"&amp;A194)</f>
        <v>0</v>
      </c>
      <c r="C193">
        <f>COUNTIFS(Table2[Local GradMean Neg], "&gt;="&amp;A193, Table2[Local GradMean Neg], "&lt;"&amp;A194)</f>
        <v>0</v>
      </c>
    </row>
    <row r="194" spans="1:3" x14ac:dyDescent="0.25">
      <c r="A194">
        <v>38.4</v>
      </c>
      <c r="B194">
        <f>COUNTIFS(Table2[Local GradMean Pos], "&gt;="&amp;A194, Table2[Local GradMean Pos], "&lt;"&amp;A195)</f>
        <v>0</v>
      </c>
      <c r="C194">
        <f>COUNTIFS(Table2[Local GradMean Neg], "&gt;="&amp;A194, Table2[Local GradMean Neg], "&lt;"&amp;A195)</f>
        <v>0</v>
      </c>
    </row>
    <row r="195" spans="1:3" x14ac:dyDescent="0.25">
      <c r="A195">
        <v>38.6</v>
      </c>
      <c r="B195">
        <f>COUNTIFS(Table2[Local GradMean Pos], "&gt;="&amp;A195, Table2[Local GradMean Pos], "&lt;"&amp;A196)</f>
        <v>0</v>
      </c>
      <c r="C195">
        <f>COUNTIFS(Table2[Local GradMean Neg], "&gt;="&amp;A195, Table2[Local GradMean Neg], "&lt;"&amp;A196)</f>
        <v>0</v>
      </c>
    </row>
    <row r="196" spans="1:3" x14ac:dyDescent="0.25">
      <c r="A196">
        <v>38.799999999999997</v>
      </c>
      <c r="B196">
        <f>COUNTIFS(Table2[Local GradMean Pos], "&gt;="&amp;A196, Table2[Local GradMean Pos], "&lt;"&amp;A197)</f>
        <v>0</v>
      </c>
      <c r="C196">
        <f>COUNTIFS(Table2[Local GradMean Neg], "&gt;="&amp;A196, Table2[Local GradMean Neg], "&lt;"&amp;A197)</f>
        <v>0</v>
      </c>
    </row>
    <row r="197" spans="1:3" x14ac:dyDescent="0.25">
      <c r="A197">
        <v>39</v>
      </c>
      <c r="B197">
        <f>COUNTIFS(Table2[Local GradMean Pos], "&gt;="&amp;A197, Table2[Local GradMean Pos], "&lt;"&amp;A198)</f>
        <v>0</v>
      </c>
      <c r="C197">
        <f>COUNTIFS(Table2[Local GradMean Neg], "&gt;="&amp;A197, Table2[Local GradMean Neg], "&lt;"&amp;A198)</f>
        <v>0</v>
      </c>
    </row>
    <row r="198" spans="1:3" x14ac:dyDescent="0.25">
      <c r="A198">
        <v>39.200000000000003</v>
      </c>
      <c r="B198">
        <f>COUNTIFS(Table2[Local GradMean Pos], "&gt;="&amp;A198, Table2[Local GradMean Pos], "&lt;"&amp;A199)</f>
        <v>0</v>
      </c>
      <c r="C198">
        <f>COUNTIFS(Table2[Local GradMean Neg], "&gt;="&amp;A198, Table2[Local GradMean Neg], "&lt;"&amp;A199)</f>
        <v>0</v>
      </c>
    </row>
    <row r="199" spans="1:3" x14ac:dyDescent="0.25">
      <c r="A199">
        <v>39.4</v>
      </c>
      <c r="B199">
        <f>COUNTIFS(Table2[Local GradMean Pos], "&gt;="&amp;A199, Table2[Local GradMean Pos], "&lt;"&amp;A200)</f>
        <v>0</v>
      </c>
      <c r="C199">
        <f>COUNTIFS(Table2[Local GradMean Neg], "&gt;="&amp;A199, Table2[Local GradMean Neg], "&lt;"&amp;A200)</f>
        <v>0</v>
      </c>
    </row>
    <row r="200" spans="1:3" x14ac:dyDescent="0.25">
      <c r="A200">
        <v>39.6</v>
      </c>
      <c r="B200">
        <f>COUNTIFS(Table2[Local GradMean Pos], "&gt;="&amp;A200, Table2[Local GradMean Pos], "&lt;"&amp;A201)</f>
        <v>0</v>
      </c>
      <c r="C200">
        <f>COUNTIFS(Table2[Local GradMean Neg], "&gt;="&amp;A200, Table2[Local GradMean Neg], "&lt;"&amp;A201)</f>
        <v>0</v>
      </c>
    </row>
    <row r="201" spans="1:3" x14ac:dyDescent="0.25">
      <c r="A201">
        <v>39.799999999999997</v>
      </c>
      <c r="B201">
        <f>COUNTIFS(Table2[Local GradMean Pos], "&gt;="&amp;A201, Table2[Local GradMean Pos], "&lt;"&amp;A202)</f>
        <v>0</v>
      </c>
      <c r="C201">
        <f>COUNTIFS(Table2[Local GradMean Neg], "&gt;="&amp;A201, Table2[Local GradMean Neg], "&lt;"&amp;A202)</f>
        <v>0</v>
      </c>
    </row>
    <row r="202" spans="1:3" x14ac:dyDescent="0.25">
      <c r="A202">
        <v>40</v>
      </c>
      <c r="B202">
        <f>COUNTIFS(Table2[Local GradMean Pos], "&gt;="&amp;A202, Table2[Local GradMean Pos], "&lt;"&amp;A203)</f>
        <v>0</v>
      </c>
      <c r="C202">
        <f>COUNTIFS(Table2[Local GradMean Neg], "&gt;="&amp;A202, Table2[Local GradMean Neg], "&lt;"&amp;A203)</f>
        <v>0</v>
      </c>
    </row>
    <row r="203" spans="1:3" x14ac:dyDescent="0.25">
      <c r="A203">
        <v>40.200000000000003</v>
      </c>
      <c r="B203">
        <f>COUNTIFS(Table2[Local GradMean Pos], "&gt;="&amp;A203, Table2[Local GradMean Pos], "&lt;"&amp;A204)</f>
        <v>0</v>
      </c>
      <c r="C203">
        <f>COUNTIFS(Table2[Local GradMean Neg], "&gt;="&amp;A203, Table2[Local GradMean Neg], "&lt;"&amp;A204)</f>
        <v>0</v>
      </c>
    </row>
    <row r="204" spans="1:3" x14ac:dyDescent="0.25">
      <c r="A204">
        <v>40.4</v>
      </c>
      <c r="B204">
        <f>COUNTIFS(Table2[Local GradMean Pos], "&gt;="&amp;A204, Table2[Local GradMean Pos], "&lt;"&amp;A205)</f>
        <v>0</v>
      </c>
      <c r="C204">
        <f>COUNTIFS(Table2[Local GradMean Neg], "&gt;="&amp;A204, Table2[Local GradMean Neg], "&lt;"&amp;A205)</f>
        <v>0</v>
      </c>
    </row>
    <row r="205" spans="1:3" x14ac:dyDescent="0.25">
      <c r="A205">
        <v>40.6</v>
      </c>
      <c r="B205">
        <f>COUNTIFS(Table2[Local GradMean Pos], "&gt;="&amp;A205, Table2[Local GradMean Pos], "&lt;"&amp;A206)</f>
        <v>0</v>
      </c>
      <c r="C205">
        <f>COUNTIFS(Table2[Local GradMean Neg], "&gt;="&amp;A205, Table2[Local GradMean Neg], "&lt;"&amp;A206)</f>
        <v>0</v>
      </c>
    </row>
  </sheetData>
  <mergeCells count="17">
    <mergeCell ref="G40:I40"/>
    <mergeCell ref="K40:M40"/>
    <mergeCell ref="P40:R40"/>
    <mergeCell ref="T40:V40"/>
    <mergeCell ref="J10:K10"/>
    <mergeCell ref="L10:M10"/>
    <mergeCell ref="G13:I13"/>
    <mergeCell ref="K13:M13"/>
    <mergeCell ref="G37:M37"/>
    <mergeCell ref="P37:V37"/>
    <mergeCell ref="J9:K9"/>
    <mergeCell ref="L9:M9"/>
    <mergeCell ref="I3:I4"/>
    <mergeCell ref="J3:K3"/>
    <mergeCell ref="L3:M3"/>
    <mergeCell ref="J8:K8"/>
    <mergeCell ref="L8:M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A9B00-7B3D-440A-8C6E-FDF31AD140F5}">
  <dimension ref="A1:V162"/>
  <sheetViews>
    <sheetView tabSelected="1" workbookViewId="0">
      <selection activeCell="Q55" sqref="Q55"/>
    </sheetView>
  </sheetViews>
  <sheetFormatPr defaultRowHeight="15" x14ac:dyDescent="0.25"/>
  <cols>
    <col min="2" max="2" width="10.42578125" customWidth="1"/>
    <col min="3" max="3" width="12.5703125" customWidth="1"/>
  </cols>
  <sheetData>
    <row r="1" spans="1:13" ht="33.75" customHeight="1" x14ac:dyDescent="0.25">
      <c r="B1" s="1" t="s">
        <v>50</v>
      </c>
      <c r="C1" s="1" t="s">
        <v>51</v>
      </c>
      <c r="G1" s="1"/>
      <c r="H1" s="1"/>
    </row>
    <row r="2" spans="1:13" ht="15.75" thickBot="1" x14ac:dyDescent="0.3">
      <c r="A2">
        <v>0.2</v>
      </c>
      <c r="B2">
        <f>COUNTIFS(Table2[Ratio Pos], "&gt;="&amp;A2, Table2[Ratio Pos], "&lt;"&amp;A3)</f>
        <v>68</v>
      </c>
      <c r="C2">
        <f>COUNTIFS(Table2[Ratio Neg], "&gt;="&amp;A2, Table2[Ratio Neg], "&lt;"&amp;A3)</f>
        <v>0</v>
      </c>
    </row>
    <row r="3" spans="1:13" x14ac:dyDescent="0.25">
      <c r="A3">
        <v>0.20499999999999999</v>
      </c>
      <c r="B3">
        <f>COUNTIFS(Table2[Ratio Pos], "&gt;="&amp;A3, Table2[Ratio Pos], "&lt;"&amp;A4)</f>
        <v>54</v>
      </c>
      <c r="C3">
        <f>COUNTIFS(Table2[Ratio Neg], "&gt;="&amp;A3, Table2[Ratio Neg], "&lt;"&amp;A4)</f>
        <v>1</v>
      </c>
      <c r="I3" s="40"/>
      <c r="J3" s="41" t="s">
        <v>40</v>
      </c>
      <c r="K3" s="42"/>
      <c r="L3" s="43"/>
      <c r="M3" s="44"/>
    </row>
    <row r="4" spans="1:13" ht="15.75" thickBot="1" x14ac:dyDescent="0.3">
      <c r="A4">
        <v>0.21</v>
      </c>
      <c r="B4">
        <f>COUNTIFS(Table2[Ratio Pos], "&gt;="&amp;A4, Table2[Ratio Pos], "&lt;"&amp;A5)</f>
        <v>71</v>
      </c>
      <c r="C4">
        <f>COUNTIFS(Table2[Ratio Neg], "&gt;="&amp;A4, Table2[Ratio Neg], "&lt;"&amp;A5)</f>
        <v>2</v>
      </c>
      <c r="I4" s="40"/>
      <c r="J4" s="19" t="s">
        <v>4</v>
      </c>
      <c r="K4" s="20" t="s">
        <v>5</v>
      </c>
      <c r="L4" s="5"/>
      <c r="M4" s="6"/>
    </row>
    <row r="5" spans="1:13" x14ac:dyDescent="0.25">
      <c r="A5">
        <v>0.215</v>
      </c>
      <c r="B5">
        <f>COUNTIFS(Table2[Ratio Pos], "&gt;="&amp;A5, Table2[Ratio Pos], "&lt;"&amp;A6)</f>
        <v>76</v>
      </c>
      <c r="C5">
        <f>COUNTIFS(Table2[Ratio Neg], "&gt;="&amp;A5, Table2[Ratio Neg], "&lt;"&amp;A6)</f>
        <v>1</v>
      </c>
      <c r="I5" s="25" t="s">
        <v>2</v>
      </c>
      <c r="J5" s="30">
        <f>AVERAGE(Table2[Ratio Pos])</f>
        <v>0.28330635071342031</v>
      </c>
      <c r="K5" s="30">
        <f>AVERAGE(Table2[Ratio Neg])</f>
        <v>0.79378264607290838</v>
      </c>
      <c r="L5" s="22"/>
      <c r="M5" s="23"/>
    </row>
    <row r="6" spans="1:13" x14ac:dyDescent="0.25">
      <c r="A6">
        <v>0.22</v>
      </c>
      <c r="B6">
        <f>COUNTIFS(Table2[Ratio Pos], "&gt;="&amp;A6, Table2[Ratio Pos], "&lt;"&amp;A7)</f>
        <v>80</v>
      </c>
      <c r="C6">
        <f>COUNTIFS(Table2[Ratio Neg], "&gt;="&amp;A6, Table2[Ratio Neg], "&lt;"&amp;A7)</f>
        <v>0</v>
      </c>
      <c r="I6" s="26" t="s">
        <v>3</v>
      </c>
      <c r="J6" s="31">
        <f>_xlfn.STDEV.P(Table2[Ratio Pos])</f>
        <v>9.4436906269365448E-2</v>
      </c>
      <c r="K6" s="31">
        <f>_xlfn.STDEV.P(Table2[Ratio Neg])</f>
        <v>0.11807518934328513</v>
      </c>
      <c r="L6" s="28"/>
      <c r="M6" s="24"/>
    </row>
    <row r="7" spans="1:13" ht="15.75" thickBot="1" x14ac:dyDescent="0.3">
      <c r="A7">
        <v>0.22500000000000001</v>
      </c>
      <c r="B7">
        <f>COUNTIFS(Table2[Ratio Pos], "&gt;="&amp;A7, Table2[Ratio Pos], "&lt;"&amp;A8)</f>
        <v>89</v>
      </c>
      <c r="C7">
        <f>COUNTIFS(Table2[Ratio Neg], "&gt;="&amp;A7, Table2[Ratio Neg], "&lt;"&amp;A8)</f>
        <v>0</v>
      </c>
      <c r="I7" s="27" t="s">
        <v>26</v>
      </c>
      <c r="J7" s="32">
        <f>MEDIAN(Table2[Ratio Pos])</f>
        <v>0.278900621682178</v>
      </c>
      <c r="K7" s="32">
        <f>MEDIAN(Table2[Ratio Neg])</f>
        <v>0.82238256606767901</v>
      </c>
      <c r="L7" s="10"/>
      <c r="M7" s="11"/>
    </row>
    <row r="8" spans="1:13" x14ac:dyDescent="0.25">
      <c r="A8">
        <v>0.23</v>
      </c>
      <c r="B8">
        <f>COUNTIFS(Table2[Ratio Pos], "&gt;="&amp;A8, Table2[Ratio Pos], "&lt;"&amp;A9)</f>
        <v>94</v>
      </c>
      <c r="C8">
        <f>COUNTIFS(Table2[Ratio Neg], "&gt;="&amp;A8, Table2[Ratio Neg], "&lt;"&amp;A9)</f>
        <v>0</v>
      </c>
      <c r="J8" s="45" t="s">
        <v>16</v>
      </c>
      <c r="K8" s="45"/>
      <c r="L8" s="45" t="s">
        <v>17</v>
      </c>
      <c r="M8" s="45"/>
    </row>
    <row r="9" spans="1:13" x14ac:dyDescent="0.25">
      <c r="A9">
        <v>0.23499999999999999</v>
      </c>
      <c r="B9">
        <f>COUNTIFS(Table2[Ratio Pos], "&gt;="&amp;A9, Table2[Ratio Pos], "&lt;"&amp;A10)</f>
        <v>74</v>
      </c>
      <c r="C9">
        <f>COUNTIFS(Table2[Ratio Neg], "&gt;="&amp;A9, Table2[Ratio Neg], "&lt;"&amp;A10)</f>
        <v>0</v>
      </c>
      <c r="I9" s="2" t="s">
        <v>6</v>
      </c>
      <c r="J9" s="39">
        <f>ABS(J5-K5)</f>
        <v>0.51047629535948813</v>
      </c>
      <c r="K9" s="39"/>
      <c r="L9" s="39">
        <f>ABS(L5-M5)</f>
        <v>0</v>
      </c>
      <c r="M9" s="39"/>
    </row>
    <row r="10" spans="1:13" x14ac:dyDescent="0.25">
      <c r="A10">
        <v>0.24</v>
      </c>
      <c r="B10">
        <f>COUNTIFS(Table2[Ratio Pos], "&gt;="&amp;A10, Table2[Ratio Pos], "&lt;"&amp;A11)</f>
        <v>90</v>
      </c>
      <c r="C10">
        <f>COUNTIFS(Table2[Ratio Neg], "&gt;="&amp;A10, Table2[Ratio Neg], "&lt;"&amp;A11)</f>
        <v>0</v>
      </c>
      <c r="I10" s="2" t="s">
        <v>7</v>
      </c>
      <c r="J10" s="39">
        <f>ABS(J6-K6)</f>
        <v>2.3638283073919686E-2</v>
      </c>
      <c r="K10" s="39"/>
      <c r="L10" s="39">
        <f>ABS(L6-M6)</f>
        <v>0</v>
      </c>
      <c r="M10" s="39"/>
    </row>
    <row r="11" spans="1:13" x14ac:dyDescent="0.25">
      <c r="A11">
        <v>0.245</v>
      </c>
      <c r="B11">
        <f>COUNTIFS(Table2[Ratio Pos], "&gt;="&amp;A11, Table2[Ratio Pos], "&lt;"&amp;A12)</f>
        <v>99</v>
      </c>
      <c r="C11">
        <f>COUNTIFS(Table2[Ratio Neg], "&gt;="&amp;A11, Table2[Ratio Neg], "&lt;"&amp;A12)</f>
        <v>3</v>
      </c>
    </row>
    <row r="12" spans="1:13" x14ac:dyDescent="0.25">
      <c r="A12">
        <v>0.25</v>
      </c>
      <c r="B12">
        <f>COUNTIFS(Table2[Ratio Pos], "&gt;="&amp;A12, Table2[Ratio Pos], "&lt;"&amp;A13)</f>
        <v>101</v>
      </c>
      <c r="C12">
        <f>COUNTIFS(Table2[Ratio Neg], "&gt;="&amp;A12, Table2[Ratio Neg], "&lt;"&amp;A13)</f>
        <v>2</v>
      </c>
    </row>
    <row r="13" spans="1:13" ht="21" x14ac:dyDescent="0.35">
      <c r="A13">
        <v>0.255</v>
      </c>
      <c r="B13">
        <f>COUNTIFS(Table2[Ratio Pos], "&gt;="&amp;A13, Table2[Ratio Pos], "&lt;"&amp;A14)</f>
        <v>96</v>
      </c>
      <c r="C13">
        <f>COUNTIFS(Table2[Ratio Neg], "&gt;="&amp;A13, Table2[Ratio Neg], "&lt;"&amp;A14)</f>
        <v>0</v>
      </c>
      <c r="G13" s="46" t="s">
        <v>42</v>
      </c>
      <c r="H13" s="46"/>
      <c r="I13" s="46"/>
      <c r="K13" s="46" t="s">
        <v>25</v>
      </c>
      <c r="L13" s="46"/>
      <c r="M13" s="46"/>
    </row>
    <row r="14" spans="1:13" ht="15.75" thickBot="1" x14ac:dyDescent="0.3">
      <c r="A14">
        <v>0.26</v>
      </c>
      <c r="B14">
        <f>COUNTIFS(Table2[Ratio Pos], "&gt;="&amp;A14, Table2[Ratio Pos], "&lt;"&amp;A15)</f>
        <v>82</v>
      </c>
      <c r="C14">
        <f>COUNTIFS(Table2[Ratio Neg], "&gt;="&amp;A14, Table2[Ratio Neg], "&lt;"&amp;A15)</f>
        <v>2</v>
      </c>
    </row>
    <row r="15" spans="1:13" ht="15.75" thickBot="1" x14ac:dyDescent="0.3">
      <c r="A15">
        <v>0.26500000000000001</v>
      </c>
      <c r="B15">
        <f>COUNTIFS(Table2[Ratio Pos], "&gt;="&amp;A15, Table2[Ratio Pos], "&lt;"&amp;A16)</f>
        <v>114</v>
      </c>
      <c r="C15">
        <f>COUNTIFS(Table2[Ratio Neg], "&gt;="&amp;A15, Table2[Ratio Neg], "&lt;"&amp;A16)</f>
        <v>0</v>
      </c>
      <c r="G15" s="2"/>
      <c r="H15" s="4" t="s">
        <v>8</v>
      </c>
      <c r="I15" s="14" t="s">
        <v>11</v>
      </c>
      <c r="K15" s="2"/>
      <c r="L15" s="4" t="s">
        <v>8</v>
      </c>
      <c r="M15" s="14" t="s">
        <v>11</v>
      </c>
    </row>
    <row r="16" spans="1:13" x14ac:dyDescent="0.25">
      <c r="A16">
        <v>0.27</v>
      </c>
      <c r="B16">
        <f>COUNTIFS(Table2[Ratio Pos], "&gt;="&amp;A16, Table2[Ratio Pos], "&lt;"&amp;A17)</f>
        <v>105</v>
      </c>
      <c r="C16">
        <f>COUNTIFS(Table2[Ratio Neg], "&gt;="&amp;A16, Table2[Ratio Neg], "&lt;"&amp;A17)</f>
        <v>0</v>
      </c>
      <c r="G16" s="4" t="s">
        <v>10</v>
      </c>
      <c r="H16" s="33">
        <f>MIN(Table2[Ratio Pos])</f>
        <v>4.9362089014200902E-2</v>
      </c>
      <c r="I16" s="34">
        <f>MIN(Table2[Ratio Neg])</f>
        <v>2.3060248534114199E-2</v>
      </c>
      <c r="K16" s="4" t="s">
        <v>10</v>
      </c>
      <c r="L16" s="15">
        <f>MIN(Table2[Local IntensStDev Pos])</f>
        <v>6.6198277461679398</v>
      </c>
      <c r="M16" s="16">
        <f>MIN(Table2[Local IntensStDev Neg])</f>
        <v>1.84094580014846</v>
      </c>
    </row>
    <row r="17" spans="1:13" ht="15.75" thickBot="1" x14ac:dyDescent="0.3">
      <c r="A17">
        <v>0.27500000000000002</v>
      </c>
      <c r="B17">
        <f>COUNTIFS(Table2[Ratio Pos], "&gt;="&amp;A17, Table2[Ratio Pos], "&lt;"&amp;A18)</f>
        <v>104</v>
      </c>
      <c r="C17">
        <f>COUNTIFS(Table2[Ratio Neg], "&gt;="&amp;A17, Table2[Ratio Neg], "&lt;"&amp;A18)</f>
        <v>1</v>
      </c>
      <c r="G17" s="3" t="s">
        <v>9</v>
      </c>
      <c r="H17" s="35">
        <f>MAX(Table2[Ratio Pos])</f>
        <v>0.92307115189677402</v>
      </c>
      <c r="I17" s="36">
        <f>MAX(Table2[Ratio Neg])</f>
        <v>0.95103364624717202</v>
      </c>
      <c r="K17" s="3" t="s">
        <v>9</v>
      </c>
      <c r="L17" s="7">
        <f>MAX(Table2[Local IntensStDev Pos])</f>
        <v>42.212948305341698</v>
      </c>
      <c r="M17" s="8">
        <f>MAX(Table2[Local IntensStDev Neg])</f>
        <v>33.286968499258897</v>
      </c>
    </row>
    <row r="18" spans="1:13" x14ac:dyDescent="0.25">
      <c r="A18">
        <v>0.28000000000000003</v>
      </c>
      <c r="B18">
        <f>COUNTIFS(Table2[Ratio Pos], "&gt;="&amp;A18, Table2[Ratio Pos], "&lt;"&amp;A19)</f>
        <v>102</v>
      </c>
      <c r="C18">
        <f>COUNTIFS(Table2[Ratio Neg], "&gt;="&amp;A18, Table2[Ratio Neg], "&lt;"&amp;A19)</f>
        <v>2</v>
      </c>
    </row>
    <row r="19" spans="1:13" x14ac:dyDescent="0.25">
      <c r="A19">
        <v>0.28499999999999998</v>
      </c>
      <c r="B19">
        <f>COUNTIFS(Table2[Ratio Pos], "&gt;="&amp;A19, Table2[Ratio Pos], "&lt;"&amp;A20)</f>
        <v>104</v>
      </c>
      <c r="C19">
        <f>COUNTIFS(Table2[Ratio Neg], "&gt;="&amp;A19, Table2[Ratio Neg], "&lt;"&amp;A20)</f>
        <v>0</v>
      </c>
    </row>
    <row r="20" spans="1:13" x14ac:dyDescent="0.25">
      <c r="A20">
        <v>0.28999999999999998</v>
      </c>
      <c r="B20">
        <f>COUNTIFS(Table2[Ratio Pos], "&gt;="&amp;A20, Table2[Ratio Pos], "&lt;"&amp;A21)</f>
        <v>111</v>
      </c>
      <c r="C20">
        <f>COUNTIFS(Table2[Ratio Neg], "&gt;="&amp;A20, Table2[Ratio Neg], "&lt;"&amp;A21)</f>
        <v>1</v>
      </c>
      <c r="G20" s="2"/>
      <c r="K20" s="2"/>
    </row>
    <row r="21" spans="1:13" x14ac:dyDescent="0.25">
      <c r="A21">
        <v>0.29499999999999998</v>
      </c>
      <c r="B21">
        <f>COUNTIFS(Table2[Ratio Pos], "&gt;="&amp;A21, Table2[Ratio Pos], "&lt;"&amp;A22)</f>
        <v>110</v>
      </c>
      <c r="C21">
        <f>COUNTIFS(Table2[Ratio Neg], "&gt;="&amp;A21, Table2[Ratio Neg], "&lt;"&amp;A22)</f>
        <v>0</v>
      </c>
      <c r="G21" s="13" t="s">
        <v>12</v>
      </c>
      <c r="K21" s="13" t="s">
        <v>12</v>
      </c>
    </row>
    <row r="22" spans="1:13" x14ac:dyDescent="0.25">
      <c r="A22">
        <v>0.3</v>
      </c>
      <c r="B22">
        <f>COUNTIFS(Table2[Ratio Pos], "&gt;="&amp;A22, Table2[Ratio Pos], "&lt;"&amp;A23)</f>
        <v>94</v>
      </c>
      <c r="C22">
        <f>COUNTIFS(Table2[Ratio Neg], "&gt;="&amp;A22, Table2[Ratio Neg], "&lt;"&amp;A23)</f>
        <v>1</v>
      </c>
      <c r="G22" s="12" t="s">
        <v>14</v>
      </c>
      <c r="H22">
        <f>COUNTIFS(Table2[Ratio Pos], "&gt;="&amp;I16, Table2[Ratio Pos], "&lt;="&amp;I17)</f>
        <v>4000</v>
      </c>
      <c r="K22" s="12" t="s">
        <v>14</v>
      </c>
      <c r="L22">
        <f>COUNTIFS(Table2[Local IntensStDev Pos], "&gt;="&amp;M16, Table2[Local IntensStDev Pos], "&lt;="&amp;M17)</f>
        <v>3993</v>
      </c>
    </row>
    <row r="23" spans="1:13" x14ac:dyDescent="0.25">
      <c r="A23">
        <v>0.30499999999999999</v>
      </c>
      <c r="B23">
        <f>COUNTIFS(Table2[Ratio Pos], "&gt;="&amp;A23, Table2[Ratio Pos], "&lt;"&amp;A24)</f>
        <v>78</v>
      </c>
      <c r="C23">
        <f>COUNTIFS(Table2[Ratio Neg], "&gt;="&amp;A23, Table2[Ratio Neg], "&lt;"&amp;A24)</f>
        <v>3</v>
      </c>
      <c r="G23" s="29" t="s">
        <v>15</v>
      </c>
      <c r="H23">
        <f>H22/4000*100</f>
        <v>100</v>
      </c>
      <c r="K23" s="29" t="s">
        <v>15</v>
      </c>
      <c r="L23">
        <f>L22/4000*100</f>
        <v>99.825000000000003</v>
      </c>
    </row>
    <row r="24" spans="1:13" x14ac:dyDescent="0.25">
      <c r="A24">
        <v>0.31</v>
      </c>
      <c r="B24">
        <f>COUNTIFS(Table2[Ratio Pos], "&gt;="&amp;A24, Table2[Ratio Pos], "&lt;"&amp;A25)</f>
        <v>107</v>
      </c>
      <c r="C24">
        <f>COUNTIFS(Table2[Ratio Neg], "&gt;="&amp;A24, Table2[Ratio Neg], "&lt;"&amp;A25)</f>
        <v>0</v>
      </c>
    </row>
    <row r="25" spans="1:13" x14ac:dyDescent="0.25">
      <c r="A25">
        <v>0.315</v>
      </c>
      <c r="B25">
        <f>COUNTIFS(Table2[Ratio Pos], "&gt;="&amp;A25, Table2[Ratio Pos], "&lt;"&amp;A26)</f>
        <v>75</v>
      </c>
      <c r="C25">
        <f>COUNTIFS(Table2[Ratio Neg], "&gt;="&amp;A25, Table2[Ratio Neg], "&lt;"&amp;A26)</f>
        <v>3</v>
      </c>
      <c r="G25" s="13" t="s">
        <v>13</v>
      </c>
      <c r="K25" s="13" t="s">
        <v>13</v>
      </c>
    </row>
    <row r="26" spans="1:13" x14ac:dyDescent="0.25">
      <c r="A26">
        <v>0.32</v>
      </c>
      <c r="B26">
        <f>COUNTIFS(Table2[Ratio Pos], "&gt;="&amp;A26, Table2[Ratio Pos], "&lt;"&amp;A27)</f>
        <v>83</v>
      </c>
      <c r="C26">
        <f>COUNTIFS(Table2[Ratio Neg], "&gt;="&amp;A26, Table2[Ratio Neg], "&lt;"&amp;A27)</f>
        <v>1</v>
      </c>
      <c r="G26" s="29" t="s">
        <v>14</v>
      </c>
      <c r="H26">
        <f>COUNTIFS(Table2[Ratio Neg], "&gt;="&amp;H16, Table2[Ratio Neg], "&lt;="&amp;H17)</f>
        <v>3947</v>
      </c>
      <c r="K26" s="29" t="s">
        <v>14</v>
      </c>
      <c r="L26">
        <f>COUNTIFS(Table2[Local IntensStDev Neg], "&gt;="&amp;L16, Table2[Local IntensStDev Neg], "&lt;="&amp;L17)</f>
        <v>1930</v>
      </c>
    </row>
    <row r="27" spans="1:13" x14ac:dyDescent="0.25">
      <c r="A27">
        <v>0.32500000000000001</v>
      </c>
      <c r="B27">
        <f>COUNTIFS(Table2[Ratio Pos], "&gt;="&amp;A27, Table2[Ratio Pos], "&lt;"&amp;A28)</f>
        <v>72</v>
      </c>
      <c r="C27">
        <f>COUNTIFS(Table2[Ratio Neg], "&gt;="&amp;A27, Table2[Ratio Neg], "&lt;"&amp;A28)</f>
        <v>1</v>
      </c>
      <c r="G27" s="12" t="s">
        <v>15</v>
      </c>
      <c r="H27">
        <f>H26/4000*100</f>
        <v>98.674999999999997</v>
      </c>
      <c r="K27" s="12" t="s">
        <v>15</v>
      </c>
      <c r="L27">
        <f>L26/4000*100</f>
        <v>48.25</v>
      </c>
    </row>
    <row r="28" spans="1:13" x14ac:dyDescent="0.25">
      <c r="A28">
        <v>0.33</v>
      </c>
      <c r="B28">
        <f>COUNTIFS(Table2[Ratio Pos], "&gt;="&amp;A28, Table2[Ratio Pos], "&lt;"&amp;A29)</f>
        <v>91</v>
      </c>
      <c r="C28">
        <f>COUNTIFS(Table2[Ratio Neg], "&gt;="&amp;A28, Table2[Ratio Neg], "&lt;"&amp;A29)</f>
        <v>0</v>
      </c>
    </row>
    <row r="29" spans="1:13" x14ac:dyDescent="0.25">
      <c r="A29">
        <v>0.33500000000000002</v>
      </c>
      <c r="B29">
        <f>COUNTIFS(Table2[Ratio Pos], "&gt;="&amp;A29, Table2[Ratio Pos], "&lt;"&amp;A30)</f>
        <v>68</v>
      </c>
      <c r="C29">
        <f>COUNTIFS(Table2[Ratio Neg], "&gt;="&amp;A29, Table2[Ratio Neg], "&lt;"&amp;A30)</f>
        <v>2</v>
      </c>
    </row>
    <row r="30" spans="1:13" x14ac:dyDescent="0.25">
      <c r="A30">
        <v>0.34</v>
      </c>
      <c r="B30">
        <f>COUNTIFS(Table2[Ratio Pos], "&gt;="&amp;A30, Table2[Ratio Pos], "&lt;"&amp;A31)</f>
        <v>75</v>
      </c>
      <c r="C30">
        <f>COUNTIFS(Table2[Ratio Neg], "&gt;="&amp;A30, Table2[Ratio Neg], "&lt;"&amp;A31)</f>
        <v>2</v>
      </c>
      <c r="G30" s="13" t="s">
        <v>1</v>
      </c>
      <c r="K30" s="13" t="s">
        <v>1</v>
      </c>
    </row>
    <row r="31" spans="1:13" x14ac:dyDescent="0.25">
      <c r="A31">
        <v>0.34499999999999997</v>
      </c>
      <c r="B31">
        <f>COUNTIFS(Table2[Ratio Pos], "&gt;="&amp;A31, Table2[Ratio Pos], "&lt;"&amp;A32)</f>
        <v>45</v>
      </c>
      <c r="C31">
        <f>COUNTIFS(Table2[Ratio Neg], "&gt;="&amp;A31, Table2[Ratio Neg], "&lt;"&amp;A32)</f>
        <v>1</v>
      </c>
      <c r="G31" t="s">
        <v>14</v>
      </c>
      <c r="H31">
        <f>H22+H26</f>
        <v>7947</v>
      </c>
      <c r="K31" t="s">
        <v>14</v>
      </c>
      <c r="L31">
        <f>L22+L26</f>
        <v>5923</v>
      </c>
    </row>
    <row r="32" spans="1:13" x14ac:dyDescent="0.25">
      <c r="A32">
        <v>0.35</v>
      </c>
      <c r="B32">
        <f>COUNTIFS(Table2[Ratio Pos], "&gt;="&amp;A32, Table2[Ratio Pos], "&lt;"&amp;A33)</f>
        <v>57</v>
      </c>
      <c r="C32">
        <f>COUNTIFS(Table2[Ratio Neg], "&gt;="&amp;A32, Table2[Ratio Neg], "&lt;"&amp;A33)</f>
        <v>2</v>
      </c>
      <c r="G32" t="s">
        <v>15</v>
      </c>
      <c r="H32">
        <f>H31/8000*100</f>
        <v>99.337500000000006</v>
      </c>
      <c r="K32" t="s">
        <v>15</v>
      </c>
      <c r="L32">
        <f>L31/8000*100</f>
        <v>74.037499999999994</v>
      </c>
    </row>
    <row r="33" spans="1:22" x14ac:dyDescent="0.25">
      <c r="A33">
        <v>0.35499999999999998</v>
      </c>
      <c r="B33">
        <f>COUNTIFS(Table2[Ratio Pos], "&gt;="&amp;A33, Table2[Ratio Pos], "&lt;"&amp;A34)</f>
        <v>57</v>
      </c>
      <c r="C33">
        <f>COUNTIFS(Table2[Ratio Neg], "&gt;="&amp;A33, Table2[Ratio Neg], "&lt;"&amp;A34)</f>
        <v>1</v>
      </c>
    </row>
    <row r="34" spans="1:22" x14ac:dyDescent="0.25">
      <c r="A34">
        <v>0.36</v>
      </c>
      <c r="B34">
        <f>COUNTIFS(Table2[Ratio Pos], "&gt;="&amp;A34, Table2[Ratio Pos], "&lt;"&amp;A35)</f>
        <v>58</v>
      </c>
      <c r="C34">
        <f>COUNTIFS(Table2[Ratio Neg], "&gt;="&amp;A34, Table2[Ratio Neg], "&lt;"&amp;A35)</f>
        <v>0</v>
      </c>
    </row>
    <row r="35" spans="1:22" x14ac:dyDescent="0.25">
      <c r="A35">
        <v>0.36499999999999999</v>
      </c>
      <c r="B35">
        <f>COUNTIFS(Table2[Ratio Pos], "&gt;="&amp;A35, Table2[Ratio Pos], "&lt;"&amp;A36)</f>
        <v>48</v>
      </c>
      <c r="C35">
        <f>COUNTIFS(Table2[Ratio Neg], "&gt;="&amp;A35, Table2[Ratio Neg], "&lt;"&amp;A36)</f>
        <v>1</v>
      </c>
    </row>
    <row r="36" spans="1:22" x14ac:dyDescent="0.25">
      <c r="A36">
        <v>0.37</v>
      </c>
      <c r="B36">
        <f>COUNTIFS(Table2[Ratio Pos], "&gt;="&amp;A36, Table2[Ratio Pos], "&lt;"&amp;A37)</f>
        <v>54</v>
      </c>
      <c r="C36">
        <f>COUNTIFS(Table2[Ratio Neg], "&gt;="&amp;A36, Table2[Ratio Neg], "&lt;"&amp;A37)</f>
        <v>1</v>
      </c>
    </row>
    <row r="37" spans="1:22" ht="24" thickBot="1" x14ac:dyDescent="0.4">
      <c r="A37">
        <v>0.375</v>
      </c>
      <c r="B37">
        <f>COUNTIFS(Table2[Ratio Pos], "&gt;="&amp;A37, Table2[Ratio Pos], "&lt;"&amp;A38)</f>
        <v>43</v>
      </c>
      <c r="C37">
        <f>COUNTIFS(Table2[Ratio Neg], "&gt;="&amp;A37, Table2[Ratio Neg], "&lt;"&amp;A38)</f>
        <v>2</v>
      </c>
      <c r="G37" s="47" t="s">
        <v>18</v>
      </c>
      <c r="H37" s="47"/>
      <c r="I37" s="47"/>
      <c r="J37" s="47"/>
      <c r="K37" s="47"/>
      <c r="L37" s="47"/>
      <c r="M37" s="47"/>
      <c r="P37" s="47" t="s">
        <v>27</v>
      </c>
      <c r="Q37" s="47"/>
      <c r="R37" s="47"/>
      <c r="S37" s="47"/>
      <c r="T37" s="47"/>
      <c r="U37" s="47"/>
      <c r="V37" s="47"/>
    </row>
    <row r="38" spans="1:22" x14ac:dyDescent="0.25">
      <c r="A38">
        <v>0.38</v>
      </c>
      <c r="B38">
        <f>COUNTIFS(Table2[Ratio Pos], "&gt;="&amp;A38, Table2[Ratio Pos], "&lt;"&amp;A39)</f>
        <v>32</v>
      </c>
      <c r="C38">
        <f>COUNTIFS(Table2[Ratio Neg], "&gt;="&amp;A38, Table2[Ratio Neg], "&lt;"&amp;A39)</f>
        <v>1</v>
      </c>
    </row>
    <row r="39" spans="1:22" x14ac:dyDescent="0.25">
      <c r="A39">
        <v>0.38500000000000001</v>
      </c>
      <c r="B39">
        <f>COUNTIFS(Table2[Ratio Pos], "&gt;="&amp;A39, Table2[Ratio Pos], "&lt;"&amp;A40)</f>
        <v>30</v>
      </c>
      <c r="C39">
        <f>COUNTIFS(Table2[Ratio Neg], "&gt;="&amp;A39, Table2[Ratio Neg], "&lt;"&amp;A40)</f>
        <v>0</v>
      </c>
    </row>
    <row r="40" spans="1:22" ht="21" x14ac:dyDescent="0.35">
      <c r="A40">
        <v>0.39</v>
      </c>
      <c r="B40">
        <f>COUNTIFS(Table2[Ratio Pos], "&gt;="&amp;A40, Table2[Ratio Pos], "&lt;"&amp;A41)</f>
        <v>34</v>
      </c>
      <c r="C40">
        <f>COUNTIFS(Table2[Ratio Neg], "&gt;="&amp;A40, Table2[Ratio Neg], "&lt;"&amp;A41)</f>
        <v>2</v>
      </c>
      <c r="G40" s="46" t="s">
        <v>48</v>
      </c>
      <c r="H40" s="46"/>
      <c r="I40" s="46"/>
      <c r="K40" s="46" t="s">
        <v>25</v>
      </c>
      <c r="L40" s="46"/>
      <c r="M40" s="46"/>
      <c r="P40" s="46" t="s">
        <v>48</v>
      </c>
      <c r="Q40" s="46"/>
      <c r="R40" s="46"/>
      <c r="T40" s="46" t="s">
        <v>25</v>
      </c>
      <c r="U40" s="46"/>
      <c r="V40" s="46"/>
    </row>
    <row r="41" spans="1:22" x14ac:dyDescent="0.25">
      <c r="A41">
        <v>0.39500000000000002</v>
      </c>
      <c r="B41">
        <f>COUNTIFS(Table2[Ratio Pos], "&gt;="&amp;A41, Table2[Ratio Pos], "&lt;"&amp;A42)</f>
        <v>32</v>
      </c>
      <c r="C41">
        <f>COUNTIFS(Table2[Ratio Neg], "&gt;="&amp;A41, Table2[Ratio Neg], "&lt;"&amp;A42)</f>
        <v>2</v>
      </c>
    </row>
    <row r="42" spans="1:22" x14ac:dyDescent="0.25">
      <c r="A42">
        <v>0.4</v>
      </c>
      <c r="B42">
        <f>COUNTIFS(Table2[Ratio Pos], "&gt;="&amp;A42, Table2[Ratio Pos], "&lt;"&amp;A43)</f>
        <v>23</v>
      </c>
      <c r="C42">
        <f>COUNTIFS(Table2[Ratio Neg], "&gt;="&amp;A42, Table2[Ratio Neg], "&lt;"&amp;A43)</f>
        <v>0</v>
      </c>
      <c r="G42" t="s">
        <v>19</v>
      </c>
      <c r="H42" s="38">
        <f>AVERAGE(J5:K5)</f>
        <v>0.53854449839316432</v>
      </c>
      <c r="K42" t="s">
        <v>19</v>
      </c>
      <c r="L42" s="17" t="e">
        <f>AVERAGE(L5:M5)</f>
        <v>#DIV/0!</v>
      </c>
      <c r="P42" t="s">
        <v>19</v>
      </c>
      <c r="Q42" s="17">
        <f>AVERAGE(J7:K7)</f>
        <v>0.5506415938749285</v>
      </c>
      <c r="T42" t="s">
        <v>19</v>
      </c>
      <c r="U42" s="17" t="e">
        <f>AVERAGE(L7:M7)</f>
        <v>#DIV/0!</v>
      </c>
    </row>
    <row r="43" spans="1:22" x14ac:dyDescent="0.25">
      <c r="A43">
        <v>0.40500000000000003</v>
      </c>
      <c r="B43">
        <f>COUNTIFS(Table2[Ratio Pos], "&gt;="&amp;A43, Table2[Ratio Pos], "&lt;"&amp;A44)</f>
        <v>21</v>
      </c>
      <c r="C43">
        <f>COUNTIFS(Table2[Ratio Neg], "&gt;="&amp;A43, Table2[Ratio Neg], "&lt;"&amp;A44)</f>
        <v>3</v>
      </c>
    </row>
    <row r="44" spans="1:22" x14ac:dyDescent="0.25">
      <c r="A44">
        <v>0.41</v>
      </c>
      <c r="B44">
        <f>COUNTIFS(Table2[Ratio Pos], "&gt;="&amp;A44, Table2[Ratio Pos], "&lt;"&amp;A45)</f>
        <v>20</v>
      </c>
      <c r="C44">
        <f>COUNTIFS(Table2[Ratio Neg], "&gt;="&amp;A44, Table2[Ratio Neg], "&lt;"&amp;A45)</f>
        <v>2</v>
      </c>
      <c r="G44" t="s">
        <v>20</v>
      </c>
      <c r="H44">
        <f>COUNTIF(Table2[Ratio Neg], "&lt;"&amp;H42)</f>
        <v>138</v>
      </c>
      <c r="K44" t="s">
        <v>23</v>
      </c>
      <c r="L44">
        <f>COUNTIF(Table2[Local IntensStDev Neg], "&gt;"&amp;L42)</f>
        <v>0</v>
      </c>
      <c r="P44" t="s">
        <v>20</v>
      </c>
      <c r="Q44">
        <f>COUNTIF(Table2[Ratio Neg], "&lt;"&amp;Q42)</f>
        <v>148</v>
      </c>
      <c r="T44" t="s">
        <v>23</v>
      </c>
      <c r="U44">
        <f>COUNTIF(Table2[Local IntensStDev Neg], "&gt;"&amp;U42)</f>
        <v>0</v>
      </c>
    </row>
    <row r="45" spans="1:22" x14ac:dyDescent="0.25">
      <c r="A45">
        <v>0.41499999999999998</v>
      </c>
      <c r="B45">
        <f>COUNTIFS(Table2[Ratio Pos], "&gt;="&amp;A45, Table2[Ratio Pos], "&lt;"&amp;A46)</f>
        <v>21</v>
      </c>
      <c r="C45">
        <f>COUNTIFS(Table2[Ratio Neg], "&gt;="&amp;A45, Table2[Ratio Neg], "&lt;"&amp;A46)</f>
        <v>2</v>
      </c>
      <c r="G45" t="s">
        <v>21</v>
      </c>
      <c r="H45">
        <f>COUNTIF(Table2[Ratio Pos], "&gt;"&amp;H42)</f>
        <v>52</v>
      </c>
      <c r="K45" t="s">
        <v>24</v>
      </c>
      <c r="L45">
        <f>COUNTIF(Table2[Local IntensStDev Pos], "&lt;"&amp;L42)</f>
        <v>0</v>
      </c>
      <c r="P45" t="s">
        <v>21</v>
      </c>
      <c r="Q45">
        <f>COUNTIF(Table2[Ratio Pos], "&gt;"&amp;Q42)</f>
        <v>50</v>
      </c>
      <c r="T45" t="s">
        <v>24</v>
      </c>
      <c r="U45">
        <f>COUNTIF(Table2[Local IntensStDev Pos], "&lt;"&amp;U42)</f>
        <v>0</v>
      </c>
    </row>
    <row r="46" spans="1:22" x14ac:dyDescent="0.25">
      <c r="A46">
        <v>0.42</v>
      </c>
      <c r="B46">
        <f>COUNTIFS(Table2[Ratio Pos], "&gt;="&amp;A46, Table2[Ratio Pos], "&lt;"&amp;A47)</f>
        <v>16</v>
      </c>
      <c r="C46">
        <f>COUNTIFS(Table2[Ratio Neg], "&gt;="&amp;A46, Table2[Ratio Neg], "&lt;"&amp;A47)</f>
        <v>1</v>
      </c>
    </row>
    <row r="47" spans="1:22" x14ac:dyDescent="0.25">
      <c r="A47">
        <v>0.42499999999999999</v>
      </c>
      <c r="B47">
        <f>COUNTIFS(Table2[Ratio Pos], "&gt;="&amp;A47, Table2[Ratio Pos], "&lt;"&amp;A48)</f>
        <v>20</v>
      </c>
      <c r="C47">
        <f>COUNTIFS(Table2[Ratio Neg], "&gt;="&amp;A47, Table2[Ratio Neg], "&lt;"&amp;A48)</f>
        <v>0</v>
      </c>
    </row>
    <row r="48" spans="1:22" x14ac:dyDescent="0.25">
      <c r="A48">
        <v>0.43</v>
      </c>
      <c r="B48">
        <f>COUNTIFS(Table2[Ratio Pos], "&gt;="&amp;A48, Table2[Ratio Pos], "&lt;"&amp;A49)</f>
        <v>19</v>
      </c>
      <c r="C48">
        <f>COUNTIFS(Table2[Ratio Neg], "&gt;="&amp;A48, Table2[Ratio Neg], "&lt;"&amp;A49)</f>
        <v>1</v>
      </c>
      <c r="G48" t="s">
        <v>22</v>
      </c>
      <c r="K48" t="s">
        <v>22</v>
      </c>
      <c r="P48" t="s">
        <v>22</v>
      </c>
      <c r="T48" t="s">
        <v>22</v>
      </c>
    </row>
    <row r="49" spans="1:21" x14ac:dyDescent="0.25">
      <c r="A49">
        <v>0.435</v>
      </c>
      <c r="B49">
        <f>COUNTIFS(Table2[Ratio Pos], "&gt;="&amp;A49, Table2[Ratio Pos], "&lt;"&amp;A50)</f>
        <v>15</v>
      </c>
      <c r="C49">
        <f>COUNTIFS(Table2[Ratio Neg], "&gt;="&amp;A49, Table2[Ratio Neg], "&lt;"&amp;A50)</f>
        <v>0</v>
      </c>
      <c r="G49" s="29" t="s">
        <v>14</v>
      </c>
      <c r="H49">
        <f>SUM(H44:H45)</f>
        <v>190</v>
      </c>
      <c r="K49" s="29" t="s">
        <v>14</v>
      </c>
      <c r="L49">
        <f>SUM(L44:L45)</f>
        <v>0</v>
      </c>
      <c r="P49" s="29" t="s">
        <v>14</v>
      </c>
      <c r="Q49">
        <f>SUM(Q44:Q45)</f>
        <v>198</v>
      </c>
      <c r="T49" s="29" t="s">
        <v>14</v>
      </c>
      <c r="U49">
        <f>SUM(U44:U45)</f>
        <v>0</v>
      </c>
    </row>
    <row r="50" spans="1:21" x14ac:dyDescent="0.25">
      <c r="A50">
        <v>0.44</v>
      </c>
      <c r="B50">
        <f>COUNTIFS(Table2[Ratio Pos], "&gt;="&amp;A50, Table2[Ratio Pos], "&lt;"&amp;A51)</f>
        <v>10</v>
      </c>
      <c r="C50">
        <f>COUNTIFS(Table2[Ratio Neg], "&gt;="&amp;A50, Table2[Ratio Neg], "&lt;"&amp;A51)</f>
        <v>2</v>
      </c>
      <c r="G50" s="29" t="s">
        <v>15</v>
      </c>
      <c r="H50" s="37">
        <f>H49/8000*100</f>
        <v>2.375</v>
      </c>
      <c r="K50" s="29" t="s">
        <v>15</v>
      </c>
      <c r="L50">
        <f>L49/8000*100</f>
        <v>0</v>
      </c>
      <c r="P50" s="29" t="s">
        <v>15</v>
      </c>
      <c r="Q50">
        <f>Q49/8000*100</f>
        <v>2.4750000000000001</v>
      </c>
      <c r="T50" s="29" t="s">
        <v>15</v>
      </c>
      <c r="U50">
        <f>U49/8000*100</f>
        <v>0</v>
      </c>
    </row>
    <row r="51" spans="1:21" x14ac:dyDescent="0.25">
      <c r="A51">
        <v>0.44500000000000001</v>
      </c>
      <c r="B51">
        <f>COUNTIFS(Table2[Ratio Pos], "&gt;="&amp;A51, Table2[Ratio Pos], "&lt;"&amp;A52)</f>
        <v>15</v>
      </c>
      <c r="C51">
        <f>COUNTIFS(Table2[Ratio Neg], "&gt;="&amp;A51, Table2[Ratio Neg], "&lt;"&amp;A52)</f>
        <v>2</v>
      </c>
    </row>
    <row r="52" spans="1:21" x14ac:dyDescent="0.25">
      <c r="A52">
        <v>0.45</v>
      </c>
      <c r="B52">
        <f>COUNTIFS(Table2[Ratio Pos], "&gt;="&amp;A52, Table2[Ratio Pos], "&lt;"&amp;A53)</f>
        <v>8</v>
      </c>
      <c r="C52">
        <f>COUNTIFS(Table2[Ratio Neg], "&gt;="&amp;A52, Table2[Ratio Neg], "&lt;"&amp;A53)</f>
        <v>0</v>
      </c>
    </row>
    <row r="53" spans="1:21" x14ac:dyDescent="0.25">
      <c r="A53">
        <v>0.45500000000000002</v>
      </c>
      <c r="B53">
        <f>COUNTIFS(Table2[Ratio Pos], "&gt;="&amp;A53, Table2[Ratio Pos], "&lt;"&amp;A54)</f>
        <v>9</v>
      </c>
      <c r="C53">
        <f>COUNTIFS(Table2[Ratio Neg], "&gt;="&amp;A53, Table2[Ratio Neg], "&lt;"&amp;A54)</f>
        <v>0</v>
      </c>
    </row>
    <row r="54" spans="1:21" x14ac:dyDescent="0.25">
      <c r="A54">
        <v>0.46</v>
      </c>
      <c r="B54">
        <f>COUNTIFS(Table2[Ratio Pos], "&gt;="&amp;A54, Table2[Ratio Pos], "&lt;"&amp;A55)</f>
        <v>10</v>
      </c>
      <c r="C54">
        <f>COUNTIFS(Table2[Ratio Neg], "&gt;="&amp;A54, Table2[Ratio Neg], "&lt;"&amp;A55)</f>
        <v>1</v>
      </c>
      <c r="N54" t="s">
        <v>49</v>
      </c>
      <c r="P54" t="s">
        <v>19</v>
      </c>
      <c r="Q54" s="17">
        <f>AVERAGE(J7:K7)-0.015</f>
        <v>0.53564159387492849</v>
      </c>
    </row>
    <row r="55" spans="1:21" x14ac:dyDescent="0.25">
      <c r="A55">
        <v>0.46500000000000002</v>
      </c>
      <c r="B55">
        <f>COUNTIFS(Table2[Ratio Pos], "&gt;="&amp;A55, Table2[Ratio Pos], "&lt;"&amp;A56)</f>
        <v>6</v>
      </c>
      <c r="C55">
        <f>COUNTIFS(Table2[Ratio Neg], "&gt;="&amp;A55, Table2[Ratio Neg], "&lt;"&amp;A56)</f>
        <v>2</v>
      </c>
    </row>
    <row r="56" spans="1:21" x14ac:dyDescent="0.25">
      <c r="A56">
        <v>0.47</v>
      </c>
      <c r="B56">
        <f>COUNTIFS(Table2[Ratio Pos], "&gt;="&amp;A56, Table2[Ratio Pos], "&lt;"&amp;A57)</f>
        <v>7</v>
      </c>
      <c r="C56">
        <f>COUNTIFS(Table2[Ratio Neg], "&gt;="&amp;A56, Table2[Ratio Neg], "&lt;"&amp;A57)</f>
        <v>4</v>
      </c>
      <c r="P56" t="s">
        <v>20</v>
      </c>
      <c r="Q56">
        <f>COUNTIF(Table2[Ratio Neg], "&lt;"&amp;Q54)</f>
        <v>137</v>
      </c>
    </row>
    <row r="57" spans="1:21" x14ac:dyDescent="0.25">
      <c r="A57">
        <v>0.47499999999999998</v>
      </c>
      <c r="B57">
        <f>COUNTIFS(Table2[Ratio Pos], "&gt;="&amp;A57, Table2[Ratio Pos], "&lt;"&amp;A58)</f>
        <v>6</v>
      </c>
      <c r="C57">
        <f>COUNTIFS(Table2[Ratio Neg], "&gt;="&amp;A57, Table2[Ratio Neg], "&lt;"&amp;A58)</f>
        <v>1</v>
      </c>
      <c r="P57" t="s">
        <v>21</v>
      </c>
      <c r="Q57">
        <f>COUNTIF(Table2[Ratio Pos], "&gt;"&amp;Q54)</f>
        <v>52</v>
      </c>
    </row>
    <row r="58" spans="1:21" x14ac:dyDescent="0.25">
      <c r="A58">
        <v>0.48</v>
      </c>
      <c r="B58">
        <f>COUNTIFS(Table2[Ratio Pos], "&gt;="&amp;A58, Table2[Ratio Pos], "&lt;"&amp;A59)</f>
        <v>5</v>
      </c>
      <c r="C58">
        <f>COUNTIFS(Table2[Ratio Neg], "&gt;="&amp;A58, Table2[Ratio Neg], "&lt;"&amp;A59)</f>
        <v>1</v>
      </c>
    </row>
    <row r="59" spans="1:21" x14ac:dyDescent="0.25">
      <c r="A59">
        <v>0.48499999999999999</v>
      </c>
      <c r="B59">
        <f>COUNTIFS(Table2[Ratio Pos], "&gt;="&amp;A59, Table2[Ratio Pos], "&lt;"&amp;A60)</f>
        <v>5</v>
      </c>
      <c r="C59">
        <f>COUNTIFS(Table2[Ratio Neg], "&gt;="&amp;A59, Table2[Ratio Neg], "&lt;"&amp;A60)</f>
        <v>1</v>
      </c>
    </row>
    <row r="60" spans="1:21" x14ac:dyDescent="0.25">
      <c r="A60">
        <v>0.49</v>
      </c>
      <c r="B60">
        <f>COUNTIFS(Table2[Ratio Pos], "&gt;="&amp;A60, Table2[Ratio Pos], "&lt;"&amp;A61)</f>
        <v>6</v>
      </c>
      <c r="C60">
        <f>COUNTIFS(Table2[Ratio Neg], "&gt;="&amp;A60, Table2[Ratio Neg], "&lt;"&amp;A61)</f>
        <v>3</v>
      </c>
      <c r="P60" t="s">
        <v>22</v>
      </c>
    </row>
    <row r="61" spans="1:21" x14ac:dyDescent="0.25">
      <c r="A61">
        <v>0.495</v>
      </c>
      <c r="B61">
        <f>COUNTIFS(Table2[Ratio Pos], "&gt;="&amp;A61, Table2[Ratio Pos], "&lt;"&amp;A62)</f>
        <v>3</v>
      </c>
      <c r="C61">
        <f>COUNTIFS(Table2[Ratio Neg], "&gt;="&amp;A61, Table2[Ratio Neg], "&lt;"&amp;A62)</f>
        <v>0</v>
      </c>
      <c r="P61" s="29" t="s">
        <v>14</v>
      </c>
      <c r="Q61">
        <f>SUM(Q56:Q57)</f>
        <v>189</v>
      </c>
    </row>
    <row r="62" spans="1:21" x14ac:dyDescent="0.25">
      <c r="A62">
        <v>0.5</v>
      </c>
      <c r="B62">
        <f>COUNTIFS(Table2[Ratio Pos], "&gt;="&amp;A62, Table2[Ratio Pos], "&lt;"&amp;A63)</f>
        <v>2</v>
      </c>
      <c r="C62">
        <f>COUNTIFS(Table2[Ratio Neg], "&gt;="&amp;A62, Table2[Ratio Neg], "&lt;"&amp;A63)</f>
        <v>4</v>
      </c>
      <c r="P62" s="29" t="s">
        <v>15</v>
      </c>
      <c r="Q62">
        <f>Q61/8000*100</f>
        <v>2.3624999999999998</v>
      </c>
    </row>
    <row r="63" spans="1:21" x14ac:dyDescent="0.25">
      <c r="A63">
        <v>0.505</v>
      </c>
      <c r="B63">
        <f>COUNTIFS(Table2[Ratio Pos], "&gt;="&amp;A63, Table2[Ratio Pos], "&lt;"&amp;A64)</f>
        <v>1</v>
      </c>
      <c r="C63">
        <f>COUNTIFS(Table2[Ratio Neg], "&gt;="&amp;A63, Table2[Ratio Neg], "&lt;"&amp;A64)</f>
        <v>4</v>
      </c>
    </row>
    <row r="64" spans="1:21" x14ac:dyDescent="0.25">
      <c r="A64">
        <v>0.51</v>
      </c>
      <c r="B64">
        <f>COUNTIFS(Table2[Ratio Pos], "&gt;="&amp;A64, Table2[Ratio Pos], "&lt;"&amp;A65)</f>
        <v>4</v>
      </c>
      <c r="C64">
        <f>COUNTIFS(Table2[Ratio Neg], "&gt;="&amp;A64, Table2[Ratio Neg], "&lt;"&amp;A65)</f>
        <v>0</v>
      </c>
    </row>
    <row r="65" spans="1:3" x14ac:dyDescent="0.25">
      <c r="A65">
        <v>0.51500000000000001</v>
      </c>
      <c r="B65">
        <f>COUNTIFS(Table2[Ratio Pos], "&gt;="&amp;A65, Table2[Ratio Pos], "&lt;"&amp;A66)</f>
        <v>4</v>
      </c>
      <c r="C65">
        <f>COUNTIFS(Table2[Ratio Neg], "&gt;="&amp;A65, Table2[Ratio Neg], "&lt;"&amp;A66)</f>
        <v>3</v>
      </c>
    </row>
    <row r="66" spans="1:3" x14ac:dyDescent="0.25">
      <c r="A66">
        <v>0.52</v>
      </c>
      <c r="B66">
        <f>COUNTIFS(Table2[Ratio Pos], "&gt;="&amp;A66, Table2[Ratio Pos], "&lt;"&amp;A67)</f>
        <v>1</v>
      </c>
      <c r="C66">
        <f>COUNTIFS(Table2[Ratio Neg], "&gt;="&amp;A66, Table2[Ratio Neg], "&lt;"&amp;A67)</f>
        <v>2</v>
      </c>
    </row>
    <row r="67" spans="1:3" x14ac:dyDescent="0.25">
      <c r="A67">
        <v>0.52500000000000002</v>
      </c>
      <c r="B67">
        <f>COUNTIFS(Table2[Ratio Pos], "&gt;="&amp;A67, Table2[Ratio Pos], "&lt;"&amp;A68)</f>
        <v>5</v>
      </c>
      <c r="C67">
        <f>COUNTIFS(Table2[Ratio Neg], "&gt;="&amp;A67, Table2[Ratio Neg], "&lt;"&amp;A68)</f>
        <v>3</v>
      </c>
    </row>
    <row r="68" spans="1:3" x14ac:dyDescent="0.25">
      <c r="A68">
        <v>0.53</v>
      </c>
      <c r="B68">
        <f>COUNTIFS(Table2[Ratio Pos], "&gt;="&amp;A68, Table2[Ratio Pos], "&lt;"&amp;A69)</f>
        <v>3</v>
      </c>
      <c r="C68">
        <f>COUNTIFS(Table2[Ratio Neg], "&gt;="&amp;A68, Table2[Ratio Neg], "&lt;"&amp;A69)</f>
        <v>6</v>
      </c>
    </row>
    <row r="69" spans="1:3" x14ac:dyDescent="0.25">
      <c r="A69">
        <v>0.53500000000000003</v>
      </c>
      <c r="B69">
        <f>COUNTIFS(Table2[Ratio Pos], "&gt;="&amp;A69, Table2[Ratio Pos], "&lt;"&amp;A70)</f>
        <v>0</v>
      </c>
      <c r="C69">
        <f>COUNTIFS(Table2[Ratio Neg], "&gt;="&amp;A69, Table2[Ratio Neg], "&lt;"&amp;A70)</f>
        <v>1</v>
      </c>
    </row>
    <row r="70" spans="1:3" x14ac:dyDescent="0.25">
      <c r="A70">
        <v>0.54</v>
      </c>
      <c r="B70">
        <f>COUNTIFS(Table2[Ratio Pos], "&gt;="&amp;A70, Table2[Ratio Pos], "&lt;"&amp;A71)</f>
        <v>2</v>
      </c>
      <c r="C70">
        <f>COUNTIFS(Table2[Ratio Neg], "&gt;="&amp;A70, Table2[Ratio Neg], "&lt;"&amp;A71)</f>
        <v>4</v>
      </c>
    </row>
    <row r="71" spans="1:3" x14ac:dyDescent="0.25">
      <c r="A71">
        <v>0.54500000000000004</v>
      </c>
      <c r="B71">
        <f>COUNTIFS(Table2[Ratio Pos], "&gt;="&amp;A71, Table2[Ratio Pos], "&lt;"&amp;A72)</f>
        <v>0</v>
      </c>
      <c r="C71">
        <f>COUNTIFS(Table2[Ratio Neg], "&gt;="&amp;A71, Table2[Ratio Neg], "&lt;"&amp;A72)</f>
        <v>6</v>
      </c>
    </row>
    <row r="72" spans="1:3" x14ac:dyDescent="0.25">
      <c r="A72">
        <v>0.55000000000000004</v>
      </c>
      <c r="B72">
        <f>COUNTIFS(Table2[Ratio Pos], "&gt;="&amp;A72, Table2[Ratio Pos], "&lt;"&amp;A73)</f>
        <v>0</v>
      </c>
      <c r="C72">
        <f>COUNTIFS(Table2[Ratio Neg], "&gt;="&amp;A72, Table2[Ratio Neg], "&lt;"&amp;A73)</f>
        <v>7</v>
      </c>
    </row>
    <row r="73" spans="1:3" x14ac:dyDescent="0.25">
      <c r="A73">
        <v>0.55500000000000005</v>
      </c>
      <c r="B73">
        <f>COUNTIFS(Table2[Ratio Pos], "&gt;="&amp;A73, Table2[Ratio Pos], "&lt;"&amp;A74)</f>
        <v>1</v>
      </c>
      <c r="C73">
        <f>COUNTIFS(Table2[Ratio Neg], "&gt;="&amp;A73, Table2[Ratio Neg], "&lt;"&amp;A74)</f>
        <v>3</v>
      </c>
    </row>
    <row r="74" spans="1:3" x14ac:dyDescent="0.25">
      <c r="A74">
        <v>0.56000000000000005</v>
      </c>
      <c r="B74">
        <f>COUNTIFS(Table2[Ratio Pos], "&gt;="&amp;A74, Table2[Ratio Pos], "&lt;"&amp;A75)</f>
        <v>2</v>
      </c>
      <c r="C74">
        <f>COUNTIFS(Table2[Ratio Neg], "&gt;="&amp;A74, Table2[Ratio Neg], "&lt;"&amp;A75)</f>
        <v>0</v>
      </c>
    </row>
    <row r="75" spans="1:3" x14ac:dyDescent="0.25">
      <c r="A75">
        <v>0.56499999999999995</v>
      </c>
      <c r="B75">
        <f>COUNTIFS(Table2[Ratio Pos], "&gt;="&amp;A75, Table2[Ratio Pos], "&lt;"&amp;A76)</f>
        <v>1</v>
      </c>
      <c r="C75">
        <f>COUNTIFS(Table2[Ratio Neg], "&gt;="&amp;A75, Table2[Ratio Neg], "&lt;"&amp;A76)</f>
        <v>2</v>
      </c>
    </row>
    <row r="76" spans="1:3" x14ac:dyDescent="0.25">
      <c r="A76">
        <v>0.56999999999999995</v>
      </c>
      <c r="B76">
        <f>COUNTIFS(Table2[Ratio Pos], "&gt;="&amp;A76, Table2[Ratio Pos], "&lt;"&amp;A77)</f>
        <v>3</v>
      </c>
      <c r="C76">
        <f>COUNTIFS(Table2[Ratio Neg], "&gt;="&amp;A76, Table2[Ratio Neg], "&lt;"&amp;A77)</f>
        <v>4</v>
      </c>
    </row>
    <row r="77" spans="1:3" x14ac:dyDescent="0.25">
      <c r="A77">
        <v>0.57499999999999996</v>
      </c>
      <c r="B77">
        <f>COUNTIFS(Table2[Ratio Pos], "&gt;="&amp;A77, Table2[Ratio Pos], "&lt;"&amp;A78)</f>
        <v>3</v>
      </c>
      <c r="C77">
        <f>COUNTIFS(Table2[Ratio Neg], "&gt;="&amp;A77, Table2[Ratio Neg], "&lt;"&amp;A78)</f>
        <v>4</v>
      </c>
    </row>
    <row r="78" spans="1:3" x14ac:dyDescent="0.25">
      <c r="A78">
        <v>0.57999999999999996</v>
      </c>
      <c r="B78">
        <f>COUNTIFS(Table2[Ratio Pos], "&gt;="&amp;A78, Table2[Ratio Pos], "&lt;"&amp;A79)</f>
        <v>1</v>
      </c>
      <c r="C78">
        <f>COUNTIFS(Table2[Ratio Neg], "&gt;="&amp;A78, Table2[Ratio Neg], "&lt;"&amp;A79)</f>
        <v>10</v>
      </c>
    </row>
    <row r="79" spans="1:3" x14ac:dyDescent="0.25">
      <c r="A79">
        <v>0.58499999999999996</v>
      </c>
      <c r="B79">
        <f>COUNTIFS(Table2[Ratio Pos], "&gt;="&amp;A79, Table2[Ratio Pos], "&lt;"&amp;A80)</f>
        <v>1</v>
      </c>
      <c r="C79">
        <f>COUNTIFS(Table2[Ratio Neg], "&gt;="&amp;A79, Table2[Ratio Neg], "&lt;"&amp;A80)</f>
        <v>9</v>
      </c>
    </row>
    <row r="80" spans="1:3" x14ac:dyDescent="0.25">
      <c r="A80">
        <v>0.59</v>
      </c>
      <c r="B80">
        <f>COUNTIFS(Table2[Ratio Pos], "&gt;="&amp;A80, Table2[Ratio Pos], "&lt;"&amp;A81)</f>
        <v>2</v>
      </c>
      <c r="C80">
        <f>COUNTIFS(Table2[Ratio Neg], "&gt;="&amp;A80, Table2[Ratio Neg], "&lt;"&amp;A81)</f>
        <v>6</v>
      </c>
    </row>
    <row r="81" spans="1:3" x14ac:dyDescent="0.25">
      <c r="A81">
        <v>0.59499999999999997</v>
      </c>
      <c r="B81">
        <f>COUNTIFS(Table2[Ratio Pos], "&gt;="&amp;A81, Table2[Ratio Pos], "&lt;"&amp;A82)</f>
        <v>1</v>
      </c>
      <c r="C81">
        <f>COUNTIFS(Table2[Ratio Neg], "&gt;="&amp;A81, Table2[Ratio Neg], "&lt;"&amp;A82)</f>
        <v>6</v>
      </c>
    </row>
    <row r="82" spans="1:3" x14ac:dyDescent="0.25">
      <c r="A82">
        <v>0.6</v>
      </c>
      <c r="B82">
        <f>COUNTIFS(Table2[Ratio Pos], "&gt;="&amp;A82, Table2[Ratio Pos], "&lt;"&amp;A83)</f>
        <v>0</v>
      </c>
      <c r="C82">
        <f>COUNTIFS(Table2[Ratio Neg], "&gt;="&amp;A82, Table2[Ratio Neg], "&lt;"&amp;A83)</f>
        <v>1</v>
      </c>
    </row>
    <row r="83" spans="1:3" x14ac:dyDescent="0.25">
      <c r="A83">
        <v>0.60499999999999998</v>
      </c>
      <c r="B83">
        <f>COUNTIFS(Table2[Ratio Pos], "&gt;="&amp;A83, Table2[Ratio Pos], "&lt;"&amp;A84)</f>
        <v>0</v>
      </c>
      <c r="C83">
        <f>COUNTIFS(Table2[Ratio Neg], "&gt;="&amp;A83, Table2[Ratio Neg], "&lt;"&amp;A84)</f>
        <v>5</v>
      </c>
    </row>
    <row r="84" spans="1:3" x14ac:dyDescent="0.25">
      <c r="A84">
        <v>0.61</v>
      </c>
      <c r="B84">
        <f>COUNTIFS(Table2[Ratio Pos], "&gt;="&amp;A84, Table2[Ratio Pos], "&lt;"&amp;A85)</f>
        <v>0</v>
      </c>
      <c r="C84">
        <f>COUNTIFS(Table2[Ratio Neg], "&gt;="&amp;A84, Table2[Ratio Neg], "&lt;"&amp;A85)</f>
        <v>10</v>
      </c>
    </row>
    <row r="85" spans="1:3" x14ac:dyDescent="0.25">
      <c r="A85">
        <v>0.61499999999999999</v>
      </c>
      <c r="B85">
        <f>COUNTIFS(Table2[Ratio Pos], "&gt;="&amp;A85, Table2[Ratio Pos], "&lt;"&amp;A86)</f>
        <v>1</v>
      </c>
      <c r="C85">
        <f>COUNTIFS(Table2[Ratio Neg], "&gt;="&amp;A85, Table2[Ratio Neg], "&lt;"&amp;A86)</f>
        <v>6</v>
      </c>
    </row>
    <row r="86" spans="1:3" x14ac:dyDescent="0.25">
      <c r="A86">
        <v>0.62</v>
      </c>
      <c r="B86">
        <f>COUNTIFS(Table2[Ratio Pos], "&gt;="&amp;A86, Table2[Ratio Pos], "&lt;"&amp;A87)</f>
        <v>0</v>
      </c>
      <c r="C86">
        <f>COUNTIFS(Table2[Ratio Neg], "&gt;="&amp;A86, Table2[Ratio Neg], "&lt;"&amp;A87)</f>
        <v>7</v>
      </c>
    </row>
    <row r="87" spans="1:3" x14ac:dyDescent="0.25">
      <c r="A87">
        <v>0.625</v>
      </c>
      <c r="B87">
        <f>COUNTIFS(Table2[Ratio Pos], "&gt;="&amp;A87, Table2[Ratio Pos], "&lt;"&amp;A88)</f>
        <v>0</v>
      </c>
      <c r="C87">
        <f>COUNTIFS(Table2[Ratio Neg], "&gt;="&amp;A87, Table2[Ratio Neg], "&lt;"&amp;A88)</f>
        <v>9</v>
      </c>
    </row>
    <row r="88" spans="1:3" x14ac:dyDescent="0.25">
      <c r="A88">
        <v>0.63</v>
      </c>
      <c r="B88">
        <f>COUNTIFS(Table2[Ratio Pos], "&gt;="&amp;A88, Table2[Ratio Pos], "&lt;"&amp;A89)</f>
        <v>1</v>
      </c>
      <c r="C88">
        <f>COUNTIFS(Table2[Ratio Neg], "&gt;="&amp;A88, Table2[Ratio Neg], "&lt;"&amp;A89)</f>
        <v>5</v>
      </c>
    </row>
    <row r="89" spans="1:3" x14ac:dyDescent="0.25">
      <c r="A89">
        <v>0.63500000000000001</v>
      </c>
      <c r="B89">
        <f>COUNTIFS(Table2[Ratio Pos], "&gt;="&amp;A89, Table2[Ratio Pos], "&lt;"&amp;A90)</f>
        <v>1</v>
      </c>
      <c r="C89">
        <f>COUNTIFS(Table2[Ratio Neg], "&gt;="&amp;A89, Table2[Ratio Neg], "&lt;"&amp;A90)</f>
        <v>8</v>
      </c>
    </row>
    <row r="90" spans="1:3" x14ac:dyDescent="0.25">
      <c r="A90">
        <v>0.64</v>
      </c>
      <c r="B90">
        <f>COUNTIFS(Table2[Ratio Pos], "&gt;="&amp;A90, Table2[Ratio Pos], "&lt;"&amp;A91)</f>
        <v>1</v>
      </c>
      <c r="C90">
        <f>COUNTIFS(Table2[Ratio Neg], "&gt;="&amp;A90, Table2[Ratio Neg], "&lt;"&amp;A91)</f>
        <v>13</v>
      </c>
    </row>
    <row r="91" spans="1:3" x14ac:dyDescent="0.25">
      <c r="A91">
        <v>0.64500000000000002</v>
      </c>
      <c r="B91">
        <f>COUNTIFS(Table2[Ratio Pos], "&gt;="&amp;A91, Table2[Ratio Pos], "&lt;"&amp;A92)</f>
        <v>0</v>
      </c>
      <c r="C91">
        <f>COUNTIFS(Table2[Ratio Neg], "&gt;="&amp;A91, Table2[Ratio Neg], "&lt;"&amp;A92)</f>
        <v>13</v>
      </c>
    </row>
    <row r="92" spans="1:3" x14ac:dyDescent="0.25">
      <c r="A92">
        <v>0.65</v>
      </c>
      <c r="B92">
        <f>COUNTIFS(Table2[Ratio Pos], "&gt;="&amp;A92, Table2[Ratio Pos], "&lt;"&amp;A93)</f>
        <v>0</v>
      </c>
      <c r="C92">
        <f>COUNTIFS(Table2[Ratio Neg], "&gt;="&amp;A92, Table2[Ratio Neg], "&lt;"&amp;A93)</f>
        <v>12</v>
      </c>
    </row>
    <row r="93" spans="1:3" x14ac:dyDescent="0.25">
      <c r="A93">
        <v>0.65500000000000003</v>
      </c>
      <c r="B93">
        <f>COUNTIFS(Table2[Ratio Pos], "&gt;="&amp;A93, Table2[Ratio Pos], "&lt;"&amp;A94)</f>
        <v>0</v>
      </c>
      <c r="C93">
        <f>COUNTIFS(Table2[Ratio Neg], "&gt;="&amp;A93, Table2[Ratio Neg], "&lt;"&amp;A94)</f>
        <v>11</v>
      </c>
    </row>
    <row r="94" spans="1:3" x14ac:dyDescent="0.25">
      <c r="A94">
        <v>0.66</v>
      </c>
      <c r="B94">
        <f>COUNTIFS(Table2[Ratio Pos], "&gt;="&amp;A94, Table2[Ratio Pos], "&lt;"&amp;A95)</f>
        <v>0</v>
      </c>
      <c r="C94">
        <f>COUNTIFS(Table2[Ratio Neg], "&gt;="&amp;A94, Table2[Ratio Neg], "&lt;"&amp;A95)</f>
        <v>27</v>
      </c>
    </row>
    <row r="95" spans="1:3" x14ac:dyDescent="0.25">
      <c r="A95">
        <v>0.66500000000000004</v>
      </c>
      <c r="B95">
        <f>COUNTIFS(Table2[Ratio Pos], "&gt;="&amp;A95, Table2[Ratio Pos], "&lt;"&amp;A96)</f>
        <v>4</v>
      </c>
      <c r="C95">
        <f>COUNTIFS(Table2[Ratio Neg], "&gt;="&amp;A95, Table2[Ratio Neg], "&lt;"&amp;A96)</f>
        <v>24</v>
      </c>
    </row>
    <row r="96" spans="1:3" x14ac:dyDescent="0.25">
      <c r="A96">
        <v>0.67</v>
      </c>
      <c r="B96">
        <f>COUNTIFS(Table2[Ratio Pos], "&gt;="&amp;A96, Table2[Ratio Pos], "&lt;"&amp;A97)</f>
        <v>0</v>
      </c>
      <c r="C96">
        <f>COUNTIFS(Table2[Ratio Neg], "&gt;="&amp;A96, Table2[Ratio Neg], "&lt;"&amp;A97)</f>
        <v>15</v>
      </c>
    </row>
    <row r="97" spans="1:3" x14ac:dyDescent="0.25">
      <c r="A97">
        <v>0.67500000000000004</v>
      </c>
      <c r="B97">
        <f>COUNTIFS(Table2[Ratio Pos], "&gt;="&amp;A97, Table2[Ratio Pos], "&lt;"&amp;A98)</f>
        <v>0</v>
      </c>
      <c r="C97">
        <f>COUNTIFS(Table2[Ratio Neg], "&gt;="&amp;A97, Table2[Ratio Neg], "&lt;"&amp;A98)</f>
        <v>23</v>
      </c>
    </row>
    <row r="98" spans="1:3" x14ac:dyDescent="0.25">
      <c r="A98">
        <v>0.68</v>
      </c>
      <c r="B98">
        <f>COUNTIFS(Table2[Ratio Pos], "&gt;="&amp;A98, Table2[Ratio Pos], "&lt;"&amp;A99)</f>
        <v>0</v>
      </c>
      <c r="C98">
        <f>COUNTIFS(Table2[Ratio Neg], "&gt;="&amp;A98, Table2[Ratio Neg], "&lt;"&amp;A99)</f>
        <v>7</v>
      </c>
    </row>
    <row r="99" spans="1:3" x14ac:dyDescent="0.25">
      <c r="A99">
        <v>0.68500000000000005</v>
      </c>
      <c r="B99">
        <f>COUNTIFS(Table2[Ratio Pos], "&gt;="&amp;A99, Table2[Ratio Pos], "&lt;"&amp;A100)</f>
        <v>1</v>
      </c>
      <c r="C99">
        <f>COUNTIFS(Table2[Ratio Neg], "&gt;="&amp;A99, Table2[Ratio Neg], "&lt;"&amp;A100)</f>
        <v>18</v>
      </c>
    </row>
    <row r="100" spans="1:3" x14ac:dyDescent="0.25">
      <c r="A100">
        <v>0.69</v>
      </c>
      <c r="B100">
        <f>COUNTIFS(Table2[Ratio Pos], "&gt;="&amp;A100, Table2[Ratio Pos], "&lt;"&amp;A101)</f>
        <v>1</v>
      </c>
      <c r="C100">
        <f>COUNTIFS(Table2[Ratio Neg], "&gt;="&amp;A100, Table2[Ratio Neg], "&lt;"&amp;A101)</f>
        <v>23</v>
      </c>
    </row>
    <row r="101" spans="1:3" x14ac:dyDescent="0.25">
      <c r="A101">
        <v>0.69499999999999995</v>
      </c>
      <c r="B101">
        <f>COUNTIFS(Table2[Ratio Pos], "&gt;="&amp;A101, Table2[Ratio Pos], "&lt;"&amp;A102)</f>
        <v>2</v>
      </c>
      <c r="C101">
        <f>COUNTIFS(Table2[Ratio Neg], "&gt;="&amp;A101, Table2[Ratio Neg], "&lt;"&amp;A102)</f>
        <v>14</v>
      </c>
    </row>
    <row r="102" spans="1:3" x14ac:dyDescent="0.25">
      <c r="A102">
        <v>0.7</v>
      </c>
      <c r="B102">
        <f>COUNTIFS(Table2[Ratio Pos], "&gt;="&amp;A102, Table2[Ratio Pos], "&lt;"&amp;A103)</f>
        <v>1</v>
      </c>
      <c r="C102">
        <f>COUNTIFS(Table2[Ratio Neg], "&gt;="&amp;A102, Table2[Ratio Neg], "&lt;"&amp;A103)</f>
        <v>19</v>
      </c>
    </row>
    <row r="103" spans="1:3" x14ac:dyDescent="0.25">
      <c r="A103">
        <v>0.70499999999999996</v>
      </c>
      <c r="B103">
        <f>COUNTIFS(Table2[Ratio Pos], "&gt;="&amp;A103, Table2[Ratio Pos], "&lt;"&amp;A104)</f>
        <v>0</v>
      </c>
      <c r="C103">
        <f>COUNTIFS(Table2[Ratio Neg], "&gt;="&amp;A103, Table2[Ratio Neg], "&lt;"&amp;A104)</f>
        <v>29</v>
      </c>
    </row>
    <row r="104" spans="1:3" x14ac:dyDescent="0.25">
      <c r="A104">
        <v>0.71</v>
      </c>
      <c r="B104">
        <f>COUNTIFS(Table2[Ratio Pos], "&gt;="&amp;A104, Table2[Ratio Pos], "&lt;"&amp;A105)</f>
        <v>1</v>
      </c>
      <c r="C104">
        <f>COUNTIFS(Table2[Ratio Neg], "&gt;="&amp;A104, Table2[Ratio Neg], "&lt;"&amp;A105)</f>
        <v>29</v>
      </c>
    </row>
    <row r="105" spans="1:3" x14ac:dyDescent="0.25">
      <c r="A105">
        <v>0.71499999999999997</v>
      </c>
      <c r="B105">
        <f>COUNTIFS(Table2[Ratio Pos], "&gt;="&amp;A105, Table2[Ratio Pos], "&lt;"&amp;A106)</f>
        <v>1</v>
      </c>
      <c r="C105">
        <f>COUNTIFS(Table2[Ratio Neg], "&gt;="&amp;A105, Table2[Ratio Neg], "&lt;"&amp;A106)</f>
        <v>30</v>
      </c>
    </row>
    <row r="106" spans="1:3" x14ac:dyDescent="0.25">
      <c r="A106">
        <v>0.72</v>
      </c>
      <c r="B106">
        <f>COUNTIFS(Table2[Ratio Pos], "&gt;="&amp;A106, Table2[Ratio Pos], "&lt;"&amp;A107)</f>
        <v>0</v>
      </c>
      <c r="C106">
        <f>COUNTIFS(Table2[Ratio Neg], "&gt;="&amp;A106, Table2[Ratio Neg], "&lt;"&amp;A107)</f>
        <v>38</v>
      </c>
    </row>
    <row r="107" spans="1:3" x14ac:dyDescent="0.25">
      <c r="A107">
        <v>0.72499999999999998</v>
      </c>
      <c r="B107">
        <f>COUNTIFS(Table2[Ratio Pos], "&gt;="&amp;A107, Table2[Ratio Pos], "&lt;"&amp;A108)</f>
        <v>0</v>
      </c>
      <c r="C107">
        <f>COUNTIFS(Table2[Ratio Neg], "&gt;="&amp;A107, Table2[Ratio Neg], "&lt;"&amp;A108)</f>
        <v>37</v>
      </c>
    </row>
    <row r="108" spans="1:3" x14ac:dyDescent="0.25">
      <c r="A108">
        <v>0.73</v>
      </c>
      <c r="B108">
        <f>COUNTIFS(Table2[Ratio Pos], "&gt;="&amp;A108, Table2[Ratio Pos], "&lt;"&amp;A109)</f>
        <v>0</v>
      </c>
      <c r="C108">
        <f>COUNTIFS(Table2[Ratio Neg], "&gt;="&amp;A108, Table2[Ratio Neg], "&lt;"&amp;A109)</f>
        <v>44</v>
      </c>
    </row>
    <row r="109" spans="1:3" x14ac:dyDescent="0.25">
      <c r="A109">
        <v>0.73499999999999999</v>
      </c>
      <c r="B109">
        <f>COUNTIFS(Table2[Ratio Pos], "&gt;="&amp;A109, Table2[Ratio Pos], "&lt;"&amp;A110)</f>
        <v>1</v>
      </c>
      <c r="C109">
        <f>COUNTIFS(Table2[Ratio Neg], "&gt;="&amp;A109, Table2[Ratio Neg], "&lt;"&amp;A110)</f>
        <v>28</v>
      </c>
    </row>
    <row r="110" spans="1:3" x14ac:dyDescent="0.25">
      <c r="A110">
        <v>0.74</v>
      </c>
      <c r="B110">
        <f>COUNTIFS(Table2[Ratio Pos], "&gt;="&amp;A110, Table2[Ratio Pos], "&lt;"&amp;A111)</f>
        <v>1</v>
      </c>
      <c r="C110">
        <f>COUNTIFS(Table2[Ratio Neg], "&gt;="&amp;A110, Table2[Ratio Neg], "&lt;"&amp;A111)</f>
        <v>52</v>
      </c>
    </row>
    <row r="111" spans="1:3" x14ac:dyDescent="0.25">
      <c r="A111">
        <v>0.745</v>
      </c>
      <c r="B111">
        <f>COUNTIFS(Table2[Ratio Pos], "&gt;="&amp;A111, Table2[Ratio Pos], "&lt;"&amp;A112)</f>
        <v>0</v>
      </c>
      <c r="C111">
        <f>COUNTIFS(Table2[Ratio Neg], "&gt;="&amp;A111, Table2[Ratio Neg], "&lt;"&amp;A112)</f>
        <v>45</v>
      </c>
    </row>
    <row r="112" spans="1:3" x14ac:dyDescent="0.25">
      <c r="A112">
        <v>0.75</v>
      </c>
      <c r="B112">
        <f>COUNTIFS(Table2[Ratio Pos], "&gt;="&amp;A112, Table2[Ratio Pos], "&lt;"&amp;A113)</f>
        <v>0</v>
      </c>
      <c r="C112">
        <f>COUNTIFS(Table2[Ratio Neg], "&gt;="&amp;A112, Table2[Ratio Neg], "&lt;"&amp;A113)</f>
        <v>46</v>
      </c>
    </row>
    <row r="113" spans="1:3" x14ac:dyDescent="0.25">
      <c r="A113">
        <v>0.755</v>
      </c>
      <c r="B113">
        <f>COUNTIFS(Table2[Ratio Pos], "&gt;="&amp;A113, Table2[Ratio Pos], "&lt;"&amp;A114)</f>
        <v>1</v>
      </c>
      <c r="C113">
        <f>COUNTIFS(Table2[Ratio Neg], "&gt;="&amp;A113, Table2[Ratio Neg], "&lt;"&amp;A114)</f>
        <v>60</v>
      </c>
    </row>
    <row r="114" spans="1:3" x14ac:dyDescent="0.25">
      <c r="A114">
        <v>0.76</v>
      </c>
      <c r="B114">
        <f>COUNTIFS(Table2[Ratio Pos], "&gt;="&amp;A114, Table2[Ratio Pos], "&lt;"&amp;A115)</f>
        <v>1</v>
      </c>
      <c r="C114">
        <f>COUNTIFS(Table2[Ratio Neg], "&gt;="&amp;A114, Table2[Ratio Neg], "&lt;"&amp;A115)</f>
        <v>65</v>
      </c>
    </row>
    <row r="115" spans="1:3" x14ac:dyDescent="0.25">
      <c r="A115">
        <v>0.76500000000000001</v>
      </c>
      <c r="B115">
        <f>COUNTIFS(Table2[Ratio Pos], "&gt;="&amp;A115, Table2[Ratio Pos], "&lt;"&amp;A116)</f>
        <v>0</v>
      </c>
      <c r="C115">
        <f>COUNTIFS(Table2[Ratio Neg], "&gt;="&amp;A115, Table2[Ratio Neg], "&lt;"&amp;A116)</f>
        <v>47</v>
      </c>
    </row>
    <row r="116" spans="1:3" x14ac:dyDescent="0.25">
      <c r="A116">
        <v>0.77</v>
      </c>
      <c r="B116">
        <f>COUNTIFS(Table2[Ratio Pos], "&gt;="&amp;A116, Table2[Ratio Pos], "&lt;"&amp;A117)</f>
        <v>1</v>
      </c>
      <c r="C116">
        <f>COUNTIFS(Table2[Ratio Neg], "&gt;="&amp;A116, Table2[Ratio Neg], "&lt;"&amp;A117)</f>
        <v>60</v>
      </c>
    </row>
    <row r="117" spans="1:3" x14ac:dyDescent="0.25">
      <c r="A117">
        <v>0.77500000000000002</v>
      </c>
      <c r="B117">
        <f>COUNTIFS(Table2[Ratio Pos], "&gt;="&amp;A117, Table2[Ratio Pos], "&lt;"&amp;A118)</f>
        <v>1</v>
      </c>
      <c r="C117">
        <f>COUNTIFS(Table2[Ratio Neg], "&gt;="&amp;A117, Table2[Ratio Neg], "&lt;"&amp;A118)</f>
        <v>89</v>
      </c>
    </row>
    <row r="118" spans="1:3" x14ac:dyDescent="0.25">
      <c r="A118">
        <v>0.78</v>
      </c>
      <c r="B118">
        <f>COUNTIFS(Table2[Ratio Pos], "&gt;="&amp;A118, Table2[Ratio Pos], "&lt;"&amp;A119)</f>
        <v>2</v>
      </c>
      <c r="C118">
        <f>COUNTIFS(Table2[Ratio Neg], "&gt;="&amp;A118, Table2[Ratio Neg], "&lt;"&amp;A119)</f>
        <v>74</v>
      </c>
    </row>
    <row r="119" spans="1:3" x14ac:dyDescent="0.25">
      <c r="A119">
        <v>0.78500000000000003</v>
      </c>
      <c r="B119">
        <f>COUNTIFS(Table2[Ratio Pos], "&gt;="&amp;A119, Table2[Ratio Pos], "&lt;"&amp;A120)</f>
        <v>2</v>
      </c>
      <c r="C119">
        <f>COUNTIFS(Table2[Ratio Neg], "&gt;="&amp;A119, Table2[Ratio Neg], "&lt;"&amp;A120)</f>
        <v>76</v>
      </c>
    </row>
    <row r="120" spans="1:3" x14ac:dyDescent="0.25">
      <c r="A120">
        <v>0.79</v>
      </c>
      <c r="B120">
        <f>COUNTIFS(Table2[Ratio Pos], "&gt;="&amp;A120, Table2[Ratio Pos], "&lt;"&amp;A121)</f>
        <v>0</v>
      </c>
      <c r="C120">
        <f>COUNTIFS(Table2[Ratio Neg], "&gt;="&amp;A120, Table2[Ratio Neg], "&lt;"&amp;A121)</f>
        <v>101</v>
      </c>
    </row>
    <row r="121" spans="1:3" x14ac:dyDescent="0.25">
      <c r="A121">
        <v>0.79500000000000004</v>
      </c>
      <c r="B121">
        <f>COUNTIFS(Table2[Ratio Pos], "&gt;="&amp;A121, Table2[Ratio Pos], "&lt;"&amp;A122)</f>
        <v>0</v>
      </c>
      <c r="C121">
        <f>COUNTIFS(Table2[Ratio Neg], "&gt;="&amp;A121, Table2[Ratio Neg], "&lt;"&amp;A122)</f>
        <v>98</v>
      </c>
    </row>
    <row r="122" spans="1:3" x14ac:dyDescent="0.25">
      <c r="A122">
        <v>0.8</v>
      </c>
      <c r="B122">
        <f>COUNTIFS(Table2[Ratio Pos], "&gt;="&amp;A122, Table2[Ratio Pos], "&lt;"&amp;A123)</f>
        <v>1</v>
      </c>
      <c r="C122">
        <f>COUNTIFS(Table2[Ratio Neg], "&gt;="&amp;A122, Table2[Ratio Neg], "&lt;"&amp;A123)</f>
        <v>94</v>
      </c>
    </row>
    <row r="123" spans="1:3" x14ac:dyDescent="0.25">
      <c r="A123">
        <v>0.80500000000000005</v>
      </c>
      <c r="B123">
        <f>COUNTIFS(Table2[Ratio Pos], "&gt;="&amp;A123, Table2[Ratio Pos], "&lt;"&amp;A124)</f>
        <v>1</v>
      </c>
      <c r="C123">
        <f>COUNTIFS(Table2[Ratio Neg], "&gt;="&amp;A123, Table2[Ratio Neg], "&lt;"&amp;A124)</f>
        <v>100</v>
      </c>
    </row>
    <row r="124" spans="1:3" x14ac:dyDescent="0.25">
      <c r="A124">
        <v>0.81</v>
      </c>
      <c r="B124">
        <f>COUNTIFS(Table2[Ratio Pos], "&gt;="&amp;A124, Table2[Ratio Pos], "&lt;"&amp;A125)</f>
        <v>0</v>
      </c>
      <c r="C124">
        <f>COUNTIFS(Table2[Ratio Neg], "&gt;="&amp;A124, Table2[Ratio Neg], "&lt;"&amp;A125)</f>
        <v>106</v>
      </c>
    </row>
    <row r="125" spans="1:3" x14ac:dyDescent="0.25">
      <c r="A125">
        <v>0.81499999999999995</v>
      </c>
      <c r="B125">
        <f>COUNTIFS(Table2[Ratio Pos], "&gt;="&amp;A125, Table2[Ratio Pos], "&lt;"&amp;A126)</f>
        <v>0</v>
      </c>
      <c r="C125">
        <f>COUNTIFS(Table2[Ratio Neg], "&gt;="&amp;A125, Table2[Ratio Neg], "&lt;"&amp;A126)</f>
        <v>124</v>
      </c>
    </row>
    <row r="126" spans="1:3" x14ac:dyDescent="0.25">
      <c r="A126">
        <v>0.82</v>
      </c>
      <c r="B126">
        <f>COUNTIFS(Table2[Ratio Pos], "&gt;="&amp;A126, Table2[Ratio Pos], "&lt;"&amp;A127)</f>
        <v>0</v>
      </c>
      <c r="C126">
        <f>COUNTIFS(Table2[Ratio Neg], "&gt;="&amp;A126, Table2[Ratio Neg], "&lt;"&amp;A127)</f>
        <v>132</v>
      </c>
    </row>
    <row r="127" spans="1:3" x14ac:dyDescent="0.25">
      <c r="A127">
        <v>0.82499999999999996</v>
      </c>
      <c r="B127">
        <f>COUNTIFS(Table2[Ratio Pos], "&gt;="&amp;A127, Table2[Ratio Pos], "&lt;"&amp;A128)</f>
        <v>0</v>
      </c>
      <c r="C127">
        <f>COUNTIFS(Table2[Ratio Neg], "&gt;="&amp;A127, Table2[Ratio Neg], "&lt;"&amp;A128)</f>
        <v>117</v>
      </c>
    </row>
    <row r="128" spans="1:3" x14ac:dyDescent="0.25">
      <c r="A128">
        <v>0.83</v>
      </c>
      <c r="B128">
        <f>COUNTIFS(Table2[Ratio Pos], "&gt;="&amp;A128, Table2[Ratio Pos], "&lt;"&amp;A129)</f>
        <v>0</v>
      </c>
      <c r="C128">
        <f>COUNTIFS(Table2[Ratio Neg], "&gt;="&amp;A128, Table2[Ratio Neg], "&lt;"&amp;A129)</f>
        <v>133</v>
      </c>
    </row>
    <row r="129" spans="1:3" x14ac:dyDescent="0.25">
      <c r="A129">
        <v>0.83499999999999996</v>
      </c>
      <c r="B129">
        <f>COUNTIFS(Table2[Ratio Pos], "&gt;="&amp;A129, Table2[Ratio Pos], "&lt;"&amp;A130)</f>
        <v>1</v>
      </c>
      <c r="C129">
        <f>COUNTIFS(Table2[Ratio Neg], "&gt;="&amp;A129, Table2[Ratio Neg], "&lt;"&amp;A130)</f>
        <v>134</v>
      </c>
    </row>
    <row r="130" spans="1:3" x14ac:dyDescent="0.25">
      <c r="A130">
        <v>0.84</v>
      </c>
      <c r="B130">
        <f>COUNTIFS(Table2[Ratio Pos], "&gt;="&amp;A130, Table2[Ratio Pos], "&lt;"&amp;A131)</f>
        <v>1</v>
      </c>
      <c r="C130">
        <f>COUNTIFS(Table2[Ratio Neg], "&gt;="&amp;A130, Table2[Ratio Neg], "&lt;"&amp;A131)</f>
        <v>130</v>
      </c>
    </row>
    <row r="131" spans="1:3" x14ac:dyDescent="0.25">
      <c r="A131">
        <v>0.84499999999999997</v>
      </c>
      <c r="B131">
        <f>COUNTIFS(Table2[Ratio Pos], "&gt;="&amp;A131, Table2[Ratio Pos], "&lt;"&amp;A132)</f>
        <v>2</v>
      </c>
      <c r="C131">
        <f>COUNTIFS(Table2[Ratio Neg], "&gt;="&amp;A131, Table2[Ratio Neg], "&lt;"&amp;A132)</f>
        <v>153</v>
      </c>
    </row>
    <row r="132" spans="1:3" x14ac:dyDescent="0.25">
      <c r="A132">
        <v>0.85</v>
      </c>
      <c r="B132">
        <f>COUNTIFS(Table2[Ratio Pos], "&gt;="&amp;A132, Table2[Ratio Pos], "&lt;"&amp;A133)</f>
        <v>0</v>
      </c>
      <c r="C132">
        <f>COUNTIFS(Table2[Ratio Neg], "&gt;="&amp;A132, Table2[Ratio Neg], "&lt;"&amp;A133)</f>
        <v>141</v>
      </c>
    </row>
    <row r="133" spans="1:3" x14ac:dyDescent="0.25">
      <c r="A133">
        <v>0.85499999999999998</v>
      </c>
      <c r="B133">
        <f>COUNTIFS(Table2[Ratio Pos], "&gt;="&amp;A133, Table2[Ratio Pos], "&lt;"&amp;A134)</f>
        <v>0</v>
      </c>
      <c r="C133">
        <f>COUNTIFS(Table2[Ratio Neg], "&gt;="&amp;A133, Table2[Ratio Neg], "&lt;"&amp;A134)</f>
        <v>139</v>
      </c>
    </row>
    <row r="134" spans="1:3" x14ac:dyDescent="0.25">
      <c r="A134">
        <v>0.86</v>
      </c>
      <c r="B134">
        <f>COUNTIFS(Table2[Ratio Pos], "&gt;="&amp;A134, Table2[Ratio Pos], "&lt;"&amp;A135)</f>
        <v>0</v>
      </c>
      <c r="C134">
        <f>COUNTIFS(Table2[Ratio Neg], "&gt;="&amp;A134, Table2[Ratio Neg], "&lt;"&amp;A135)</f>
        <v>133</v>
      </c>
    </row>
    <row r="135" spans="1:3" x14ac:dyDescent="0.25">
      <c r="A135">
        <v>0.86499999999999999</v>
      </c>
      <c r="B135">
        <f>COUNTIFS(Table2[Ratio Pos], "&gt;="&amp;A135, Table2[Ratio Pos], "&lt;"&amp;A136)</f>
        <v>0</v>
      </c>
      <c r="C135">
        <f>COUNTIFS(Table2[Ratio Neg], "&gt;="&amp;A135, Table2[Ratio Neg], "&lt;"&amp;A136)</f>
        <v>110</v>
      </c>
    </row>
    <row r="136" spans="1:3" x14ac:dyDescent="0.25">
      <c r="A136">
        <v>0.87</v>
      </c>
      <c r="B136">
        <f>COUNTIFS(Table2[Ratio Pos], "&gt;="&amp;A136, Table2[Ratio Pos], "&lt;"&amp;A137)</f>
        <v>2</v>
      </c>
      <c r="C136">
        <f>COUNTIFS(Table2[Ratio Neg], "&gt;="&amp;A136, Table2[Ratio Neg], "&lt;"&amp;A137)</f>
        <v>123</v>
      </c>
    </row>
    <row r="137" spans="1:3" x14ac:dyDescent="0.25">
      <c r="A137">
        <v>0.875</v>
      </c>
      <c r="B137">
        <f>COUNTIFS(Table2[Ratio Pos], "&gt;="&amp;A137, Table2[Ratio Pos], "&lt;"&amp;A138)</f>
        <v>0</v>
      </c>
      <c r="C137">
        <f>COUNTIFS(Table2[Ratio Neg], "&gt;="&amp;A137, Table2[Ratio Neg], "&lt;"&amp;A138)</f>
        <v>107</v>
      </c>
    </row>
    <row r="138" spans="1:3" x14ac:dyDescent="0.25">
      <c r="A138">
        <v>0.88</v>
      </c>
      <c r="B138">
        <f>COUNTIFS(Table2[Ratio Pos], "&gt;="&amp;A138, Table2[Ratio Pos], "&lt;"&amp;A139)</f>
        <v>0</v>
      </c>
      <c r="C138">
        <f>COUNTIFS(Table2[Ratio Neg], "&gt;="&amp;A138, Table2[Ratio Neg], "&lt;"&amp;A139)</f>
        <v>88</v>
      </c>
    </row>
    <row r="139" spans="1:3" x14ac:dyDescent="0.25">
      <c r="A139">
        <v>0.88500000000000001</v>
      </c>
      <c r="B139">
        <f>COUNTIFS(Table2[Ratio Pos], "&gt;="&amp;A139, Table2[Ratio Pos], "&lt;"&amp;A140)</f>
        <v>0</v>
      </c>
      <c r="C139">
        <f>COUNTIFS(Table2[Ratio Neg], "&gt;="&amp;A139, Table2[Ratio Neg], "&lt;"&amp;A140)</f>
        <v>89</v>
      </c>
    </row>
    <row r="140" spans="1:3" x14ac:dyDescent="0.25">
      <c r="A140">
        <v>0.89</v>
      </c>
      <c r="B140">
        <f>COUNTIFS(Table2[Ratio Pos], "&gt;="&amp;A140, Table2[Ratio Pos], "&lt;"&amp;A141)</f>
        <v>1</v>
      </c>
      <c r="C140">
        <f>COUNTIFS(Table2[Ratio Neg], "&gt;="&amp;A140, Table2[Ratio Neg], "&lt;"&amp;A141)</f>
        <v>74</v>
      </c>
    </row>
    <row r="141" spans="1:3" x14ac:dyDescent="0.25">
      <c r="A141">
        <v>0.89500000000000002</v>
      </c>
      <c r="B141">
        <f>COUNTIFS(Table2[Ratio Pos], "&gt;="&amp;A141, Table2[Ratio Pos], "&lt;"&amp;A142)</f>
        <v>0</v>
      </c>
      <c r="C141">
        <f>COUNTIFS(Table2[Ratio Neg], "&gt;="&amp;A141, Table2[Ratio Neg], "&lt;"&amp;A142)</f>
        <v>61</v>
      </c>
    </row>
    <row r="142" spans="1:3" x14ac:dyDescent="0.25">
      <c r="A142">
        <v>0.9</v>
      </c>
      <c r="B142">
        <f>COUNTIFS(Table2[Ratio Pos], "&gt;="&amp;A142, Table2[Ratio Pos], "&lt;"&amp;A143)</f>
        <v>0</v>
      </c>
      <c r="C142">
        <f>COUNTIFS(Table2[Ratio Neg], "&gt;="&amp;A142, Table2[Ratio Neg], "&lt;"&amp;A143)</f>
        <v>45</v>
      </c>
    </row>
    <row r="143" spans="1:3" x14ac:dyDescent="0.25">
      <c r="A143">
        <v>0.90500000000000003</v>
      </c>
      <c r="B143">
        <f>COUNTIFS(Table2[Ratio Pos], "&gt;="&amp;A143, Table2[Ratio Pos], "&lt;"&amp;A144)</f>
        <v>0</v>
      </c>
      <c r="C143">
        <f>COUNTIFS(Table2[Ratio Neg], "&gt;="&amp;A143, Table2[Ratio Neg], "&lt;"&amp;A144)</f>
        <v>26</v>
      </c>
    </row>
    <row r="144" spans="1:3" x14ac:dyDescent="0.25">
      <c r="A144">
        <v>0.91</v>
      </c>
      <c r="B144">
        <f>COUNTIFS(Table2[Ratio Pos], "&gt;="&amp;A144, Table2[Ratio Pos], "&lt;"&amp;A145)</f>
        <v>0</v>
      </c>
      <c r="C144">
        <f>COUNTIFS(Table2[Ratio Neg], "&gt;="&amp;A144, Table2[Ratio Neg], "&lt;"&amp;A145)</f>
        <v>26</v>
      </c>
    </row>
    <row r="145" spans="1:3" x14ac:dyDescent="0.25">
      <c r="A145">
        <v>0.91500000000000004</v>
      </c>
      <c r="B145">
        <f>COUNTIFS(Table2[Ratio Pos], "&gt;="&amp;A145, Table2[Ratio Pos], "&lt;"&amp;A146)</f>
        <v>0</v>
      </c>
      <c r="C145">
        <f>COUNTIFS(Table2[Ratio Neg], "&gt;="&amp;A145, Table2[Ratio Neg], "&lt;"&amp;A146)</f>
        <v>32</v>
      </c>
    </row>
    <row r="146" spans="1:3" x14ac:dyDescent="0.25">
      <c r="A146">
        <v>0.92</v>
      </c>
      <c r="B146">
        <f>COUNTIFS(Table2[Ratio Pos], "&gt;="&amp;A146, Table2[Ratio Pos], "&lt;"&amp;A147)</f>
        <v>1</v>
      </c>
      <c r="C146">
        <f>COUNTIFS(Table2[Ratio Neg], "&gt;="&amp;A146, Table2[Ratio Neg], "&lt;"&amp;A147)</f>
        <v>20</v>
      </c>
    </row>
    <row r="147" spans="1:3" x14ac:dyDescent="0.25">
      <c r="A147">
        <v>0.92500000000000004</v>
      </c>
      <c r="B147">
        <f>COUNTIFS(Table2[Ratio Pos], "&gt;="&amp;A147, Table2[Ratio Pos], "&lt;"&amp;A148)</f>
        <v>0</v>
      </c>
      <c r="C147">
        <f>COUNTIFS(Table2[Ratio Neg], "&gt;="&amp;A147, Table2[Ratio Neg], "&lt;"&amp;A148)</f>
        <v>14</v>
      </c>
    </row>
    <row r="148" spans="1:3" x14ac:dyDescent="0.25">
      <c r="A148">
        <v>0.93</v>
      </c>
      <c r="B148">
        <f>COUNTIFS(Table2[Ratio Pos], "&gt;="&amp;A148, Table2[Ratio Pos], "&lt;"&amp;A149)</f>
        <v>0</v>
      </c>
      <c r="C148">
        <f>COUNTIFS(Table2[Ratio Neg], "&gt;="&amp;A148, Table2[Ratio Neg], "&lt;"&amp;A149)</f>
        <v>8</v>
      </c>
    </row>
    <row r="149" spans="1:3" x14ac:dyDescent="0.25">
      <c r="A149">
        <v>0.93500000000000005</v>
      </c>
      <c r="B149">
        <f>COUNTIFS(Table2[Ratio Pos], "&gt;="&amp;A149, Table2[Ratio Pos], "&lt;"&amp;A150)</f>
        <v>0</v>
      </c>
      <c r="C149">
        <f>COUNTIFS(Table2[Ratio Neg], "&gt;="&amp;A149, Table2[Ratio Neg], "&lt;"&amp;A150)</f>
        <v>10</v>
      </c>
    </row>
    <row r="150" spans="1:3" x14ac:dyDescent="0.25">
      <c r="A150">
        <v>0.94</v>
      </c>
      <c r="B150">
        <f>COUNTIFS(Table2[Ratio Pos], "&gt;="&amp;A150, Table2[Ratio Pos], "&lt;"&amp;A151)</f>
        <v>0</v>
      </c>
      <c r="C150">
        <f>COUNTIFS(Table2[Ratio Neg], "&gt;="&amp;A150, Table2[Ratio Neg], "&lt;"&amp;A151)</f>
        <v>8</v>
      </c>
    </row>
    <row r="151" spans="1:3" x14ac:dyDescent="0.25">
      <c r="A151">
        <v>0.94499999999999995</v>
      </c>
      <c r="B151">
        <f>COUNTIFS(Table2[Ratio Pos], "&gt;="&amp;A151, Table2[Ratio Pos], "&lt;"&amp;A152)</f>
        <v>0</v>
      </c>
      <c r="C151">
        <f>COUNTIFS(Table2[Ratio Neg], "&gt;="&amp;A151, Table2[Ratio Neg], "&lt;"&amp;A152)</f>
        <v>4</v>
      </c>
    </row>
    <row r="152" spans="1:3" x14ac:dyDescent="0.25">
      <c r="A152">
        <v>0.95</v>
      </c>
      <c r="B152">
        <f>COUNTIFS(Table2[Ratio Pos], "&gt;="&amp;A152, Table2[Ratio Pos], "&lt;"&amp;A153)</f>
        <v>0</v>
      </c>
      <c r="C152">
        <f>COUNTIFS(Table2[Ratio Neg], "&gt;="&amp;A152, Table2[Ratio Neg], "&lt;"&amp;A153)</f>
        <v>2</v>
      </c>
    </row>
    <row r="153" spans="1:3" x14ac:dyDescent="0.25">
      <c r="A153">
        <v>0.95499999999999996</v>
      </c>
      <c r="B153">
        <f>COUNTIFS(Table2[Ratio Pos], "&gt;="&amp;A153, Table2[Ratio Pos], "&lt;"&amp;A154)</f>
        <v>0</v>
      </c>
      <c r="C153">
        <f>COUNTIFS(Table2[Ratio Neg], "&gt;="&amp;A153, Table2[Ratio Neg], "&lt;"&amp;A154)</f>
        <v>0</v>
      </c>
    </row>
    <row r="154" spans="1:3" x14ac:dyDescent="0.25">
      <c r="A154">
        <v>0.96</v>
      </c>
      <c r="B154">
        <f>COUNTIFS(Table2[Ratio Pos], "&gt;="&amp;A154, Table2[Ratio Pos], "&lt;"&amp;A155)</f>
        <v>0</v>
      </c>
      <c r="C154">
        <f>COUNTIFS(Table2[Ratio Neg], "&gt;="&amp;A154, Table2[Ratio Neg], "&lt;"&amp;A155)</f>
        <v>0</v>
      </c>
    </row>
    <row r="155" spans="1:3" x14ac:dyDescent="0.25">
      <c r="A155">
        <v>0.96499999999999997</v>
      </c>
      <c r="B155">
        <f>COUNTIFS(Table2[Ratio Pos], "&gt;="&amp;A155, Table2[Ratio Pos], "&lt;"&amp;A156)</f>
        <v>0</v>
      </c>
      <c r="C155">
        <f>COUNTIFS(Table2[Ratio Neg], "&gt;="&amp;A155, Table2[Ratio Neg], "&lt;"&amp;A156)</f>
        <v>0</v>
      </c>
    </row>
    <row r="156" spans="1:3" x14ac:dyDescent="0.25">
      <c r="A156">
        <v>0.97</v>
      </c>
      <c r="B156">
        <f>COUNTIFS(Table2[Ratio Pos], "&gt;="&amp;A156, Table2[Ratio Pos], "&lt;"&amp;A157)</f>
        <v>0</v>
      </c>
      <c r="C156">
        <f>COUNTIFS(Table2[Ratio Neg], "&gt;="&amp;A156, Table2[Ratio Neg], "&lt;"&amp;A157)</f>
        <v>0</v>
      </c>
    </row>
    <row r="157" spans="1:3" x14ac:dyDescent="0.25">
      <c r="A157">
        <v>0.97499999999999998</v>
      </c>
      <c r="B157">
        <f>COUNTIFS(Table2[Ratio Pos], "&gt;="&amp;A157, Table2[Ratio Pos], "&lt;"&amp;A158)</f>
        <v>0</v>
      </c>
      <c r="C157">
        <f>COUNTIFS(Table2[Ratio Neg], "&gt;="&amp;A157, Table2[Ratio Neg], "&lt;"&amp;A158)</f>
        <v>0</v>
      </c>
    </row>
    <row r="158" spans="1:3" x14ac:dyDescent="0.25">
      <c r="A158">
        <v>0.98</v>
      </c>
      <c r="B158">
        <f>COUNTIFS(Table2[Ratio Pos], "&gt;="&amp;A158, Table2[Ratio Pos], "&lt;"&amp;A159)</f>
        <v>0</v>
      </c>
      <c r="C158">
        <f>COUNTIFS(Table2[Ratio Neg], "&gt;="&amp;A158, Table2[Ratio Neg], "&lt;"&amp;A159)</f>
        <v>0</v>
      </c>
    </row>
    <row r="159" spans="1:3" x14ac:dyDescent="0.25">
      <c r="A159">
        <v>0.98499999999999999</v>
      </c>
      <c r="B159">
        <f>COUNTIFS(Table2[Ratio Pos], "&gt;="&amp;A159, Table2[Ratio Pos], "&lt;"&amp;A160)</f>
        <v>0</v>
      </c>
      <c r="C159">
        <f>COUNTIFS(Table2[Ratio Neg], "&gt;="&amp;A159, Table2[Ratio Neg], "&lt;"&amp;A160)</f>
        <v>0</v>
      </c>
    </row>
    <row r="160" spans="1:3" x14ac:dyDescent="0.25">
      <c r="A160">
        <v>0.99</v>
      </c>
      <c r="B160">
        <f>COUNTIFS(Table2[Ratio Pos], "&gt;="&amp;A160, Table2[Ratio Pos], "&lt;"&amp;A161)</f>
        <v>0</v>
      </c>
      <c r="C160">
        <f>COUNTIFS(Table2[Ratio Neg], "&gt;="&amp;A160, Table2[Ratio Neg], "&lt;"&amp;A161)</f>
        <v>0</v>
      </c>
    </row>
    <row r="161" spans="1:3" x14ac:dyDescent="0.25">
      <c r="A161">
        <v>0.995</v>
      </c>
      <c r="B161">
        <f>COUNTIFS(Table2[Ratio Pos], "&gt;="&amp;A161, Table2[Ratio Pos], "&lt;"&amp;A162)</f>
        <v>0</v>
      </c>
      <c r="C161">
        <f>COUNTIFS(Table2[Ratio Neg], "&gt;="&amp;A161, Table2[Ratio Neg], "&lt;"&amp;A162)</f>
        <v>0</v>
      </c>
    </row>
    <row r="162" spans="1:3" x14ac:dyDescent="0.25">
      <c r="A162">
        <v>1</v>
      </c>
      <c r="B162">
        <f>COUNTIFS(Table2[Ratio Pos], "&gt;="&amp;A162, Table2[Ratio Pos], "&lt;"&amp;#REF!)</f>
        <v>0</v>
      </c>
      <c r="C162">
        <f>COUNTIFS(Table2[Ratio Neg], "&gt;="&amp;A162, Table2[Ratio Neg], "&lt;"&amp;#REF!)</f>
        <v>0</v>
      </c>
    </row>
  </sheetData>
  <mergeCells count="17">
    <mergeCell ref="G40:I40"/>
    <mergeCell ref="K40:M40"/>
    <mergeCell ref="P40:R40"/>
    <mergeCell ref="T40:V40"/>
    <mergeCell ref="J10:K10"/>
    <mergeCell ref="L10:M10"/>
    <mergeCell ref="G13:I13"/>
    <mergeCell ref="K13:M13"/>
    <mergeCell ref="G37:M37"/>
    <mergeCell ref="P37:V37"/>
    <mergeCell ref="J9:K9"/>
    <mergeCell ref="L9:M9"/>
    <mergeCell ref="I3:I4"/>
    <mergeCell ref="J3:K3"/>
    <mergeCell ref="L3:M3"/>
    <mergeCell ref="J8:K8"/>
    <mergeCell ref="L8:M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Mean, St.d - Local Intensity</vt:lpstr>
      <vt:lpstr>Mean - Local Gradients</vt:lpstr>
      <vt:lpstr>Ratios - Local vs.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Meyer</dc:creator>
  <cp:lastModifiedBy>Louis Meyer</cp:lastModifiedBy>
  <dcterms:created xsi:type="dcterms:W3CDTF">2019-05-16T13:46:19Z</dcterms:created>
  <dcterms:modified xsi:type="dcterms:W3CDTF">2019-05-19T18:54:52Z</dcterms:modified>
</cp:coreProperties>
</file>