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<sst xmlns="http://schemas.openxmlformats.org/spreadsheetml/2006/main" count="1514" uniqueCount="433">
  <si>
    <t>File opened</t>
  </si>
  <si>
    <t>2023-08-04 09:13:57</t>
  </si>
  <si>
    <t>Console s/n</t>
  </si>
  <si>
    <t>68C-702812</t>
  </si>
  <si>
    <t>Console ver</t>
  </si>
  <si>
    <t>Bluestem v.2.1.08</t>
  </si>
  <si>
    <t>Scripts ver</t>
  </si>
  <si>
    <t>2022.05  2.1.08, Aug 2022</t>
  </si>
  <si>
    <t>Head s/n</t>
  </si>
  <si>
    <t>68H-0132802</t>
  </si>
  <si>
    <t>Head ver</t>
  </si>
  <si>
    <t>1.4.22</t>
  </si>
  <si>
    <t>Head cal</t>
  </si>
  <si>
    <t>{"oxygen": "21", "co2azero": "0.943145", "co2aspan1": "0.99634", "co2aspan2": "-0.0100546", "co2aspan2a": "0.302891", "co2aspan2b": "0.30086", "co2aspanconc1": "2505", "co2aspanconc2": "300.8", "co2bzero": "0.937309", "co2bspan1": "0.996579", "co2bspan2": "-0.0118324", "co2bspan2a": "0.305065", "co2bspan2b": "0.302921", "co2bspanconc1": "2505", "co2bspanconc2": "300.8", "h2oazero": "1.09465", "h2oaspan1": "0.997571", "h2oaspan2": "0", "h2oaspan2a": "0.0615031", "h2oaspan2b": "0.0613537", "h2oaspanconc1": "12.07", "h2oaspanconc2": "0", "h2obzero": "1.11073", "h2obspan1": "0.998267", "h2obspan2": "0", "h2obspan2a": "0.0630863", "h2obspan2b": "0.062977", "h2obspanconc1": "12.07", "h2obspanconc2": "0", "tazero": "0.0778122", "tbzero": "0.182774", "flowmeterzero": "2.49693", "flowazero": "0.36448", "flowbzero": "0.37201", "chamberpressurezero": "2.58342", "ssa_ref": "32046.7", "ssb_ref": "34596.6"}</t>
  </si>
  <si>
    <t>CO2 rangematch</t>
  </si>
  <si>
    <t>Mon Oct 10 13:38</t>
  </si>
  <si>
    <t>H2O rangematch</t>
  </si>
  <si>
    <t>Mon Oct 10 13:32</t>
  </si>
  <si>
    <t>Chamber type</t>
  </si>
  <si>
    <t>6800-01A</t>
  </si>
  <si>
    <t>Chamber s/n</t>
  </si>
  <si>
    <t>MPF-842384</t>
  </si>
  <si>
    <t>Chamber rev</t>
  </si>
  <si>
    <t>0</t>
  </si>
  <si>
    <t>Chamber cal</t>
  </si>
  <si>
    <t>Fluorometer</t>
  </si>
  <si>
    <t>Flr. Version</t>
  </si>
  <si>
    <t>09:13:57</t>
  </si>
  <si>
    <t>Stability Definition:	A (GasEx): Slp&lt;1 Per=10	gsw (GasEx): Slp&lt;1 Per=10	E (GasEx): Slp&lt;1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</si>
  <si>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</si>
  <si>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</si>
  <si>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</si>
  <si>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</si>
  <si>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</si>
  <si>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</si>
  <si>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</si>
  <si>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</si>
  <si>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</si>
  <si>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</si>
  <si>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</si>
  <si>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</si>
  <si>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</si>
  <si>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</si>
  <si>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</si>
  <si>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</si>
  <si>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</si>
  <si>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</si>
  <si>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</si>
  <si>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</si>
  <si>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</si>
  <si>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</si>
  <si>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</si>
  <si>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</si>
  <si>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</si>
  <si>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</si>
  <si>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</si>
  <si>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</si>
  <si>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</si>
  <si>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</si>
  <si>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</si>
  <si>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</si>
  <si>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</si>
  <si>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</si>
  <si>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</si>
  <si>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</si>
  <si>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</si>
  <si>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</si>
  <si>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</si>
  <si>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</si>
  <si>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</si>
  <si>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</si>
  <si>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</si>
  <si>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</si>
  <si>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</si>
  <si>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</si>
  <si>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</si>
  <si>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</si>
  <si>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</si>
  <si>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</si>
  <si>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</si>
  <si>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</si>
  <si>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2.23524 185.162 342.509 587.681 867.494 1090.36 1313.21 1489.95</t>
  </si>
  <si>
    <t>Fs_true</t>
  </si>
  <si>
    <t>-0.505299 230.017 385.171 587.941 806.177 1001.43 1201.14 1400.14</t>
  </si>
  <si>
    <t>leak_wt</t>
  </si>
  <si>
    <t>SysObs</t>
  </si>
  <si>
    <t>UserDefCon</t>
  </si>
  <si>
    <t>GasEx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</si>
  <si>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</si>
  <si>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</si>
  <si>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</si>
  <si>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</si>
  <si>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</si>
  <si>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</si>
  <si>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</si>
  <si>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</si>
  <si>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</si>
  <si>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</si>
  <si>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</si>
  <si>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</si>
  <si>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</si>
  <si>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</si>
  <si>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</si>
  <si>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</si>
  <si>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</si>
  <si>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</si>
  <si>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</si>
  <si>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</si>
  <si>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</si>
  <si>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Water.pot</t>
  </si>
  <si>
    <t>Ex.int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</si>
  <si>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</si>
  <si>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</si>
  <si>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</si>
  <si>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</si>
  <si>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</si>
  <si>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</si>
  <si>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</si>
  <si>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</si>
  <si>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</si>
  <si>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</si>
  <si>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</si>
  <si>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</si>
  <si>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</si>
  <si>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</si>
  <si>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</si>
  <si>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</si>
  <si>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</si>
  <si>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</si>
  <si>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</si>
  <si>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</si>
  <si>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</si>
  <si>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</si>
  <si>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</si>
  <si>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</si>
  <si>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</si>
  <si>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</si>
  <si>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</si>
  <si>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</si>
  <si>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</si>
  <si>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</si>
  <si>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</si>
  <si>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</si>
  <si>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</si>
  <si>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</si>
  <si>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</si>
  <si>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</si>
  <si>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</si>
  <si>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</si>
  <si>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</si>
  <si>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</si>
  <si>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</si>
  <si>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</si>
  <si>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</si>
  <si>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</si>
  <si>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</si>
  <si>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</si>
  <si>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</si>
  <si>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</si>
  <si>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</si>
  <si>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</si>
  <si>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</si>
  <si>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</si>
  <si>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</si>
  <si>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</si>
  <si>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</si>
  <si>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</si>
  <si>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</si>
  <si>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</si>
  <si>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</si>
  <si>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</si>
  <si>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</si>
  <si>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</si>
  <si>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</si>
  <si>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</si>
  <si>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</si>
  <si>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</si>
  <si>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</si>
  <si>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</si>
  <si>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</si>
  <si>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</si>
  <si>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</si>
  <si>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</si>
  <si>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</si>
  <si>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</si>
  <si>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</si>
  <si>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</si>
  <si>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</si>
  <si>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</si>
  <si>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</si>
  <si>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</si>
  <si>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</si>
  <si>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</si>
  <si>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</si>
  <si>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</si>
  <si>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</si>
  <si>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</si>
  <si>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</si>
  <si>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</si>
  <si>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</si>
  <si>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</si>
  <si>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</si>
  <si>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</si>
  <si>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</si>
  <si>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</si>
  <si>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</si>
  <si>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</si>
  <si>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E:MN</t>
  </si>
  <si>
    <t>E:SLP</t>
  </si>
  <si>
    <t>E:SD</t>
  </si>
  <si>
    <t>E:OK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</si>
  <si>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</si>
  <si>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</si>
  <si>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</si>
  <si>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</si>
  <si>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</si>
  <si>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</si>
  <si>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</si>
  <si>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</si>
  <si>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</si>
  <si>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</si>
  <si>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</si>
  <si>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</si>
  <si>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</si>
  <si>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</si>
  <si>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</si>
  <si>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</si>
  <si>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</si>
  <si>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</si>
  <si>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</si>
  <si>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</si>
  <si>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</si>
  <si>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</si>
  <si>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</si>
  <si>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</si>
  <si>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</si>
  <si>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</si>
  <si>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</si>
  <si>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</si>
  <si>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</si>
  <si>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</si>
  <si>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</si>
  <si>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</si>
  <si>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</si>
  <si>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</si>
  <si>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</si>
  <si>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</si>
  <si>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</si>
  <si>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</si>
  <si>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</si>
  <si>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</si>
  <si>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</si>
  <si>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</si>
  <si>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</si>
  <si>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</si>
  <si>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</si>
  <si>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</si>
  <si>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</si>
  <si>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</si>
  <si>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</si>
  <si>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</si>
  <si>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</si>
  <si>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</si>
  <si>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</si>
  <si>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</si>
  <si>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</si>
  <si>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</si>
  <si>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</si>
  <si>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</si>
  <si>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</si>
  <si>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</si>
  <si>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</si>
  <si>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</si>
  <si>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</si>
  <si>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</si>
  <si>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</si>
  <si>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</si>
  <si>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</si>
  <si>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</si>
  <si>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</si>
  <si>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</si>
  <si>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</si>
  <si>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</si>
  <si>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</si>
  <si>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</si>
  <si>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</si>
  <si>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</si>
  <si>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</si>
  <si>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</si>
  <si>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</si>
  <si>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</si>
  <si>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</si>
  <si>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</si>
  <si>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</si>
  <si>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</si>
  <si>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</si>
  <si>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</si>
  <si>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</si>
  <si>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</si>
  <si>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</si>
  <si>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</si>
  <si>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</si>
  <si>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</si>
  <si>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</si>
  <si>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</si>
  <si>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</si>
  <si>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</si>
  <si>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</si>
  <si>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</si>
  <si>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</si>
  <si>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</si>
  <si>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</si>
  <si>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</si>
  <si>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</si>
  <si>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</si>
  <si>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</si>
  <si>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</si>
  <si>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</si>
  <si>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psi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</si>
  <si>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</si>
  <si>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</si>
  <si>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</si>
  <si>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</si>
  <si>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</si>
  <si>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</si>
  <si>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</si>
  <si>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</si>
  <si>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</si>
  <si>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</si>
  <si>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</si>
  <si>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</si>
  <si>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</si>
  <si>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</si>
  <si>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</si>
  <si>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</si>
  <si>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</si>
  <si>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</si>
  <si>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</si>
  <si>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</si>
  <si>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</si>
  <si>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</si>
  <si>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</si>
  <si>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20230805 09:23:05</t>
  </si>
  <si>
    <t>09:23:05</t>
  </si>
  <si>
    <t>none</t>
  </si>
  <si>
    <t>Excised</t>
  </si>
  <si>
    <t>0: Broadleaf</t>
  </si>
  <si>
    <t>09:18:41</t>
  </si>
  <si>
    <t>3/3</t>
  </si>
  <si>
    <t>10111111</t>
  </si>
  <si>
    <t>oioooooo</t>
  </si>
  <si>
    <t>on</t>
  </si>
  <si>
    <t>20230805 09:26:51</t>
  </si>
  <si>
    <t>09:26:51</t>
  </si>
  <si>
    <t>20230805 09:29:07</t>
  </si>
  <si>
    <t>09:29:07</t>
  </si>
  <si>
    <t>20230805 09:31:27</t>
  </si>
  <si>
    <t>09:31:27</t>
  </si>
  <si>
    <t>20230805 09:33:23</t>
  </si>
  <si>
    <t>09:33:23</t>
  </si>
  <si>
    <t>20230805 09:35:12</t>
  </si>
  <si>
    <t>09:35:12</t>
  </si>
  <si>
    <t>20230805 09:36:43</t>
  </si>
  <si>
    <t>09:36:43</t>
  </si>
  <si>
    <t>20230805 09:37:59</t>
  </si>
  <si>
    <t>09:37:59</t>
  </si>
  <si>
    <t>20230805 09:39:06</t>
  </si>
  <si>
    <t>09:39:06</t>
  </si>
  <si>
    <t>2/3</t>
  </si>
  <si>
    <t>20230805 09:40:15</t>
  </si>
  <si>
    <t>09:40:15</t>
  </si>
  <si>
    <t>20230805 09:42:23</t>
  </si>
  <si>
    <t>09:42:23</t>
  </si>
  <si>
    <t>20230805 09:45:39</t>
  </si>
  <si>
    <t>09:45:39</t>
  </si>
  <si>
    <t>20230805 09:48:03</t>
  </si>
  <si>
    <t>09:48:03</t>
  </si>
  <si>
    <t>20230805 09:50:18</t>
  </si>
  <si>
    <t>09:50:18</t>
  </si>
  <si>
    <t>20230805 09:52:36</t>
  </si>
  <si>
    <t>09:52:36</t>
  </si>
  <si>
    <t>20230805 09:54:55</t>
  </si>
  <si>
    <t>09:54:55</t>
  </si>
  <si>
    <t>20230805 09:57:05</t>
  </si>
  <si>
    <t>09:57:05</t>
  </si>
  <si>
    <t>20230805 09:58:45</t>
  </si>
  <si>
    <t>09:58:45</t>
  </si>
  <si>
    <t>20230805 09:59:54</t>
  </si>
  <si>
    <t>09:59:54</t>
  </si>
  <si>
    <t>20230805 10:01:17</t>
  </si>
  <si>
    <t>10:01:17</t>
  </si>
  <si>
    <t>20230805 10:02:19</t>
  </si>
  <si>
    <t>10:02:19</t>
  </si>
  <si>
    <t>20230805 10:08:26</t>
  </si>
  <si>
    <t>10:08:26</t>
  </si>
  <si>
    <t>20230805 10:09:12</t>
  </si>
  <si>
    <t>10:09:12</t>
  </si>
  <si>
    <t>20230805 10:10:06</t>
  </si>
  <si>
    <t>10:10:06</t>
  </si>
  <si>
    <t>20230805 10:11:15</t>
  </si>
  <si>
    <t>10:11:15</t>
  </si>
  <si>
    <t>20230805 10:12:11</t>
  </si>
  <si>
    <t>10:12:11</t>
  </si>
  <si>
    <t>20230805 10:13:23</t>
  </si>
  <si>
    <t>10:13:23</t>
  </si>
  <si>
    <t>20230805 10:15:40</t>
  </si>
  <si>
    <t>10:15:40</t>
  </si>
  <si>
    <t>20230805 10:18:27</t>
  </si>
  <si>
    <t>10:18:27</t>
  </si>
  <si>
    <t>20230805 10:20:36</t>
  </si>
  <si>
    <t>10:20:36</t>
  </si>
  <si>
    <t>20230805 10:21:54</t>
  </si>
  <si>
    <t>10:21:54</t>
  </si>
  <si>
    <t>20230805 10:23:09</t>
  </si>
  <si>
    <t>10:23:09</t>
  </si>
  <si>
    <t>20230805 10:24:22</t>
  </si>
  <si>
    <t>10:24:22</t>
  </si>
  <si>
    <t>20230805 10:25:55</t>
  </si>
  <si>
    <t>10:25:55</t>
  </si>
  <si>
    <t>20230805 10:26:51</t>
  </si>
  <si>
    <t>10:26:51</t>
  </si>
  <si>
    <t>20230805 10:29:05</t>
  </si>
  <si>
    <t>10:29:05</t>
  </si>
  <si>
    <t>20230805 10:30:38</t>
  </si>
  <si>
    <t>10:30:38</t>
  </si>
  <si>
    <t>20230805 10:31:51</t>
  </si>
  <si>
    <t>10:31:51</t>
  </si>
  <si>
    <t>20230805 10:32:53</t>
  </si>
  <si>
    <t>10:32:53</t>
  </si>
  <si>
    <t>20230805 10:34:20</t>
  </si>
  <si>
    <t>10:34:20</t>
  </si>
  <si>
    <t>20230805 10:34:56</t>
  </si>
  <si>
    <t>10:34:56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</si>
</sst>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J57"/>
  <sheetViews>
    <sheetView tabSelected="1" workbookViewId="0"/>
  </sheetViews>
  <sheetFormatPr defaultRowHeight="15"/>
  <sheetData>
    <row r="2" spans="1:218">
      <c r="A2" t="s">
        <v>29</v>
      </c>
      <c r="B2" t="s">
        <v>30</v>
      </c>
      <c r="C2" t="s">
        <v>32</v>
      </c>
    </row>
    <row r="3" spans="1:218">
      <c r="B3" t="s">
        <v>31</v>
      </c>
      <c r="C3">
        <v>21</v>
      </c>
    </row>
    <row r="4" spans="1:218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8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18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18">
      <c r="B7">
        <v>0</v>
      </c>
      <c r="C7">
        <v>1</v>
      </c>
      <c r="D7">
        <v>0</v>
      </c>
      <c r="E7">
        <v>0</v>
      </c>
    </row>
    <row r="8" spans="1:218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18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18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18">
      <c r="B11">
        <v>0</v>
      </c>
      <c r="C11">
        <v>0</v>
      </c>
      <c r="D11">
        <v>0</v>
      </c>
      <c r="E11">
        <v>0</v>
      </c>
      <c r="F11">
        <v>1</v>
      </c>
    </row>
    <row r="12" spans="1:218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18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18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90</v>
      </c>
      <c r="AR14" t="s">
        <v>90</v>
      </c>
      <c r="AS14" t="s">
        <v>90</v>
      </c>
      <c r="AT14" t="s">
        <v>90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93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94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</row>
    <row r="15" spans="1:218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88</v>
      </c>
      <c r="AI15" t="s">
        <v>135</v>
      </c>
      <c r="AJ15" t="s">
        <v>136</v>
      </c>
      <c r="AK15" t="s">
        <v>137</v>
      </c>
      <c r="AL15" t="s">
        <v>138</v>
      </c>
      <c r="AM15" t="s">
        <v>139</v>
      </c>
      <c r="AN15" t="s">
        <v>140</v>
      </c>
      <c r="AO15" t="s">
        <v>141</v>
      </c>
      <c r="AP15" t="s">
        <v>142</v>
      </c>
      <c r="AQ15" t="s">
        <v>143</v>
      </c>
      <c r="AR15" t="s">
        <v>144</v>
      </c>
      <c r="AS15" t="s">
        <v>145</v>
      </c>
      <c r="AT15" t="s">
        <v>146</v>
      </c>
      <c r="AU15" t="s">
        <v>111</v>
      </c>
      <c r="AV15" t="s">
        <v>147</v>
      </c>
      <c r="AW15" t="s">
        <v>148</v>
      </c>
      <c r="AX15" t="s">
        <v>149</v>
      </c>
      <c r="AY15" t="s">
        <v>150</v>
      </c>
      <c r="AZ15" t="s">
        <v>151</v>
      </c>
      <c r="BA15" t="s">
        <v>152</v>
      </c>
      <c r="BB15" t="s">
        <v>153</v>
      </c>
      <c r="BC15" t="s">
        <v>154</v>
      </c>
      <c r="BD15" t="s">
        <v>155</v>
      </c>
      <c r="BE15" t="s">
        <v>156</v>
      </c>
      <c r="BF15" t="s">
        <v>157</v>
      </c>
      <c r="BG15" t="s">
        <v>158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103</v>
      </c>
      <c r="CP15" t="s">
        <v>106</v>
      </c>
      <c r="CQ15" t="s">
        <v>192</v>
      </c>
      <c r="CR15" t="s">
        <v>193</v>
      </c>
      <c r="CS15" t="s">
        <v>194</v>
      </c>
      <c r="CT15" t="s">
        <v>195</v>
      </c>
      <c r="CU15" t="s">
        <v>196</v>
      </c>
      <c r="CV15" t="s">
        <v>197</v>
      </c>
      <c r="CW15" t="s">
        <v>198</v>
      </c>
      <c r="CX15" t="s">
        <v>199</v>
      </c>
      <c r="CY15" t="s">
        <v>200</v>
      </c>
      <c r="CZ15" t="s">
        <v>201</v>
      </c>
      <c r="DA15" t="s">
        <v>202</v>
      </c>
      <c r="DB15" t="s">
        <v>203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</row>
    <row r="16" spans="1:218">
      <c r="B16" t="s">
        <v>316</v>
      </c>
      <c r="C16" t="s">
        <v>316</v>
      </c>
      <c r="F16" t="s">
        <v>316</v>
      </c>
      <c r="G16" t="s">
        <v>317</v>
      </c>
      <c r="H16" t="s">
        <v>318</v>
      </c>
      <c r="J16" t="s">
        <v>316</v>
      </c>
      <c r="K16" t="s">
        <v>319</v>
      </c>
      <c r="L16" t="s">
        <v>320</v>
      </c>
      <c r="M16" t="s">
        <v>321</v>
      </c>
      <c r="N16" t="s">
        <v>322</v>
      </c>
      <c r="O16" t="s">
        <v>322</v>
      </c>
      <c r="P16" t="s">
        <v>154</v>
      </c>
      <c r="Q16" t="s">
        <v>154</v>
      </c>
      <c r="R16" t="s">
        <v>319</v>
      </c>
      <c r="S16" t="s">
        <v>319</v>
      </c>
      <c r="T16" t="s">
        <v>319</v>
      </c>
      <c r="U16" t="s">
        <v>319</v>
      </c>
      <c r="V16" t="s">
        <v>323</v>
      </c>
      <c r="W16" t="s">
        <v>324</v>
      </c>
      <c r="X16" t="s">
        <v>324</v>
      </c>
      <c r="Y16" t="s">
        <v>325</v>
      </c>
      <c r="Z16" t="s">
        <v>326</v>
      </c>
      <c r="AA16" t="s">
        <v>325</v>
      </c>
      <c r="AB16" t="s">
        <v>325</v>
      </c>
      <c r="AC16" t="s">
        <v>325</v>
      </c>
      <c r="AD16" t="s">
        <v>323</v>
      </c>
      <c r="AE16" t="s">
        <v>323</v>
      </c>
      <c r="AF16" t="s">
        <v>323</v>
      </c>
      <c r="AG16" t="s">
        <v>323</v>
      </c>
      <c r="AH16" t="s">
        <v>327</v>
      </c>
      <c r="AI16" t="s">
        <v>326</v>
      </c>
      <c r="AK16" t="s">
        <v>326</v>
      </c>
      <c r="AL16" t="s">
        <v>327</v>
      </c>
      <c r="AM16" t="s">
        <v>321</v>
      </c>
      <c r="AN16" t="s">
        <v>321</v>
      </c>
      <c r="AP16" t="s">
        <v>328</v>
      </c>
      <c r="AQ16" t="s">
        <v>329</v>
      </c>
      <c r="AT16" t="s">
        <v>319</v>
      </c>
      <c r="AU16" t="s">
        <v>316</v>
      </c>
      <c r="AV16" t="s">
        <v>322</v>
      </c>
      <c r="AW16" t="s">
        <v>322</v>
      </c>
      <c r="AX16" t="s">
        <v>330</v>
      </c>
      <c r="AY16" t="s">
        <v>330</v>
      </c>
      <c r="AZ16" t="s">
        <v>322</v>
      </c>
      <c r="BA16" t="s">
        <v>330</v>
      </c>
      <c r="BB16" t="s">
        <v>327</v>
      </c>
      <c r="BC16" t="s">
        <v>325</v>
      </c>
      <c r="BD16" t="s">
        <v>325</v>
      </c>
      <c r="BE16" t="s">
        <v>324</v>
      </c>
      <c r="BF16" t="s">
        <v>324</v>
      </c>
      <c r="BG16" t="s">
        <v>324</v>
      </c>
      <c r="BH16" t="s">
        <v>324</v>
      </c>
      <c r="BI16" t="s">
        <v>324</v>
      </c>
      <c r="BJ16" t="s">
        <v>331</v>
      </c>
      <c r="BK16" t="s">
        <v>321</v>
      </c>
      <c r="BL16" t="s">
        <v>321</v>
      </c>
      <c r="BM16" t="s">
        <v>322</v>
      </c>
      <c r="BN16" t="s">
        <v>322</v>
      </c>
      <c r="BO16" t="s">
        <v>322</v>
      </c>
      <c r="BP16" t="s">
        <v>330</v>
      </c>
      <c r="BQ16" t="s">
        <v>322</v>
      </c>
      <c r="BR16" t="s">
        <v>330</v>
      </c>
      <c r="BS16" t="s">
        <v>325</v>
      </c>
      <c r="BT16" t="s">
        <v>325</v>
      </c>
      <c r="BU16" t="s">
        <v>324</v>
      </c>
      <c r="BV16" t="s">
        <v>324</v>
      </c>
      <c r="BW16" t="s">
        <v>321</v>
      </c>
      <c r="CB16" t="s">
        <v>321</v>
      </c>
      <c r="CE16" t="s">
        <v>324</v>
      </c>
      <c r="CF16" t="s">
        <v>324</v>
      </c>
      <c r="CG16" t="s">
        <v>324</v>
      </c>
      <c r="CH16" t="s">
        <v>324</v>
      </c>
      <c r="CI16" t="s">
        <v>324</v>
      </c>
      <c r="CJ16" t="s">
        <v>321</v>
      </c>
      <c r="CK16" t="s">
        <v>321</v>
      </c>
      <c r="CL16" t="s">
        <v>321</v>
      </c>
      <c r="CM16" t="s">
        <v>316</v>
      </c>
      <c r="CO16" t="s">
        <v>332</v>
      </c>
      <c r="CQ16" t="s">
        <v>316</v>
      </c>
      <c r="CR16" t="s">
        <v>316</v>
      </c>
      <c r="CT16" t="s">
        <v>333</v>
      </c>
      <c r="CU16" t="s">
        <v>334</v>
      </c>
      <c r="CV16" t="s">
        <v>333</v>
      </c>
      <c r="CW16" t="s">
        <v>334</v>
      </c>
      <c r="CX16" t="s">
        <v>333</v>
      </c>
      <c r="CY16" t="s">
        <v>334</v>
      </c>
      <c r="CZ16" t="s">
        <v>326</v>
      </c>
      <c r="DA16" t="s">
        <v>326</v>
      </c>
      <c r="DB16" t="s">
        <v>321</v>
      </c>
      <c r="DC16" t="s">
        <v>335</v>
      </c>
      <c r="DD16" t="s">
        <v>321</v>
      </c>
      <c r="DF16" t="s">
        <v>319</v>
      </c>
      <c r="DG16" t="s">
        <v>336</v>
      </c>
      <c r="DH16" t="s">
        <v>319</v>
      </c>
      <c r="DJ16" t="s">
        <v>319</v>
      </c>
      <c r="DK16" t="s">
        <v>336</v>
      </c>
      <c r="DL16" t="s">
        <v>319</v>
      </c>
      <c r="DQ16" t="s">
        <v>337</v>
      </c>
      <c r="DR16" t="s">
        <v>337</v>
      </c>
      <c r="EE16" t="s">
        <v>337</v>
      </c>
      <c r="EF16" t="s">
        <v>337</v>
      </c>
      <c r="EG16" t="s">
        <v>338</v>
      </c>
      <c r="EH16" t="s">
        <v>338</v>
      </c>
      <c r="EI16" t="s">
        <v>324</v>
      </c>
      <c r="EJ16" t="s">
        <v>324</v>
      </c>
      <c r="EK16" t="s">
        <v>326</v>
      </c>
      <c r="EL16" t="s">
        <v>324</v>
      </c>
      <c r="EM16" t="s">
        <v>330</v>
      </c>
      <c r="EN16" t="s">
        <v>326</v>
      </c>
      <c r="EO16" t="s">
        <v>326</v>
      </c>
      <c r="EQ16" t="s">
        <v>337</v>
      </c>
      <c r="ER16" t="s">
        <v>337</v>
      </c>
      <c r="ES16" t="s">
        <v>337</v>
      </c>
      <c r="ET16" t="s">
        <v>337</v>
      </c>
      <c r="EU16" t="s">
        <v>337</v>
      </c>
      <c r="EV16" t="s">
        <v>337</v>
      </c>
      <c r="EW16" t="s">
        <v>337</v>
      </c>
      <c r="EX16" t="s">
        <v>339</v>
      </c>
      <c r="EY16" t="s">
        <v>339</v>
      </c>
      <c r="EZ16" t="s">
        <v>339</v>
      </c>
      <c r="FA16" t="s">
        <v>340</v>
      </c>
      <c r="FB16" t="s">
        <v>337</v>
      </c>
      <c r="FC16" t="s">
        <v>337</v>
      </c>
      <c r="FD16" t="s">
        <v>337</v>
      </c>
      <c r="FE16" t="s">
        <v>337</v>
      </c>
      <c r="FF16" t="s">
        <v>337</v>
      </c>
      <c r="FG16" t="s">
        <v>337</v>
      </c>
      <c r="FH16" t="s">
        <v>337</v>
      </c>
      <c r="FI16" t="s">
        <v>337</v>
      </c>
      <c r="FJ16" t="s">
        <v>337</v>
      </c>
      <c r="FK16" t="s">
        <v>337</v>
      </c>
      <c r="FL16" t="s">
        <v>337</v>
      </c>
      <c r="FM16" t="s">
        <v>337</v>
      </c>
      <c r="FT16" t="s">
        <v>337</v>
      </c>
      <c r="FU16" t="s">
        <v>326</v>
      </c>
      <c r="FV16" t="s">
        <v>326</v>
      </c>
      <c r="FW16" t="s">
        <v>333</v>
      </c>
      <c r="FX16" t="s">
        <v>334</v>
      </c>
      <c r="FY16" t="s">
        <v>334</v>
      </c>
      <c r="GC16" t="s">
        <v>334</v>
      </c>
      <c r="GG16" t="s">
        <v>322</v>
      </c>
      <c r="GH16" t="s">
        <v>322</v>
      </c>
      <c r="GI16" t="s">
        <v>330</v>
      </c>
      <c r="GJ16" t="s">
        <v>330</v>
      </c>
      <c r="GK16" t="s">
        <v>341</v>
      </c>
      <c r="GL16" t="s">
        <v>341</v>
      </c>
      <c r="GM16" t="s">
        <v>337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324</v>
      </c>
      <c r="GT16" t="s">
        <v>337</v>
      </c>
      <c r="GV16" t="s">
        <v>327</v>
      </c>
      <c r="GW16" t="s">
        <v>327</v>
      </c>
      <c r="GX16" t="s">
        <v>324</v>
      </c>
      <c r="GY16" t="s">
        <v>324</v>
      </c>
      <c r="GZ16" t="s">
        <v>324</v>
      </c>
      <c r="HA16" t="s">
        <v>324</v>
      </c>
      <c r="HB16" t="s">
        <v>324</v>
      </c>
      <c r="HC16" t="s">
        <v>326</v>
      </c>
      <c r="HD16" t="s">
        <v>326</v>
      </c>
      <c r="HE16" t="s">
        <v>326</v>
      </c>
      <c r="HF16" t="s">
        <v>324</v>
      </c>
      <c r="HG16" t="s">
        <v>322</v>
      </c>
      <c r="HH16" t="s">
        <v>330</v>
      </c>
      <c r="HI16" t="s">
        <v>326</v>
      </c>
      <c r="HJ16" t="s">
        <v>326</v>
      </c>
    </row>
    <row r="17" spans="1:218">
      <c r="A17">
        <v>1</v>
      </c>
      <c r="B17">
        <v>1691245385.6</v>
      </c>
      <c r="C17">
        <v>0</v>
      </c>
      <c r="D17" t="s">
        <v>342</v>
      </c>
      <c r="E17" t="s">
        <v>343</v>
      </c>
      <c r="F17" t="s">
        <v>344</v>
      </c>
      <c r="I17" t="s">
        <v>345</v>
      </c>
      <c r="J17">
        <v>1691245385.6</v>
      </c>
      <c r="K17">
        <f>(L17)/1000</f>
        <v>0</v>
      </c>
      <c r="L17">
        <f>1000*BB17*AJ17*(AX17-AY17)/(100*AQ17*(1000-AJ17*AX17))</f>
        <v>0</v>
      </c>
      <c r="M17">
        <f>BB17*AJ17*(AW17-AV17*(1000-AJ17*AY17)/(1000-AJ17*AX17))/(100*AQ17)</f>
        <v>0</v>
      </c>
      <c r="N17">
        <f>AV17 - IF(AJ17&gt;1, M17*AQ17*100.0/(AL17*BJ17), 0)</f>
        <v>0</v>
      </c>
      <c r="O17">
        <f>((U17-K17/2)*N17-M17)/(U17+K17/2)</f>
        <v>0</v>
      </c>
      <c r="P17">
        <f>O17*(BC17+BD17)/1000.0</f>
        <v>0</v>
      </c>
      <c r="Q17">
        <f>(AV17 - IF(AJ17&gt;1, M17*AQ17*100.0/(AL17*BJ17), 0))*(BC17+BD17)/1000.0</f>
        <v>0</v>
      </c>
      <c r="R17">
        <f>2.0/((1/T17-1/S17)+SIGN(T17)*SQRT((1/T17-1/S17)*(1/T17-1/S17) + 4*AR17/((AR17+1)*(AR17+1))*(2*1/T17*1/S17-1/S17*1/S17)))</f>
        <v>0</v>
      </c>
      <c r="S17">
        <f>IF(LEFT(AS17,1)&lt;&gt;"0",IF(LEFT(AS17,1)="1",3.0,AT17),$D$5+$E$5*(BJ17*BC17/($K$5*1000))+$F$5*(BJ17*BC17/($K$5*1000))*MAX(MIN(AQ17,$J$5),$I$5)*MAX(MIN(AQ17,$J$5),$I$5)+$G$5*MAX(MIN(AQ17,$J$5),$I$5)*(BJ17*BC17/($K$5*1000))+$H$5*(BJ17*BC17/($K$5*1000))*(BJ17*BC17/($K$5*1000)))</f>
        <v>0</v>
      </c>
      <c r="T17">
        <f>K17*(1000-(1000*0.61365*exp(17.502*X17/(240.97+X17))/(BC17+BD17)+AX17)/2)/(1000*0.61365*exp(17.502*X17/(240.97+X17))/(BC17+BD17)-AX17)</f>
        <v>0</v>
      </c>
      <c r="U17">
        <f>1/((AR17+1)/(R17/1.6)+1/(S17/1.37)) + AR17/((AR17+1)/(R17/1.6) + AR17/(S17/1.37))</f>
        <v>0</v>
      </c>
      <c r="V17">
        <f>(AM17*AP17)</f>
        <v>0</v>
      </c>
      <c r="W17">
        <f>(BE17+(V17+2*0.95*5.67E-8*(((BE17+$B$7)+273)^4-(BE17+273)^4)-44100*K17)/(1.84*29.3*S17+8*0.95*5.67E-8*(BE17+273)^3))</f>
        <v>0</v>
      </c>
      <c r="X17">
        <f>($C$7*BF17+$D$7*BG17+$E$7*W17)</f>
        <v>0</v>
      </c>
      <c r="Y17">
        <f>0.61365*exp(17.502*X17/(240.97+X17))</f>
        <v>0</v>
      </c>
      <c r="Z17">
        <f>(AA17/AB17*100)</f>
        <v>0</v>
      </c>
      <c r="AA17">
        <f>AX17*(BC17+BD17)/1000</f>
        <v>0</v>
      </c>
      <c r="AB17">
        <f>0.61365*exp(17.502*BE17/(240.97+BE17))</f>
        <v>0</v>
      </c>
      <c r="AC17">
        <f>(Y17-AX17*(BC17+BD17)/1000)</f>
        <v>0</v>
      </c>
      <c r="AD17">
        <f>(-K17*44100)</f>
        <v>0</v>
      </c>
      <c r="AE17">
        <f>2*29.3*S17*0.92*(BE17-X17)</f>
        <v>0</v>
      </c>
      <c r="AF17">
        <f>2*0.95*5.67E-8*(((BE17+$B$7)+273)^4-(X17+273)^4)</f>
        <v>0</v>
      </c>
      <c r="AG17">
        <f>V17+AF17+AD17+AE17</f>
        <v>0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MAX(0,($B$13+$C$13*BJ17)/(1+$D$13*BJ17)*BC17/(BE17+273)*$E$13)</f>
        <v>0</v>
      </c>
      <c r="AM17">
        <f>$B$11*BK17+$C$11*BL17+$F$11*BW17*(1-BZ17)</f>
        <v>0</v>
      </c>
      <c r="AN17">
        <f>AM17*AO17</f>
        <v>0</v>
      </c>
      <c r="AO17">
        <f>($B$11*$D$9+$C$11*$D$9+$F$11*((CJ17+CB17)/MAX(CJ17+CB17+CK17, 0.1)*$I$9+CK17/MAX(CJ17+CB17+CK17, 0.1)*$J$9))/($B$11+$C$11+$F$11)</f>
        <v>0</v>
      </c>
      <c r="AP17">
        <f>($B$11*$K$9+$C$11*$K$9+$F$11*((CJ17+CB17)/MAX(CJ17+CB17+CK17, 0.1)*$P$9+CK17/MAX(CJ17+CB17+CK17, 0.1)*$Q$9))/($B$11+$C$11+$F$11)</f>
        <v>0</v>
      </c>
      <c r="AQ17">
        <v>6</v>
      </c>
      <c r="AR17">
        <v>0.5</v>
      </c>
      <c r="AS17" t="s">
        <v>346</v>
      </c>
      <c r="AT17">
        <v>2</v>
      </c>
      <c r="AU17">
        <v>1691245385.6</v>
      </c>
      <c r="AV17">
        <v>407.977</v>
      </c>
      <c r="AW17">
        <v>419.418</v>
      </c>
      <c r="AX17">
        <v>14.0438</v>
      </c>
      <c r="AY17">
        <v>10.05</v>
      </c>
      <c r="AZ17">
        <v>406.39</v>
      </c>
      <c r="BA17">
        <v>13.9814</v>
      </c>
      <c r="BB17">
        <v>499.902</v>
      </c>
      <c r="BC17">
        <v>101.398</v>
      </c>
      <c r="BD17">
        <v>0.0998045</v>
      </c>
      <c r="BE17">
        <v>23.3144</v>
      </c>
      <c r="BF17">
        <v>23.539</v>
      </c>
      <c r="BG17">
        <v>999.9</v>
      </c>
      <c r="BH17">
        <v>0</v>
      </c>
      <c r="BI17">
        <v>0</v>
      </c>
      <c r="BJ17">
        <v>10016.9</v>
      </c>
      <c r="BK17">
        <v>0</v>
      </c>
      <c r="BL17">
        <v>886.477</v>
      </c>
      <c r="BM17">
        <v>-11.4406</v>
      </c>
      <c r="BN17">
        <v>413.788</v>
      </c>
      <c r="BO17">
        <v>423.676</v>
      </c>
      <c r="BP17">
        <v>3.99381</v>
      </c>
      <c r="BQ17">
        <v>419.418</v>
      </c>
      <c r="BR17">
        <v>10.05</v>
      </c>
      <c r="BS17">
        <v>1.42402</v>
      </c>
      <c r="BT17">
        <v>1.01905</v>
      </c>
      <c r="BU17">
        <v>12.1758</v>
      </c>
      <c r="BV17">
        <v>7.19165</v>
      </c>
      <c r="BW17">
        <v>2000.05</v>
      </c>
      <c r="BX17">
        <v>0.899998</v>
      </c>
      <c r="BY17">
        <v>0.100002</v>
      </c>
      <c r="BZ17">
        <v>0</v>
      </c>
      <c r="CA17">
        <v>2.5508</v>
      </c>
      <c r="CB17">
        <v>0</v>
      </c>
      <c r="CC17">
        <v>26483.6</v>
      </c>
      <c r="CD17">
        <v>17859.4</v>
      </c>
      <c r="CE17">
        <v>39.437</v>
      </c>
      <c r="CF17">
        <v>40</v>
      </c>
      <c r="CG17">
        <v>39.562</v>
      </c>
      <c r="CH17">
        <v>38.75</v>
      </c>
      <c r="CI17">
        <v>38.5</v>
      </c>
      <c r="CJ17">
        <v>1800.04</v>
      </c>
      <c r="CK17">
        <v>200.01</v>
      </c>
      <c r="CL17">
        <v>0</v>
      </c>
      <c r="CM17">
        <v>1691245382.6</v>
      </c>
      <c r="CN17">
        <v>0</v>
      </c>
      <c r="CO17">
        <v>1691245121.1</v>
      </c>
      <c r="CP17" t="s">
        <v>347</v>
      </c>
      <c r="CQ17">
        <v>1691245121.1</v>
      </c>
      <c r="CR17">
        <v>1691245108.6</v>
      </c>
      <c r="CS17">
        <v>1</v>
      </c>
      <c r="CT17">
        <v>-0.057</v>
      </c>
      <c r="CU17">
        <v>-0.012</v>
      </c>
      <c r="CV17">
        <v>1.587</v>
      </c>
      <c r="CW17">
        <v>0.062</v>
      </c>
      <c r="CX17">
        <v>414</v>
      </c>
      <c r="CY17">
        <v>14</v>
      </c>
      <c r="CZ17">
        <v>0.54</v>
      </c>
      <c r="DA17">
        <v>0.17</v>
      </c>
      <c r="DB17">
        <v>8.191314533426564</v>
      </c>
      <c r="DC17">
        <v>-0.5305809661558631</v>
      </c>
      <c r="DD17">
        <v>0.04083454775408737</v>
      </c>
      <c r="DE17">
        <v>1</v>
      </c>
      <c r="DF17">
        <v>0.003537209694299653</v>
      </c>
      <c r="DG17">
        <v>-0.001003955192840376</v>
      </c>
      <c r="DH17">
        <v>7.615448803213896E-05</v>
      </c>
      <c r="DI17">
        <v>1</v>
      </c>
      <c r="DJ17">
        <v>0.2447515651848745</v>
      </c>
      <c r="DK17">
        <v>-0.09988071246177455</v>
      </c>
      <c r="DL17">
        <v>0.005055394129732021</v>
      </c>
      <c r="DM17">
        <v>1</v>
      </c>
      <c r="DN17">
        <v>3</v>
      </c>
      <c r="DO17">
        <v>3</v>
      </c>
      <c r="DP17" t="s">
        <v>348</v>
      </c>
      <c r="DQ17">
        <v>3.1012</v>
      </c>
      <c r="DR17">
        <v>2.73181</v>
      </c>
      <c r="DS17">
        <v>0.0985366</v>
      </c>
      <c r="DT17">
        <v>0.101659</v>
      </c>
      <c r="DU17">
        <v>0.0716001</v>
      </c>
      <c r="DV17">
        <v>0.0570069</v>
      </c>
      <c r="DW17">
        <v>26273.7</v>
      </c>
      <c r="DX17">
        <v>28403.8</v>
      </c>
      <c r="DY17">
        <v>27602.2</v>
      </c>
      <c r="DZ17">
        <v>29724.8</v>
      </c>
      <c r="EA17">
        <v>32076.7</v>
      </c>
      <c r="EB17">
        <v>34575.3</v>
      </c>
      <c r="EC17">
        <v>37861.5</v>
      </c>
      <c r="ED17">
        <v>40760.4</v>
      </c>
      <c r="EE17">
        <v>2.15692</v>
      </c>
      <c r="EF17">
        <v>2.15303</v>
      </c>
      <c r="EG17">
        <v>0.0274889</v>
      </c>
      <c r="EH17">
        <v>0</v>
      </c>
      <c r="EI17">
        <v>23.0867</v>
      </c>
      <c r="EJ17">
        <v>999.9</v>
      </c>
      <c r="EK17">
        <v>64.7</v>
      </c>
      <c r="EL17">
        <v>26.4</v>
      </c>
      <c r="EM17">
        <v>22.0457</v>
      </c>
      <c r="EN17">
        <v>64.66079999999999</v>
      </c>
      <c r="EO17">
        <v>11.6787</v>
      </c>
      <c r="EP17">
        <v>1</v>
      </c>
      <c r="EQ17">
        <v>-0.0341489</v>
      </c>
      <c r="ER17">
        <v>2.89606</v>
      </c>
      <c r="ES17">
        <v>20.1865</v>
      </c>
      <c r="ET17">
        <v>5.25832</v>
      </c>
      <c r="EU17">
        <v>12.0579</v>
      </c>
      <c r="EV17">
        <v>4.9734</v>
      </c>
      <c r="EW17">
        <v>3.293</v>
      </c>
      <c r="EX17">
        <v>7009.2</v>
      </c>
      <c r="EY17">
        <v>9999</v>
      </c>
      <c r="EZ17">
        <v>9999</v>
      </c>
      <c r="FA17">
        <v>114.8</v>
      </c>
      <c r="FB17">
        <v>4.97207</v>
      </c>
      <c r="FC17">
        <v>1.8706</v>
      </c>
      <c r="FD17">
        <v>1.87682</v>
      </c>
      <c r="FE17">
        <v>1.86982</v>
      </c>
      <c r="FF17">
        <v>1.87302</v>
      </c>
      <c r="FG17">
        <v>1.87457</v>
      </c>
      <c r="FH17">
        <v>1.87394</v>
      </c>
      <c r="FI17">
        <v>1.87544</v>
      </c>
      <c r="FJ17">
        <v>0</v>
      </c>
      <c r="FK17">
        <v>0</v>
      </c>
      <c r="FL17">
        <v>0</v>
      </c>
      <c r="FM17">
        <v>0</v>
      </c>
      <c r="FN17" t="s">
        <v>349</v>
      </c>
      <c r="FO17" t="s">
        <v>350</v>
      </c>
      <c r="FP17" t="s">
        <v>351</v>
      </c>
      <c r="FQ17" t="s">
        <v>351</v>
      </c>
      <c r="FR17" t="s">
        <v>351</v>
      </c>
      <c r="FS17" t="s">
        <v>351</v>
      </c>
      <c r="FT17">
        <v>0</v>
      </c>
      <c r="FU17">
        <v>100</v>
      </c>
      <c r="FV17">
        <v>100</v>
      </c>
      <c r="FW17">
        <v>1.587</v>
      </c>
      <c r="FX17">
        <v>0.0624</v>
      </c>
      <c r="FY17">
        <v>1.587190476190585</v>
      </c>
      <c r="FZ17">
        <v>0</v>
      </c>
      <c r="GA17">
        <v>0</v>
      </c>
      <c r="GB17">
        <v>0</v>
      </c>
      <c r="GC17">
        <v>0.06235500000000194</v>
      </c>
      <c r="GD17">
        <v>0</v>
      </c>
      <c r="GE17">
        <v>0</v>
      </c>
      <c r="GF17">
        <v>0</v>
      </c>
      <c r="GG17">
        <v>-1</v>
      </c>
      <c r="GH17">
        <v>-1</v>
      </c>
      <c r="GI17">
        <v>-1</v>
      </c>
      <c r="GJ17">
        <v>-1</v>
      </c>
      <c r="GK17">
        <v>4.4</v>
      </c>
      <c r="GL17">
        <v>4.6</v>
      </c>
      <c r="GM17">
        <v>1.04248</v>
      </c>
      <c r="GN17">
        <v>2.48901</v>
      </c>
      <c r="GO17">
        <v>1.39893</v>
      </c>
      <c r="GP17">
        <v>2.28149</v>
      </c>
      <c r="GQ17">
        <v>1.44897</v>
      </c>
      <c r="GR17">
        <v>2.39258</v>
      </c>
      <c r="GS17">
        <v>30.9769</v>
      </c>
      <c r="GT17">
        <v>15.9795</v>
      </c>
      <c r="GU17">
        <v>18</v>
      </c>
      <c r="GV17">
        <v>487.213</v>
      </c>
      <c r="GW17">
        <v>525.807</v>
      </c>
      <c r="GX17">
        <v>19.9989</v>
      </c>
      <c r="GY17">
        <v>26.597</v>
      </c>
      <c r="GZ17">
        <v>30.0005</v>
      </c>
      <c r="HA17">
        <v>26.4227</v>
      </c>
      <c r="HB17">
        <v>26.3479</v>
      </c>
      <c r="HC17">
        <v>20.8334</v>
      </c>
      <c r="HD17">
        <v>52.5822</v>
      </c>
      <c r="HE17">
        <v>65.0698</v>
      </c>
      <c r="HF17">
        <v>20</v>
      </c>
      <c r="HG17">
        <v>420</v>
      </c>
      <c r="HH17">
        <v>10.1469</v>
      </c>
      <c r="HI17">
        <v>102.138</v>
      </c>
      <c r="HJ17">
        <v>101.867</v>
      </c>
    </row>
    <row r="18" spans="1:218">
      <c r="A18">
        <v>2</v>
      </c>
      <c r="B18">
        <v>1691245611.6</v>
      </c>
      <c r="C18">
        <v>226</v>
      </c>
      <c r="D18" t="s">
        <v>352</v>
      </c>
      <c r="E18" t="s">
        <v>353</v>
      </c>
      <c r="F18" t="s">
        <v>344</v>
      </c>
      <c r="I18" t="s">
        <v>345</v>
      </c>
      <c r="J18">
        <v>1691245611.6</v>
      </c>
      <c r="K18">
        <f>(L18)/1000</f>
        <v>0</v>
      </c>
      <c r="L18">
        <f>1000*BB18*AJ18*(AX18-AY18)/(100*AQ18*(1000-AJ18*AX18))</f>
        <v>0</v>
      </c>
      <c r="M18">
        <f>BB18*AJ18*(AW18-AV18*(1000-AJ18*AY18)/(1000-AJ18*AX18))/(100*AQ18)</f>
        <v>0</v>
      </c>
      <c r="N18">
        <f>AV18 - IF(AJ18&gt;1, M18*AQ18*100.0/(AL18*BJ18), 0)</f>
        <v>0</v>
      </c>
      <c r="O18">
        <f>((U18-K18/2)*N18-M18)/(U18+K18/2)</f>
        <v>0</v>
      </c>
      <c r="P18">
        <f>O18*(BC18+BD18)/1000.0</f>
        <v>0</v>
      </c>
      <c r="Q18">
        <f>(AV18 - IF(AJ18&gt;1, M18*AQ18*100.0/(AL18*BJ18), 0))*(BC18+BD18)/1000.0</f>
        <v>0</v>
      </c>
      <c r="R18">
        <f>2.0/((1/T18-1/S18)+SIGN(T18)*SQRT((1/T18-1/S18)*(1/T18-1/S18) + 4*AR18/((AR18+1)*(AR18+1))*(2*1/T18*1/S18-1/S18*1/S18)))</f>
        <v>0</v>
      </c>
      <c r="S18">
        <f>IF(LEFT(AS18,1)&lt;&gt;"0",IF(LEFT(AS18,1)="1",3.0,AT18),$D$5+$E$5*(BJ18*BC18/($K$5*1000))+$F$5*(BJ18*BC18/($K$5*1000))*MAX(MIN(AQ18,$J$5),$I$5)*MAX(MIN(AQ18,$J$5),$I$5)+$G$5*MAX(MIN(AQ18,$J$5),$I$5)*(BJ18*BC18/($K$5*1000))+$H$5*(BJ18*BC18/($K$5*1000))*(BJ18*BC18/($K$5*1000)))</f>
        <v>0</v>
      </c>
      <c r="T18">
        <f>K18*(1000-(1000*0.61365*exp(17.502*X18/(240.97+X18))/(BC18+BD18)+AX18)/2)/(1000*0.61365*exp(17.502*X18/(240.97+X18))/(BC18+BD18)-AX18)</f>
        <v>0</v>
      </c>
      <c r="U18">
        <f>1/((AR18+1)/(R18/1.6)+1/(S18/1.37)) + AR18/((AR18+1)/(R18/1.6) + AR18/(S18/1.37))</f>
        <v>0</v>
      </c>
      <c r="V18">
        <f>(AM18*AP18)</f>
        <v>0</v>
      </c>
      <c r="W18">
        <f>(BE18+(V18+2*0.95*5.67E-8*(((BE18+$B$7)+273)^4-(BE18+273)^4)-44100*K18)/(1.84*29.3*S18+8*0.95*5.67E-8*(BE18+273)^3))</f>
        <v>0</v>
      </c>
      <c r="X18">
        <f>($C$7*BF18+$D$7*BG18+$E$7*W18)</f>
        <v>0</v>
      </c>
      <c r="Y18">
        <f>0.61365*exp(17.502*X18/(240.97+X18))</f>
        <v>0</v>
      </c>
      <c r="Z18">
        <f>(AA18/AB18*100)</f>
        <v>0</v>
      </c>
      <c r="AA18">
        <f>AX18*(BC18+BD18)/1000</f>
        <v>0</v>
      </c>
      <c r="AB18">
        <f>0.61365*exp(17.502*BE18/(240.97+BE18))</f>
        <v>0</v>
      </c>
      <c r="AC18">
        <f>(Y18-AX18*(BC18+BD18)/1000)</f>
        <v>0</v>
      </c>
      <c r="AD18">
        <f>(-K18*44100)</f>
        <v>0</v>
      </c>
      <c r="AE18">
        <f>2*29.3*S18*0.92*(BE18-X18)</f>
        <v>0</v>
      </c>
      <c r="AF18">
        <f>2*0.95*5.67E-8*(((BE18+$B$7)+273)^4-(X18+273)^4)</f>
        <v>0</v>
      </c>
      <c r="AG18">
        <f>V18+AF18+AD18+AE18</f>
        <v>0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MAX(0,($B$13+$C$13*BJ18)/(1+$D$13*BJ18)*BC18/(BE18+273)*$E$13)</f>
        <v>0</v>
      </c>
      <c r="AM18">
        <f>$B$11*BK18+$C$11*BL18+$F$11*BW18*(1-BZ18)</f>
        <v>0</v>
      </c>
      <c r="AN18">
        <f>AM18*AO18</f>
        <v>0</v>
      </c>
      <c r="AO18">
        <f>($B$11*$D$9+$C$11*$D$9+$F$11*((CJ18+CB18)/MAX(CJ18+CB18+CK18, 0.1)*$I$9+CK18/MAX(CJ18+CB18+CK18, 0.1)*$J$9))/($B$11+$C$11+$F$11)</f>
        <v>0</v>
      </c>
      <c r="AP18">
        <f>($B$11*$K$9+$C$11*$K$9+$F$11*((CJ18+CB18)/MAX(CJ18+CB18+CK18, 0.1)*$P$9+CK18/MAX(CJ18+CB18+CK18, 0.1)*$Q$9))/($B$11+$C$11+$F$11)</f>
        <v>0</v>
      </c>
      <c r="AQ18">
        <v>6</v>
      </c>
      <c r="AR18">
        <v>0.5</v>
      </c>
      <c r="AS18" t="s">
        <v>346</v>
      </c>
      <c r="AT18">
        <v>2</v>
      </c>
      <c r="AU18">
        <v>1691245611.6</v>
      </c>
      <c r="AV18">
        <v>408.731</v>
      </c>
      <c r="AW18">
        <v>419.76</v>
      </c>
      <c r="AX18">
        <v>14.1775</v>
      </c>
      <c r="AY18">
        <v>9.735910000000001</v>
      </c>
      <c r="AZ18">
        <v>407.144</v>
      </c>
      <c r="BA18">
        <v>14.1152</v>
      </c>
      <c r="BB18">
        <v>500.007</v>
      </c>
      <c r="BC18">
        <v>101.392</v>
      </c>
      <c r="BD18">
        <v>0.0999149</v>
      </c>
      <c r="BE18">
        <v>23.218</v>
      </c>
      <c r="BF18">
        <v>23.3919</v>
      </c>
      <c r="BG18">
        <v>999.9</v>
      </c>
      <c r="BH18">
        <v>0</v>
      </c>
      <c r="BI18">
        <v>0</v>
      </c>
      <c r="BJ18">
        <v>10007.5</v>
      </c>
      <c r="BK18">
        <v>0</v>
      </c>
      <c r="BL18">
        <v>225.314</v>
      </c>
      <c r="BM18">
        <v>-11.0288</v>
      </c>
      <c r="BN18">
        <v>414.609</v>
      </c>
      <c r="BO18">
        <v>423.887</v>
      </c>
      <c r="BP18">
        <v>4.44161</v>
      </c>
      <c r="BQ18">
        <v>419.76</v>
      </c>
      <c r="BR18">
        <v>9.735910000000001</v>
      </c>
      <c r="BS18">
        <v>1.43749</v>
      </c>
      <c r="BT18">
        <v>0.987144</v>
      </c>
      <c r="BU18">
        <v>12.319</v>
      </c>
      <c r="BV18">
        <v>6.728</v>
      </c>
      <c r="BW18">
        <v>1999.99</v>
      </c>
      <c r="BX18">
        <v>0.900003</v>
      </c>
      <c r="BY18">
        <v>0.09999669999999999</v>
      </c>
      <c r="BZ18">
        <v>0</v>
      </c>
      <c r="CA18">
        <v>1.7819</v>
      </c>
      <c r="CB18">
        <v>0</v>
      </c>
      <c r="CC18">
        <v>25168.2</v>
      </c>
      <c r="CD18">
        <v>17858.9</v>
      </c>
      <c r="CE18">
        <v>38.125</v>
      </c>
      <c r="CF18">
        <v>39.25</v>
      </c>
      <c r="CG18">
        <v>38.375</v>
      </c>
      <c r="CH18">
        <v>37.812</v>
      </c>
      <c r="CI18">
        <v>37.375</v>
      </c>
      <c r="CJ18">
        <v>1800</v>
      </c>
      <c r="CK18">
        <v>199.99</v>
      </c>
      <c r="CL18">
        <v>0</v>
      </c>
      <c r="CM18">
        <v>1691245608.2</v>
      </c>
      <c r="CN18">
        <v>0</v>
      </c>
      <c r="CO18">
        <v>1691245121.1</v>
      </c>
      <c r="CP18" t="s">
        <v>347</v>
      </c>
      <c r="CQ18">
        <v>1691245121.1</v>
      </c>
      <c r="CR18">
        <v>1691245108.6</v>
      </c>
      <c r="CS18">
        <v>1</v>
      </c>
      <c r="CT18">
        <v>-0.057</v>
      </c>
      <c r="CU18">
        <v>-0.012</v>
      </c>
      <c r="CV18">
        <v>1.587</v>
      </c>
      <c r="CW18">
        <v>0.062</v>
      </c>
      <c r="CX18">
        <v>414</v>
      </c>
      <c r="CY18">
        <v>14</v>
      </c>
      <c r="CZ18">
        <v>0.54</v>
      </c>
      <c r="DA18">
        <v>0.17</v>
      </c>
      <c r="DB18">
        <v>7.695603159897568</v>
      </c>
      <c r="DC18">
        <v>0.2353374449081594</v>
      </c>
      <c r="DD18">
        <v>0.01818978222262352</v>
      </c>
      <c r="DE18">
        <v>1</v>
      </c>
      <c r="DF18">
        <v>0.003846576042746157</v>
      </c>
      <c r="DG18">
        <v>-0.0004211603686639471</v>
      </c>
      <c r="DH18">
        <v>3.187962786671426E-05</v>
      </c>
      <c r="DI18">
        <v>1</v>
      </c>
      <c r="DJ18">
        <v>0.276356132208097</v>
      </c>
      <c r="DK18">
        <v>-0.04159977024191003</v>
      </c>
      <c r="DL18">
        <v>0.002115758458598822</v>
      </c>
      <c r="DM18">
        <v>1</v>
      </c>
      <c r="DN18">
        <v>3</v>
      </c>
      <c r="DO18">
        <v>3</v>
      </c>
      <c r="DP18" t="s">
        <v>348</v>
      </c>
      <c r="DQ18">
        <v>3.1012</v>
      </c>
      <c r="DR18">
        <v>2.73183</v>
      </c>
      <c r="DS18">
        <v>0.0985714</v>
      </c>
      <c r="DT18">
        <v>0.101607</v>
      </c>
      <c r="DU18">
        <v>0.0720399</v>
      </c>
      <c r="DV18">
        <v>0.055545</v>
      </c>
      <c r="DW18">
        <v>26251.1</v>
      </c>
      <c r="DX18">
        <v>28385.4</v>
      </c>
      <c r="DY18">
        <v>27580.9</v>
      </c>
      <c r="DZ18">
        <v>29704.8</v>
      </c>
      <c r="EA18">
        <v>32036.2</v>
      </c>
      <c r="EB18">
        <v>34604.1</v>
      </c>
      <c r="EC18">
        <v>37832.6</v>
      </c>
      <c r="ED18">
        <v>40732</v>
      </c>
      <c r="EE18">
        <v>2.15823</v>
      </c>
      <c r="EF18">
        <v>2.13972</v>
      </c>
      <c r="EG18">
        <v>0.0181869</v>
      </c>
      <c r="EH18">
        <v>0</v>
      </c>
      <c r="EI18">
        <v>23.0926</v>
      </c>
      <c r="EJ18">
        <v>999.9</v>
      </c>
      <c r="EK18">
        <v>60.4</v>
      </c>
      <c r="EL18">
        <v>26.9</v>
      </c>
      <c r="EM18">
        <v>21.1969</v>
      </c>
      <c r="EN18">
        <v>64.6807</v>
      </c>
      <c r="EO18">
        <v>11.3462</v>
      </c>
      <c r="EP18">
        <v>1</v>
      </c>
      <c r="EQ18">
        <v>-0.00490346</v>
      </c>
      <c r="ER18">
        <v>2.99938</v>
      </c>
      <c r="ES18">
        <v>20.1841</v>
      </c>
      <c r="ET18">
        <v>5.25443</v>
      </c>
      <c r="EU18">
        <v>12.0591</v>
      </c>
      <c r="EV18">
        <v>4.97265</v>
      </c>
      <c r="EW18">
        <v>3.29245</v>
      </c>
      <c r="EX18">
        <v>7014.4</v>
      </c>
      <c r="EY18">
        <v>9999</v>
      </c>
      <c r="EZ18">
        <v>9999</v>
      </c>
      <c r="FA18">
        <v>114.8</v>
      </c>
      <c r="FB18">
        <v>4.97213</v>
      </c>
      <c r="FC18">
        <v>1.87073</v>
      </c>
      <c r="FD18">
        <v>1.8769</v>
      </c>
      <c r="FE18">
        <v>1.86997</v>
      </c>
      <c r="FF18">
        <v>1.87315</v>
      </c>
      <c r="FG18">
        <v>1.87469</v>
      </c>
      <c r="FH18">
        <v>1.87408</v>
      </c>
      <c r="FI18">
        <v>1.87546</v>
      </c>
      <c r="FJ18">
        <v>0</v>
      </c>
      <c r="FK18">
        <v>0</v>
      </c>
      <c r="FL18">
        <v>0</v>
      </c>
      <c r="FM18">
        <v>0</v>
      </c>
      <c r="FN18" t="s">
        <v>349</v>
      </c>
      <c r="FO18" t="s">
        <v>350</v>
      </c>
      <c r="FP18" t="s">
        <v>351</v>
      </c>
      <c r="FQ18" t="s">
        <v>351</v>
      </c>
      <c r="FR18" t="s">
        <v>351</v>
      </c>
      <c r="FS18" t="s">
        <v>351</v>
      </c>
      <c r="FT18">
        <v>0</v>
      </c>
      <c r="FU18">
        <v>100</v>
      </c>
      <c r="FV18">
        <v>100</v>
      </c>
      <c r="FW18">
        <v>1.587</v>
      </c>
      <c r="FX18">
        <v>0.0623</v>
      </c>
      <c r="FY18">
        <v>1.587190476190585</v>
      </c>
      <c r="FZ18">
        <v>0</v>
      </c>
      <c r="GA18">
        <v>0</v>
      </c>
      <c r="GB18">
        <v>0</v>
      </c>
      <c r="GC18">
        <v>0.06235500000000194</v>
      </c>
      <c r="GD18">
        <v>0</v>
      </c>
      <c r="GE18">
        <v>0</v>
      </c>
      <c r="GF18">
        <v>0</v>
      </c>
      <c r="GG18">
        <v>-1</v>
      </c>
      <c r="GH18">
        <v>-1</v>
      </c>
      <c r="GI18">
        <v>-1</v>
      </c>
      <c r="GJ18">
        <v>-1</v>
      </c>
      <c r="GK18">
        <v>8.199999999999999</v>
      </c>
      <c r="GL18">
        <v>8.4</v>
      </c>
      <c r="GM18">
        <v>1.06323</v>
      </c>
      <c r="GN18">
        <v>2.48413</v>
      </c>
      <c r="GO18">
        <v>1.39893</v>
      </c>
      <c r="GP18">
        <v>2.28027</v>
      </c>
      <c r="GQ18">
        <v>1.44897</v>
      </c>
      <c r="GR18">
        <v>2.53296</v>
      </c>
      <c r="GS18">
        <v>32.0684</v>
      </c>
      <c r="GT18">
        <v>15.962</v>
      </c>
      <c r="GU18">
        <v>18</v>
      </c>
      <c r="GV18">
        <v>491.727</v>
      </c>
      <c r="GW18">
        <v>520.554</v>
      </c>
      <c r="GX18">
        <v>19.9984</v>
      </c>
      <c r="GY18">
        <v>26.9496</v>
      </c>
      <c r="GZ18">
        <v>30.0005</v>
      </c>
      <c r="HA18">
        <v>26.8183</v>
      </c>
      <c r="HB18">
        <v>26.7552</v>
      </c>
      <c r="HC18">
        <v>21.2387</v>
      </c>
      <c r="HD18">
        <v>51.9536</v>
      </c>
      <c r="HE18">
        <v>52.9299</v>
      </c>
      <c r="HF18">
        <v>20</v>
      </c>
      <c r="HG18">
        <v>420</v>
      </c>
      <c r="HH18">
        <v>9.693049999999999</v>
      </c>
      <c r="HI18">
        <v>102.06</v>
      </c>
      <c r="HJ18">
        <v>101.797</v>
      </c>
    </row>
    <row r="19" spans="1:218">
      <c r="A19">
        <v>3</v>
      </c>
      <c r="B19">
        <v>1691245747.6</v>
      </c>
      <c r="C19">
        <v>362</v>
      </c>
      <c r="D19" t="s">
        <v>354</v>
      </c>
      <c r="E19" t="s">
        <v>355</v>
      </c>
      <c r="F19" t="s">
        <v>344</v>
      </c>
      <c r="I19" t="s">
        <v>345</v>
      </c>
      <c r="J19">
        <v>1691245747.6</v>
      </c>
      <c r="K19">
        <f>(L19)/1000</f>
        <v>0</v>
      </c>
      <c r="L19">
        <f>1000*BB19*AJ19*(AX19-AY19)/(100*AQ19*(1000-AJ19*AX19))</f>
        <v>0</v>
      </c>
      <c r="M19">
        <f>BB19*AJ19*(AW19-AV19*(1000-AJ19*AY19)/(1000-AJ19*AX19))/(100*AQ19)</f>
        <v>0</v>
      </c>
      <c r="N19">
        <f>AV19 - IF(AJ19&gt;1, M19*AQ19*100.0/(AL19*BJ19), 0)</f>
        <v>0</v>
      </c>
      <c r="O19">
        <f>((U19-K19/2)*N19-M19)/(U19+K19/2)</f>
        <v>0</v>
      </c>
      <c r="P19">
        <f>O19*(BC19+BD19)/1000.0</f>
        <v>0</v>
      </c>
      <c r="Q19">
        <f>(AV19 - IF(AJ19&gt;1, M19*AQ19*100.0/(AL19*BJ19), 0))*(BC19+BD19)/1000.0</f>
        <v>0</v>
      </c>
      <c r="R19">
        <f>2.0/((1/T19-1/S19)+SIGN(T19)*SQRT((1/T19-1/S19)*(1/T19-1/S19) + 4*AR19/((AR19+1)*(AR19+1))*(2*1/T19*1/S19-1/S19*1/S19)))</f>
        <v>0</v>
      </c>
      <c r="S19">
        <f>IF(LEFT(AS19,1)&lt;&gt;"0",IF(LEFT(AS19,1)="1",3.0,AT19),$D$5+$E$5*(BJ19*BC19/($K$5*1000))+$F$5*(BJ19*BC19/($K$5*1000))*MAX(MIN(AQ19,$J$5),$I$5)*MAX(MIN(AQ19,$J$5),$I$5)+$G$5*MAX(MIN(AQ19,$J$5),$I$5)*(BJ19*BC19/($K$5*1000))+$H$5*(BJ19*BC19/($K$5*1000))*(BJ19*BC19/($K$5*1000)))</f>
        <v>0</v>
      </c>
      <c r="T19">
        <f>K19*(1000-(1000*0.61365*exp(17.502*X19/(240.97+X19))/(BC19+BD19)+AX19)/2)/(1000*0.61365*exp(17.502*X19/(240.97+X19))/(BC19+BD19)-AX19)</f>
        <v>0</v>
      </c>
      <c r="U19">
        <f>1/((AR19+1)/(R19/1.6)+1/(S19/1.37)) + AR19/((AR19+1)/(R19/1.6) + AR19/(S19/1.37))</f>
        <v>0</v>
      </c>
      <c r="V19">
        <f>(AM19*AP19)</f>
        <v>0</v>
      </c>
      <c r="W19">
        <f>(BE19+(V19+2*0.95*5.67E-8*(((BE19+$B$7)+273)^4-(BE19+273)^4)-44100*K19)/(1.84*29.3*S19+8*0.95*5.67E-8*(BE19+273)^3))</f>
        <v>0</v>
      </c>
      <c r="X19">
        <f>($C$7*BF19+$D$7*BG19+$E$7*W19)</f>
        <v>0</v>
      </c>
      <c r="Y19">
        <f>0.61365*exp(17.502*X19/(240.97+X19))</f>
        <v>0</v>
      </c>
      <c r="Z19">
        <f>(AA19/AB19*100)</f>
        <v>0</v>
      </c>
      <c r="AA19">
        <f>AX19*(BC19+BD19)/1000</f>
        <v>0</v>
      </c>
      <c r="AB19">
        <f>0.61365*exp(17.502*BE19/(240.97+BE19))</f>
        <v>0</v>
      </c>
      <c r="AC19">
        <f>(Y19-AX19*(BC19+BD19)/1000)</f>
        <v>0</v>
      </c>
      <c r="AD19">
        <f>(-K19*44100)</f>
        <v>0</v>
      </c>
      <c r="AE19">
        <f>2*29.3*S19*0.92*(BE19-X19)</f>
        <v>0</v>
      </c>
      <c r="AF19">
        <f>2*0.95*5.67E-8*(((BE19+$B$7)+273)^4-(X19+273)^4)</f>
        <v>0</v>
      </c>
      <c r="AG19">
        <f>V19+AF19+AD19+AE19</f>
        <v>0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MAX(0,($B$13+$C$13*BJ19)/(1+$D$13*BJ19)*BC19/(BE19+273)*$E$13)</f>
        <v>0</v>
      </c>
      <c r="AM19">
        <f>$B$11*BK19+$C$11*BL19+$F$11*BW19*(1-BZ19)</f>
        <v>0</v>
      </c>
      <c r="AN19">
        <f>AM19*AO19</f>
        <v>0</v>
      </c>
      <c r="AO19">
        <f>($B$11*$D$9+$C$11*$D$9+$F$11*((CJ19+CB19)/MAX(CJ19+CB19+CK19, 0.1)*$I$9+CK19/MAX(CJ19+CB19+CK19, 0.1)*$J$9))/($B$11+$C$11+$F$11)</f>
        <v>0</v>
      </c>
      <c r="AP19">
        <f>($B$11*$K$9+$C$11*$K$9+$F$11*((CJ19+CB19)/MAX(CJ19+CB19+CK19, 0.1)*$P$9+CK19/MAX(CJ19+CB19+CK19, 0.1)*$Q$9))/($B$11+$C$11+$F$11)</f>
        <v>0</v>
      </c>
      <c r="AQ19">
        <v>6</v>
      </c>
      <c r="AR19">
        <v>0.5</v>
      </c>
      <c r="AS19" t="s">
        <v>346</v>
      </c>
      <c r="AT19">
        <v>2</v>
      </c>
      <c r="AU19">
        <v>1691245747.6</v>
      </c>
      <c r="AV19">
        <v>410.253</v>
      </c>
      <c r="AW19">
        <v>419.982</v>
      </c>
      <c r="AX19">
        <v>13.8744</v>
      </c>
      <c r="AY19">
        <v>10.678</v>
      </c>
      <c r="AZ19">
        <v>408.666</v>
      </c>
      <c r="BA19">
        <v>13.8121</v>
      </c>
      <c r="BB19">
        <v>500.073</v>
      </c>
      <c r="BC19">
        <v>101.399</v>
      </c>
      <c r="BD19">
        <v>0.100014</v>
      </c>
      <c r="BE19">
        <v>23.0806</v>
      </c>
      <c r="BF19">
        <v>23.4066</v>
      </c>
      <c r="BG19">
        <v>999.9</v>
      </c>
      <c r="BH19">
        <v>0</v>
      </c>
      <c r="BI19">
        <v>0</v>
      </c>
      <c r="BJ19">
        <v>9985.620000000001</v>
      </c>
      <c r="BK19">
        <v>0</v>
      </c>
      <c r="BL19">
        <v>856.015</v>
      </c>
      <c r="BM19">
        <v>-9.72855</v>
      </c>
      <c r="BN19">
        <v>416.025</v>
      </c>
      <c r="BO19">
        <v>424.515</v>
      </c>
      <c r="BP19">
        <v>3.19645</v>
      </c>
      <c r="BQ19">
        <v>419.982</v>
      </c>
      <c r="BR19">
        <v>10.678</v>
      </c>
      <c r="BS19">
        <v>1.40685</v>
      </c>
      <c r="BT19">
        <v>1.08273</v>
      </c>
      <c r="BU19">
        <v>11.9916</v>
      </c>
      <c r="BV19">
        <v>8.079929999999999</v>
      </c>
      <c r="BW19">
        <v>2000.14</v>
      </c>
      <c r="BX19">
        <v>0.900014</v>
      </c>
      <c r="BY19">
        <v>0.0999857</v>
      </c>
      <c r="BZ19">
        <v>0</v>
      </c>
      <c r="CA19">
        <v>2.6214</v>
      </c>
      <c r="CB19">
        <v>0</v>
      </c>
      <c r="CC19">
        <v>34531.7</v>
      </c>
      <c r="CD19">
        <v>17860.4</v>
      </c>
      <c r="CE19">
        <v>37.75</v>
      </c>
      <c r="CF19">
        <v>38.875</v>
      </c>
      <c r="CG19">
        <v>38</v>
      </c>
      <c r="CH19">
        <v>37.5</v>
      </c>
      <c r="CI19">
        <v>37</v>
      </c>
      <c r="CJ19">
        <v>1800.15</v>
      </c>
      <c r="CK19">
        <v>199.99</v>
      </c>
      <c r="CL19">
        <v>0</v>
      </c>
      <c r="CM19">
        <v>1691245744.4</v>
      </c>
      <c r="CN19">
        <v>0</v>
      </c>
      <c r="CO19">
        <v>1691245121.1</v>
      </c>
      <c r="CP19" t="s">
        <v>347</v>
      </c>
      <c r="CQ19">
        <v>1691245121.1</v>
      </c>
      <c r="CR19">
        <v>1691245108.6</v>
      </c>
      <c r="CS19">
        <v>1</v>
      </c>
      <c r="CT19">
        <v>-0.057</v>
      </c>
      <c r="CU19">
        <v>-0.012</v>
      </c>
      <c r="CV19">
        <v>1.587</v>
      </c>
      <c r="CW19">
        <v>0.062</v>
      </c>
      <c r="CX19">
        <v>414</v>
      </c>
      <c r="CY19">
        <v>14</v>
      </c>
      <c r="CZ19">
        <v>0.54</v>
      </c>
      <c r="DA19">
        <v>0.17</v>
      </c>
      <c r="DB19">
        <v>6.974369018233331</v>
      </c>
      <c r="DC19">
        <v>-0.1024854888326046</v>
      </c>
      <c r="DD19">
        <v>0.01588544004250342</v>
      </c>
      <c r="DE19">
        <v>1</v>
      </c>
      <c r="DF19">
        <v>0.002738716947475823</v>
      </c>
      <c r="DG19">
        <v>-0.0001369536142256197</v>
      </c>
      <c r="DH19">
        <v>1.037442024916928E-05</v>
      </c>
      <c r="DI19">
        <v>1</v>
      </c>
      <c r="DJ19">
        <v>0.1905613647129312</v>
      </c>
      <c r="DK19">
        <v>-0.019683683406983</v>
      </c>
      <c r="DL19">
        <v>0.0009713884672853956</v>
      </c>
      <c r="DM19">
        <v>1</v>
      </c>
      <c r="DN19">
        <v>3</v>
      </c>
      <c r="DO19">
        <v>3</v>
      </c>
      <c r="DP19" t="s">
        <v>348</v>
      </c>
      <c r="DQ19">
        <v>3.10149</v>
      </c>
      <c r="DR19">
        <v>2.73174</v>
      </c>
      <c r="DS19">
        <v>0.098814</v>
      </c>
      <c r="DT19">
        <v>0.101619</v>
      </c>
      <c r="DU19">
        <v>0.0708432</v>
      </c>
      <c r="DV19">
        <v>0.0596706</v>
      </c>
      <c r="DW19">
        <v>26235.9</v>
      </c>
      <c r="DX19">
        <v>28376</v>
      </c>
      <c r="DY19">
        <v>27572.8</v>
      </c>
      <c r="DZ19">
        <v>29695.7</v>
      </c>
      <c r="EA19">
        <v>32067.7</v>
      </c>
      <c r="EB19">
        <v>34442.9</v>
      </c>
      <c r="EC19">
        <v>37821.4</v>
      </c>
      <c r="ED19">
        <v>40720.3</v>
      </c>
      <c r="EE19">
        <v>2.15333</v>
      </c>
      <c r="EF19">
        <v>2.1366</v>
      </c>
      <c r="EG19">
        <v>0.0400171</v>
      </c>
      <c r="EH19">
        <v>0</v>
      </c>
      <c r="EI19">
        <v>22.748</v>
      </c>
      <c r="EJ19">
        <v>999.9</v>
      </c>
      <c r="EK19">
        <v>57.3</v>
      </c>
      <c r="EL19">
        <v>27.3</v>
      </c>
      <c r="EM19">
        <v>20.5846</v>
      </c>
      <c r="EN19">
        <v>64.7606</v>
      </c>
      <c r="EO19">
        <v>11.266</v>
      </c>
      <c r="EP19">
        <v>1</v>
      </c>
      <c r="EQ19">
        <v>0.00352134</v>
      </c>
      <c r="ER19">
        <v>2.82884</v>
      </c>
      <c r="ES19">
        <v>20.1872</v>
      </c>
      <c r="ET19">
        <v>5.25817</v>
      </c>
      <c r="EU19">
        <v>12.0589</v>
      </c>
      <c r="EV19">
        <v>4.9735</v>
      </c>
      <c r="EW19">
        <v>3.29303</v>
      </c>
      <c r="EX19">
        <v>7017.5</v>
      </c>
      <c r="EY19">
        <v>9999</v>
      </c>
      <c r="EZ19">
        <v>9999</v>
      </c>
      <c r="FA19">
        <v>114.9</v>
      </c>
      <c r="FB19">
        <v>4.97214</v>
      </c>
      <c r="FC19">
        <v>1.8708</v>
      </c>
      <c r="FD19">
        <v>1.87698</v>
      </c>
      <c r="FE19">
        <v>1.87006</v>
      </c>
      <c r="FF19">
        <v>1.87317</v>
      </c>
      <c r="FG19">
        <v>1.8747</v>
      </c>
      <c r="FH19">
        <v>1.8741</v>
      </c>
      <c r="FI19">
        <v>1.87549</v>
      </c>
      <c r="FJ19">
        <v>0</v>
      </c>
      <c r="FK19">
        <v>0</v>
      </c>
      <c r="FL19">
        <v>0</v>
      </c>
      <c r="FM19">
        <v>0</v>
      </c>
      <c r="FN19" t="s">
        <v>349</v>
      </c>
      <c r="FO19" t="s">
        <v>350</v>
      </c>
      <c r="FP19" t="s">
        <v>351</v>
      </c>
      <c r="FQ19" t="s">
        <v>351</v>
      </c>
      <c r="FR19" t="s">
        <v>351</v>
      </c>
      <c r="FS19" t="s">
        <v>351</v>
      </c>
      <c r="FT19">
        <v>0</v>
      </c>
      <c r="FU19">
        <v>100</v>
      </c>
      <c r="FV19">
        <v>100</v>
      </c>
      <c r="FW19">
        <v>1.587</v>
      </c>
      <c r="FX19">
        <v>0.0623</v>
      </c>
      <c r="FY19">
        <v>1.587190476190585</v>
      </c>
      <c r="FZ19">
        <v>0</v>
      </c>
      <c r="GA19">
        <v>0</v>
      </c>
      <c r="GB19">
        <v>0</v>
      </c>
      <c r="GC19">
        <v>0.06235500000000194</v>
      </c>
      <c r="GD19">
        <v>0</v>
      </c>
      <c r="GE19">
        <v>0</v>
      </c>
      <c r="GF19">
        <v>0</v>
      </c>
      <c r="GG19">
        <v>-1</v>
      </c>
      <c r="GH19">
        <v>-1</v>
      </c>
      <c r="GI19">
        <v>-1</v>
      </c>
      <c r="GJ19">
        <v>-1</v>
      </c>
      <c r="GK19">
        <v>10.4</v>
      </c>
      <c r="GL19">
        <v>10.7</v>
      </c>
      <c r="GM19">
        <v>1.06934</v>
      </c>
      <c r="GN19">
        <v>2.4939</v>
      </c>
      <c r="GO19">
        <v>1.39893</v>
      </c>
      <c r="GP19">
        <v>2.27905</v>
      </c>
      <c r="GQ19">
        <v>1.44897</v>
      </c>
      <c r="GR19">
        <v>2.54028</v>
      </c>
      <c r="GS19">
        <v>32.5539</v>
      </c>
      <c r="GT19">
        <v>15.962</v>
      </c>
      <c r="GU19">
        <v>18</v>
      </c>
      <c r="GV19">
        <v>490.215</v>
      </c>
      <c r="GW19">
        <v>520.134</v>
      </c>
      <c r="GX19">
        <v>19.9967</v>
      </c>
      <c r="GY19">
        <v>27.0664</v>
      </c>
      <c r="GZ19">
        <v>30.0003</v>
      </c>
      <c r="HA19">
        <v>26.9856</v>
      </c>
      <c r="HB19">
        <v>26.9332</v>
      </c>
      <c r="HC19">
        <v>21.3644</v>
      </c>
      <c r="HD19">
        <v>46.596</v>
      </c>
      <c r="HE19">
        <v>45.2497</v>
      </c>
      <c r="HF19">
        <v>20</v>
      </c>
      <c r="HG19">
        <v>420</v>
      </c>
      <c r="HH19">
        <v>10.8066</v>
      </c>
      <c r="HI19">
        <v>102.03</v>
      </c>
      <c r="HJ19">
        <v>101.767</v>
      </c>
    </row>
    <row r="20" spans="1:218">
      <c r="A20">
        <v>4</v>
      </c>
      <c r="B20">
        <v>1691245887.6</v>
      </c>
      <c r="C20">
        <v>502</v>
      </c>
      <c r="D20" t="s">
        <v>356</v>
      </c>
      <c r="E20" t="s">
        <v>357</v>
      </c>
      <c r="F20" t="s">
        <v>344</v>
      </c>
      <c r="I20" t="s">
        <v>345</v>
      </c>
      <c r="J20">
        <v>1691245887.6</v>
      </c>
      <c r="K20">
        <f>(L20)/1000</f>
        <v>0</v>
      </c>
      <c r="L20">
        <f>1000*BB20*AJ20*(AX20-AY20)/(100*AQ20*(1000-AJ20*AX20))</f>
        <v>0</v>
      </c>
      <c r="M20">
        <f>BB20*AJ20*(AW20-AV20*(1000-AJ20*AY20)/(1000-AJ20*AX20))/(100*AQ20)</f>
        <v>0</v>
      </c>
      <c r="N20">
        <f>AV20 - IF(AJ20&gt;1, M20*AQ20*100.0/(AL20*BJ20), 0)</f>
        <v>0</v>
      </c>
      <c r="O20">
        <f>((U20-K20/2)*N20-M20)/(U20+K20/2)</f>
        <v>0</v>
      </c>
      <c r="P20">
        <f>O20*(BC20+BD20)/1000.0</f>
        <v>0</v>
      </c>
      <c r="Q20">
        <f>(AV20 - IF(AJ20&gt;1, M20*AQ20*100.0/(AL20*BJ20), 0))*(BC20+BD20)/1000.0</f>
        <v>0</v>
      </c>
      <c r="R20">
        <f>2.0/((1/T20-1/S20)+SIGN(T20)*SQRT((1/T20-1/S20)*(1/T20-1/S20) + 4*AR20/((AR20+1)*(AR20+1))*(2*1/T20*1/S20-1/S20*1/S20)))</f>
        <v>0</v>
      </c>
      <c r="S20">
        <f>IF(LEFT(AS20,1)&lt;&gt;"0",IF(LEFT(AS20,1)="1",3.0,AT20),$D$5+$E$5*(BJ20*BC20/($K$5*1000))+$F$5*(BJ20*BC20/($K$5*1000))*MAX(MIN(AQ20,$J$5),$I$5)*MAX(MIN(AQ20,$J$5),$I$5)+$G$5*MAX(MIN(AQ20,$J$5),$I$5)*(BJ20*BC20/($K$5*1000))+$H$5*(BJ20*BC20/($K$5*1000))*(BJ20*BC20/($K$5*1000)))</f>
        <v>0</v>
      </c>
      <c r="T20">
        <f>K20*(1000-(1000*0.61365*exp(17.502*X20/(240.97+X20))/(BC20+BD20)+AX20)/2)/(1000*0.61365*exp(17.502*X20/(240.97+X20))/(BC20+BD20)-AX20)</f>
        <v>0</v>
      </c>
      <c r="U20">
        <f>1/((AR20+1)/(R20/1.6)+1/(S20/1.37)) + AR20/((AR20+1)/(R20/1.6) + AR20/(S20/1.37))</f>
        <v>0</v>
      </c>
      <c r="V20">
        <f>(AM20*AP20)</f>
        <v>0</v>
      </c>
      <c r="W20">
        <f>(BE20+(V20+2*0.95*5.67E-8*(((BE20+$B$7)+273)^4-(BE20+273)^4)-44100*K20)/(1.84*29.3*S20+8*0.95*5.67E-8*(BE20+273)^3))</f>
        <v>0</v>
      </c>
      <c r="X20">
        <f>($C$7*BF20+$D$7*BG20+$E$7*W20)</f>
        <v>0</v>
      </c>
      <c r="Y20">
        <f>0.61365*exp(17.502*X20/(240.97+X20))</f>
        <v>0</v>
      </c>
      <c r="Z20">
        <f>(AA20/AB20*100)</f>
        <v>0</v>
      </c>
      <c r="AA20">
        <f>AX20*(BC20+BD20)/1000</f>
        <v>0</v>
      </c>
      <c r="AB20">
        <f>0.61365*exp(17.502*BE20/(240.97+BE20))</f>
        <v>0</v>
      </c>
      <c r="AC20">
        <f>(Y20-AX20*(BC20+BD20)/1000)</f>
        <v>0</v>
      </c>
      <c r="AD20">
        <f>(-K20*44100)</f>
        <v>0</v>
      </c>
      <c r="AE20">
        <f>2*29.3*S20*0.92*(BE20-X20)</f>
        <v>0</v>
      </c>
      <c r="AF20">
        <f>2*0.95*5.67E-8*(((BE20+$B$7)+273)^4-(X20+273)^4)</f>
        <v>0</v>
      </c>
      <c r="AG20">
        <f>V20+AF20+AD20+AE20</f>
        <v>0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MAX(0,($B$13+$C$13*BJ20)/(1+$D$13*BJ20)*BC20/(BE20+273)*$E$13)</f>
        <v>0</v>
      </c>
      <c r="AM20">
        <f>$B$11*BK20+$C$11*BL20+$F$11*BW20*(1-BZ20)</f>
        <v>0</v>
      </c>
      <c r="AN20">
        <f>AM20*AO20</f>
        <v>0</v>
      </c>
      <c r="AO20">
        <f>($B$11*$D$9+$C$11*$D$9+$F$11*((CJ20+CB20)/MAX(CJ20+CB20+CK20, 0.1)*$I$9+CK20/MAX(CJ20+CB20+CK20, 0.1)*$J$9))/($B$11+$C$11+$F$11)</f>
        <v>0</v>
      </c>
      <c r="AP20">
        <f>($B$11*$K$9+$C$11*$K$9+$F$11*((CJ20+CB20)/MAX(CJ20+CB20+CK20, 0.1)*$P$9+CK20/MAX(CJ20+CB20+CK20, 0.1)*$Q$9))/($B$11+$C$11+$F$11)</f>
        <v>0</v>
      </c>
      <c r="AQ20">
        <v>6</v>
      </c>
      <c r="AR20">
        <v>0.5</v>
      </c>
      <c r="AS20" t="s">
        <v>346</v>
      </c>
      <c r="AT20">
        <v>2</v>
      </c>
      <c r="AU20">
        <v>1691245887.6</v>
      </c>
      <c r="AV20">
        <v>405.718</v>
      </c>
      <c r="AW20">
        <v>419.968</v>
      </c>
      <c r="AX20">
        <v>14.2209</v>
      </c>
      <c r="AY20">
        <v>8.99306</v>
      </c>
      <c r="AZ20">
        <v>404.131</v>
      </c>
      <c r="BA20">
        <v>14.1586</v>
      </c>
      <c r="BB20">
        <v>500.169</v>
      </c>
      <c r="BC20">
        <v>101.397</v>
      </c>
      <c r="BD20">
        <v>0.09999860000000001</v>
      </c>
      <c r="BE20">
        <v>22.9943</v>
      </c>
      <c r="BF20">
        <v>23.0462</v>
      </c>
      <c r="BG20">
        <v>999.9</v>
      </c>
      <c r="BH20">
        <v>0</v>
      </c>
      <c r="BI20">
        <v>0</v>
      </c>
      <c r="BJ20">
        <v>10005</v>
      </c>
      <c r="BK20">
        <v>0</v>
      </c>
      <c r="BL20">
        <v>619.2190000000001</v>
      </c>
      <c r="BM20">
        <v>-14.2497</v>
      </c>
      <c r="BN20">
        <v>411.571</v>
      </c>
      <c r="BO20">
        <v>423.779</v>
      </c>
      <c r="BP20">
        <v>5.22788</v>
      </c>
      <c r="BQ20">
        <v>419.968</v>
      </c>
      <c r="BR20">
        <v>8.99306</v>
      </c>
      <c r="BS20">
        <v>1.44197</v>
      </c>
      <c r="BT20">
        <v>0.911874</v>
      </c>
      <c r="BU20">
        <v>12.3663</v>
      </c>
      <c r="BV20">
        <v>5.57951</v>
      </c>
      <c r="BW20">
        <v>1999.98</v>
      </c>
      <c r="BX20">
        <v>0.899995</v>
      </c>
      <c r="BY20">
        <v>0.100005</v>
      </c>
      <c r="BZ20">
        <v>0</v>
      </c>
      <c r="CA20">
        <v>2.0345</v>
      </c>
      <c r="CB20">
        <v>0</v>
      </c>
      <c r="CC20">
        <v>19020.2</v>
      </c>
      <c r="CD20">
        <v>17858.7</v>
      </c>
      <c r="CE20">
        <v>37.312</v>
      </c>
      <c r="CF20">
        <v>38.562</v>
      </c>
      <c r="CG20">
        <v>37.625</v>
      </c>
      <c r="CH20">
        <v>37.187</v>
      </c>
      <c r="CI20">
        <v>36.625</v>
      </c>
      <c r="CJ20">
        <v>1799.97</v>
      </c>
      <c r="CK20">
        <v>200.01</v>
      </c>
      <c r="CL20">
        <v>0</v>
      </c>
      <c r="CM20">
        <v>1691245884.2</v>
      </c>
      <c r="CN20">
        <v>0</v>
      </c>
      <c r="CO20">
        <v>1691245121.1</v>
      </c>
      <c r="CP20" t="s">
        <v>347</v>
      </c>
      <c r="CQ20">
        <v>1691245121.1</v>
      </c>
      <c r="CR20">
        <v>1691245108.6</v>
      </c>
      <c r="CS20">
        <v>1</v>
      </c>
      <c r="CT20">
        <v>-0.057</v>
      </c>
      <c r="CU20">
        <v>-0.012</v>
      </c>
      <c r="CV20">
        <v>1.587</v>
      </c>
      <c r="CW20">
        <v>0.062</v>
      </c>
      <c r="CX20">
        <v>414</v>
      </c>
      <c r="CY20">
        <v>14</v>
      </c>
      <c r="CZ20">
        <v>0.54</v>
      </c>
      <c r="DA20">
        <v>0.17</v>
      </c>
      <c r="DB20">
        <v>10.05101552075763</v>
      </c>
      <c r="DC20">
        <v>0.1053542488810444</v>
      </c>
      <c r="DD20">
        <v>0.01991343221392983</v>
      </c>
      <c r="DE20">
        <v>1</v>
      </c>
      <c r="DF20">
        <v>0.004473745750358804</v>
      </c>
      <c r="DG20">
        <v>-0.0002470791305523491</v>
      </c>
      <c r="DH20">
        <v>2.114280371857977E-05</v>
      </c>
      <c r="DI20">
        <v>1</v>
      </c>
      <c r="DJ20">
        <v>0.3445396141310738</v>
      </c>
      <c r="DK20">
        <v>-0.07192941702500681</v>
      </c>
      <c r="DL20">
        <v>0.003480861372507521</v>
      </c>
      <c r="DM20">
        <v>1</v>
      </c>
      <c r="DN20">
        <v>3</v>
      </c>
      <c r="DO20">
        <v>3</v>
      </c>
      <c r="DP20" t="s">
        <v>348</v>
      </c>
      <c r="DQ20">
        <v>3.1012</v>
      </c>
      <c r="DR20">
        <v>2.7319</v>
      </c>
      <c r="DS20">
        <v>0.09796390000000001</v>
      </c>
      <c r="DT20">
        <v>0.101581</v>
      </c>
      <c r="DU20">
        <v>0.0721702</v>
      </c>
      <c r="DV20">
        <v>0.0521468</v>
      </c>
      <c r="DW20">
        <v>26256.8</v>
      </c>
      <c r="DX20">
        <v>28377.1</v>
      </c>
      <c r="DY20">
        <v>27568.7</v>
      </c>
      <c r="DZ20">
        <v>29695.6</v>
      </c>
      <c r="EA20">
        <v>32018.4</v>
      </c>
      <c r="EB20">
        <v>34718.2</v>
      </c>
      <c r="EC20">
        <v>37817.2</v>
      </c>
      <c r="ED20">
        <v>40720.3</v>
      </c>
      <c r="EE20">
        <v>2.1584</v>
      </c>
      <c r="EF20">
        <v>2.1287</v>
      </c>
      <c r="EG20">
        <v>0.0180043</v>
      </c>
      <c r="EH20">
        <v>0</v>
      </c>
      <c r="EI20">
        <v>22.7498</v>
      </c>
      <c r="EJ20">
        <v>999.9</v>
      </c>
      <c r="EK20">
        <v>54.7</v>
      </c>
      <c r="EL20">
        <v>27.7</v>
      </c>
      <c r="EM20">
        <v>20.117</v>
      </c>
      <c r="EN20">
        <v>64.17059999999999</v>
      </c>
      <c r="EO20">
        <v>11.3582</v>
      </c>
      <c r="EP20">
        <v>1</v>
      </c>
      <c r="EQ20">
        <v>0.00252033</v>
      </c>
      <c r="ER20">
        <v>2.76236</v>
      </c>
      <c r="ES20">
        <v>20.1887</v>
      </c>
      <c r="ET20">
        <v>5.25473</v>
      </c>
      <c r="EU20">
        <v>12.0586</v>
      </c>
      <c r="EV20">
        <v>4.97225</v>
      </c>
      <c r="EW20">
        <v>3.29303</v>
      </c>
      <c r="EX20">
        <v>7020.5</v>
      </c>
      <c r="EY20">
        <v>9999</v>
      </c>
      <c r="EZ20">
        <v>9999</v>
      </c>
      <c r="FA20">
        <v>114.9</v>
      </c>
      <c r="FB20">
        <v>4.97216</v>
      </c>
      <c r="FC20">
        <v>1.87088</v>
      </c>
      <c r="FD20">
        <v>1.87699</v>
      </c>
      <c r="FE20">
        <v>1.87012</v>
      </c>
      <c r="FF20">
        <v>1.87321</v>
      </c>
      <c r="FG20">
        <v>1.87474</v>
      </c>
      <c r="FH20">
        <v>1.87418</v>
      </c>
      <c r="FI20">
        <v>1.87557</v>
      </c>
      <c r="FJ20">
        <v>0</v>
      </c>
      <c r="FK20">
        <v>0</v>
      </c>
      <c r="FL20">
        <v>0</v>
      </c>
      <c r="FM20">
        <v>0</v>
      </c>
      <c r="FN20" t="s">
        <v>349</v>
      </c>
      <c r="FO20" t="s">
        <v>350</v>
      </c>
      <c r="FP20" t="s">
        <v>351</v>
      </c>
      <c r="FQ20" t="s">
        <v>351</v>
      </c>
      <c r="FR20" t="s">
        <v>351</v>
      </c>
      <c r="FS20" t="s">
        <v>351</v>
      </c>
      <c r="FT20">
        <v>0</v>
      </c>
      <c r="FU20">
        <v>100</v>
      </c>
      <c r="FV20">
        <v>100</v>
      </c>
      <c r="FW20">
        <v>1.587</v>
      </c>
      <c r="FX20">
        <v>0.0623</v>
      </c>
      <c r="FY20">
        <v>1.587190476190585</v>
      </c>
      <c r="FZ20">
        <v>0</v>
      </c>
      <c r="GA20">
        <v>0</v>
      </c>
      <c r="GB20">
        <v>0</v>
      </c>
      <c r="GC20">
        <v>0.06235500000000194</v>
      </c>
      <c r="GD20">
        <v>0</v>
      </c>
      <c r="GE20">
        <v>0</v>
      </c>
      <c r="GF20">
        <v>0</v>
      </c>
      <c r="GG20">
        <v>-1</v>
      </c>
      <c r="GH20">
        <v>-1</v>
      </c>
      <c r="GI20">
        <v>-1</v>
      </c>
      <c r="GJ20">
        <v>-1</v>
      </c>
      <c r="GK20">
        <v>12.8</v>
      </c>
      <c r="GL20">
        <v>13</v>
      </c>
      <c r="GM20">
        <v>1.07056</v>
      </c>
      <c r="GN20">
        <v>2.50366</v>
      </c>
      <c r="GO20">
        <v>1.39893</v>
      </c>
      <c r="GP20">
        <v>2.27783</v>
      </c>
      <c r="GQ20">
        <v>1.44897</v>
      </c>
      <c r="GR20">
        <v>2.48047</v>
      </c>
      <c r="GS20">
        <v>32.9983</v>
      </c>
      <c r="GT20">
        <v>15.9533</v>
      </c>
      <c r="GU20">
        <v>18</v>
      </c>
      <c r="GV20">
        <v>493.948</v>
      </c>
      <c r="GW20">
        <v>515.2809999999999</v>
      </c>
      <c r="GX20">
        <v>20.0009</v>
      </c>
      <c r="GY20">
        <v>27.0596</v>
      </c>
      <c r="GZ20">
        <v>30</v>
      </c>
      <c r="HA20">
        <v>27.0436</v>
      </c>
      <c r="HB20">
        <v>27.0007</v>
      </c>
      <c r="HC20">
        <v>21.3765</v>
      </c>
      <c r="HD20">
        <v>52.3496</v>
      </c>
      <c r="HE20">
        <v>38.3514</v>
      </c>
      <c r="HF20">
        <v>20</v>
      </c>
      <c r="HG20">
        <v>420</v>
      </c>
      <c r="HH20">
        <v>8.93543</v>
      </c>
      <c r="HI20">
        <v>102.017</v>
      </c>
      <c r="HJ20">
        <v>101.767</v>
      </c>
    </row>
    <row r="21" spans="1:218">
      <c r="A21">
        <v>5</v>
      </c>
      <c r="B21">
        <v>1691246003.6</v>
      </c>
      <c r="C21">
        <v>618</v>
      </c>
      <c r="D21" t="s">
        <v>358</v>
      </c>
      <c r="E21" t="s">
        <v>359</v>
      </c>
      <c r="F21" t="s">
        <v>344</v>
      </c>
      <c r="I21" t="s">
        <v>345</v>
      </c>
      <c r="J21">
        <v>1691246003.6</v>
      </c>
      <c r="K21">
        <f>(L21)/1000</f>
        <v>0</v>
      </c>
      <c r="L21">
        <f>1000*BB21*AJ21*(AX21-AY21)/(100*AQ21*(1000-AJ21*AX21))</f>
        <v>0</v>
      </c>
      <c r="M21">
        <f>BB21*AJ21*(AW21-AV21*(1000-AJ21*AY21)/(1000-AJ21*AX21))/(100*AQ21)</f>
        <v>0</v>
      </c>
      <c r="N21">
        <f>AV21 - IF(AJ21&gt;1, M21*AQ21*100.0/(AL21*BJ21), 0)</f>
        <v>0</v>
      </c>
      <c r="O21">
        <f>((U21-K21/2)*N21-M21)/(U21+K21/2)</f>
        <v>0</v>
      </c>
      <c r="P21">
        <f>O21*(BC21+BD21)/1000.0</f>
        <v>0</v>
      </c>
      <c r="Q21">
        <f>(AV21 - IF(AJ21&gt;1, M21*AQ21*100.0/(AL21*BJ21), 0))*(BC21+BD21)/1000.0</f>
        <v>0</v>
      </c>
      <c r="R21">
        <f>2.0/((1/T21-1/S21)+SIGN(T21)*SQRT((1/T21-1/S21)*(1/T21-1/S21) + 4*AR21/((AR21+1)*(AR21+1))*(2*1/T21*1/S21-1/S21*1/S21)))</f>
        <v>0</v>
      </c>
      <c r="S21">
        <f>IF(LEFT(AS21,1)&lt;&gt;"0",IF(LEFT(AS21,1)="1",3.0,AT21),$D$5+$E$5*(BJ21*BC21/($K$5*1000))+$F$5*(BJ21*BC21/($K$5*1000))*MAX(MIN(AQ21,$J$5),$I$5)*MAX(MIN(AQ21,$J$5),$I$5)+$G$5*MAX(MIN(AQ21,$J$5),$I$5)*(BJ21*BC21/($K$5*1000))+$H$5*(BJ21*BC21/($K$5*1000))*(BJ21*BC21/($K$5*1000)))</f>
        <v>0</v>
      </c>
      <c r="T21">
        <f>K21*(1000-(1000*0.61365*exp(17.502*X21/(240.97+X21))/(BC21+BD21)+AX21)/2)/(1000*0.61365*exp(17.502*X21/(240.97+X21))/(BC21+BD21)-AX21)</f>
        <v>0</v>
      </c>
      <c r="U21">
        <f>1/((AR21+1)/(R21/1.6)+1/(S21/1.37)) + AR21/((AR21+1)/(R21/1.6) + AR21/(S21/1.37))</f>
        <v>0</v>
      </c>
      <c r="V21">
        <f>(AM21*AP21)</f>
        <v>0</v>
      </c>
      <c r="W21">
        <f>(BE21+(V21+2*0.95*5.67E-8*(((BE21+$B$7)+273)^4-(BE21+273)^4)-44100*K21)/(1.84*29.3*S21+8*0.95*5.67E-8*(BE21+273)^3))</f>
        <v>0</v>
      </c>
      <c r="X21">
        <f>($C$7*BF21+$D$7*BG21+$E$7*W21)</f>
        <v>0</v>
      </c>
      <c r="Y21">
        <f>0.61365*exp(17.502*X21/(240.97+X21))</f>
        <v>0</v>
      </c>
      <c r="Z21">
        <f>(AA21/AB21*100)</f>
        <v>0</v>
      </c>
      <c r="AA21">
        <f>AX21*(BC21+BD21)/1000</f>
        <v>0</v>
      </c>
      <c r="AB21">
        <f>0.61365*exp(17.502*BE21/(240.97+BE21))</f>
        <v>0</v>
      </c>
      <c r="AC21">
        <f>(Y21-AX21*(BC21+BD21)/1000)</f>
        <v>0</v>
      </c>
      <c r="AD21">
        <f>(-K21*44100)</f>
        <v>0</v>
      </c>
      <c r="AE21">
        <f>2*29.3*S21*0.92*(BE21-X21)</f>
        <v>0</v>
      </c>
      <c r="AF21">
        <f>2*0.95*5.67E-8*(((BE21+$B$7)+273)^4-(X21+273)^4)</f>
        <v>0</v>
      </c>
      <c r="AG21">
        <f>V21+AF21+AD21+AE21</f>
        <v>0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MAX(0,($B$13+$C$13*BJ21)/(1+$D$13*BJ21)*BC21/(BE21+273)*$E$13)</f>
        <v>0</v>
      </c>
      <c r="AM21">
        <f>$B$11*BK21+$C$11*BL21+$F$11*BW21*(1-BZ21)</f>
        <v>0</v>
      </c>
      <c r="AN21">
        <f>AM21*AO21</f>
        <v>0</v>
      </c>
      <c r="AO21">
        <f>($B$11*$D$9+$C$11*$D$9+$F$11*((CJ21+CB21)/MAX(CJ21+CB21+CK21, 0.1)*$I$9+CK21/MAX(CJ21+CB21+CK21, 0.1)*$J$9))/($B$11+$C$11+$F$11)</f>
        <v>0</v>
      </c>
      <c r="AP21">
        <f>($B$11*$K$9+$C$11*$K$9+$F$11*((CJ21+CB21)/MAX(CJ21+CB21+CK21, 0.1)*$P$9+CK21/MAX(CJ21+CB21+CK21, 0.1)*$Q$9))/($B$11+$C$11+$F$11)</f>
        <v>0</v>
      </c>
      <c r="AQ21">
        <v>6</v>
      </c>
      <c r="AR21">
        <v>0.5</v>
      </c>
      <c r="AS21" t="s">
        <v>346</v>
      </c>
      <c r="AT21">
        <v>2</v>
      </c>
      <c r="AU21">
        <v>1691246003.6</v>
      </c>
      <c r="AV21">
        <v>407.216</v>
      </c>
      <c r="AW21">
        <v>419.988</v>
      </c>
      <c r="AX21">
        <v>13.7299</v>
      </c>
      <c r="AY21">
        <v>9.834820000000001</v>
      </c>
      <c r="AZ21">
        <v>405.628</v>
      </c>
      <c r="BA21">
        <v>13.6676</v>
      </c>
      <c r="BB21">
        <v>500.097</v>
      </c>
      <c r="BC21">
        <v>101.401</v>
      </c>
      <c r="BD21">
        <v>0.100081</v>
      </c>
      <c r="BE21">
        <v>23.0201</v>
      </c>
      <c r="BF21">
        <v>23.2843</v>
      </c>
      <c r="BG21">
        <v>999.9</v>
      </c>
      <c r="BH21">
        <v>0</v>
      </c>
      <c r="BI21">
        <v>0</v>
      </c>
      <c r="BJ21">
        <v>9982.5</v>
      </c>
      <c r="BK21">
        <v>0</v>
      </c>
      <c r="BL21">
        <v>793.21</v>
      </c>
      <c r="BM21">
        <v>-12.7722</v>
      </c>
      <c r="BN21">
        <v>412.884</v>
      </c>
      <c r="BO21">
        <v>424.159</v>
      </c>
      <c r="BP21">
        <v>3.89512</v>
      </c>
      <c r="BQ21">
        <v>419.988</v>
      </c>
      <c r="BR21">
        <v>9.834820000000001</v>
      </c>
      <c r="BS21">
        <v>1.39223</v>
      </c>
      <c r="BT21">
        <v>0.997263</v>
      </c>
      <c r="BU21">
        <v>11.8333</v>
      </c>
      <c r="BV21">
        <v>6.87645</v>
      </c>
      <c r="BW21">
        <v>1999.92</v>
      </c>
      <c r="BX21">
        <v>0.899996</v>
      </c>
      <c r="BY21">
        <v>0.100004</v>
      </c>
      <c r="BZ21">
        <v>0</v>
      </c>
      <c r="CA21">
        <v>2.4404</v>
      </c>
      <c r="CB21">
        <v>0</v>
      </c>
      <c r="CC21">
        <v>21930.9</v>
      </c>
      <c r="CD21">
        <v>17858.2</v>
      </c>
      <c r="CE21">
        <v>37.125</v>
      </c>
      <c r="CF21">
        <v>38.437</v>
      </c>
      <c r="CG21">
        <v>37.437</v>
      </c>
      <c r="CH21">
        <v>37.062</v>
      </c>
      <c r="CI21">
        <v>36.437</v>
      </c>
      <c r="CJ21">
        <v>1799.92</v>
      </c>
      <c r="CK21">
        <v>200</v>
      </c>
      <c r="CL21">
        <v>0</v>
      </c>
      <c r="CM21">
        <v>1691246000.6</v>
      </c>
      <c r="CN21">
        <v>0</v>
      </c>
      <c r="CO21">
        <v>1691245121.1</v>
      </c>
      <c r="CP21" t="s">
        <v>347</v>
      </c>
      <c r="CQ21">
        <v>1691245121.1</v>
      </c>
      <c r="CR21">
        <v>1691245108.6</v>
      </c>
      <c r="CS21">
        <v>1</v>
      </c>
      <c r="CT21">
        <v>-0.057</v>
      </c>
      <c r="CU21">
        <v>-0.012</v>
      </c>
      <c r="CV21">
        <v>1.587</v>
      </c>
      <c r="CW21">
        <v>0.062</v>
      </c>
      <c r="CX21">
        <v>414</v>
      </c>
      <c r="CY21">
        <v>14</v>
      </c>
      <c r="CZ21">
        <v>0.54</v>
      </c>
      <c r="DA21">
        <v>0.17</v>
      </c>
      <c r="DB21">
        <v>9.293878785880638</v>
      </c>
      <c r="DC21">
        <v>0.2765673900733802</v>
      </c>
      <c r="DD21">
        <v>0.01918992183844717</v>
      </c>
      <c r="DE21">
        <v>1</v>
      </c>
      <c r="DF21">
        <v>0.003316265134110336</v>
      </c>
      <c r="DG21">
        <v>-0.0002406832816904895</v>
      </c>
      <c r="DH21">
        <v>1.996581444494769E-05</v>
      </c>
      <c r="DI21">
        <v>1</v>
      </c>
      <c r="DJ21">
        <v>0.2324127579544442</v>
      </c>
      <c r="DK21">
        <v>-0.02780208920929729</v>
      </c>
      <c r="DL21">
        <v>0.001525248716203225</v>
      </c>
      <c r="DM21">
        <v>1</v>
      </c>
      <c r="DN21">
        <v>3</v>
      </c>
      <c r="DO21">
        <v>3</v>
      </c>
      <c r="DP21" t="s">
        <v>348</v>
      </c>
      <c r="DQ21">
        <v>3.10132</v>
      </c>
      <c r="DR21">
        <v>2.73178</v>
      </c>
      <c r="DS21">
        <v>0.09823369999999999</v>
      </c>
      <c r="DT21">
        <v>0.101587</v>
      </c>
      <c r="DU21">
        <v>0.0702687</v>
      </c>
      <c r="DV21">
        <v>0.0559505</v>
      </c>
      <c r="DW21">
        <v>26246.6</v>
      </c>
      <c r="DX21">
        <v>28376.4</v>
      </c>
      <c r="DY21">
        <v>27566.4</v>
      </c>
      <c r="DZ21">
        <v>29695</v>
      </c>
      <c r="EA21">
        <v>32080.1</v>
      </c>
      <c r="EB21">
        <v>34578.9</v>
      </c>
      <c r="EC21">
        <v>37812.8</v>
      </c>
      <c r="ED21">
        <v>40720.1</v>
      </c>
      <c r="EE21">
        <v>2.15702</v>
      </c>
      <c r="EF21">
        <v>2.12722</v>
      </c>
      <c r="EG21">
        <v>0.0263378</v>
      </c>
      <c r="EH21">
        <v>0</v>
      </c>
      <c r="EI21">
        <v>22.8508</v>
      </c>
      <c r="EJ21">
        <v>999.9</v>
      </c>
      <c r="EK21">
        <v>52</v>
      </c>
      <c r="EL21">
        <v>28.1</v>
      </c>
      <c r="EM21">
        <v>19.5733</v>
      </c>
      <c r="EN21">
        <v>64.6306</v>
      </c>
      <c r="EO21">
        <v>11.7548</v>
      </c>
      <c r="EP21">
        <v>1</v>
      </c>
      <c r="EQ21">
        <v>0.00146596</v>
      </c>
      <c r="ER21">
        <v>2.76811</v>
      </c>
      <c r="ES21">
        <v>20.1887</v>
      </c>
      <c r="ET21">
        <v>5.25817</v>
      </c>
      <c r="EU21">
        <v>12.0594</v>
      </c>
      <c r="EV21">
        <v>4.9736</v>
      </c>
      <c r="EW21">
        <v>3.29305</v>
      </c>
      <c r="EX21">
        <v>7023.1</v>
      </c>
      <c r="EY21">
        <v>9999</v>
      </c>
      <c r="EZ21">
        <v>9999</v>
      </c>
      <c r="FA21">
        <v>114.9</v>
      </c>
      <c r="FB21">
        <v>4.97221</v>
      </c>
      <c r="FC21">
        <v>1.87088</v>
      </c>
      <c r="FD21">
        <v>1.87702</v>
      </c>
      <c r="FE21">
        <v>1.87012</v>
      </c>
      <c r="FF21">
        <v>1.87326</v>
      </c>
      <c r="FG21">
        <v>1.87477</v>
      </c>
      <c r="FH21">
        <v>1.87421</v>
      </c>
      <c r="FI21">
        <v>1.8756</v>
      </c>
      <c r="FJ21">
        <v>0</v>
      </c>
      <c r="FK21">
        <v>0</v>
      </c>
      <c r="FL21">
        <v>0</v>
      </c>
      <c r="FM21">
        <v>0</v>
      </c>
      <c r="FN21" t="s">
        <v>349</v>
      </c>
      <c r="FO21" t="s">
        <v>350</v>
      </c>
      <c r="FP21" t="s">
        <v>351</v>
      </c>
      <c r="FQ21" t="s">
        <v>351</v>
      </c>
      <c r="FR21" t="s">
        <v>351</v>
      </c>
      <c r="FS21" t="s">
        <v>351</v>
      </c>
      <c r="FT21">
        <v>0</v>
      </c>
      <c r="FU21">
        <v>100</v>
      </c>
      <c r="FV21">
        <v>100</v>
      </c>
      <c r="FW21">
        <v>1.588</v>
      </c>
      <c r="FX21">
        <v>0.0623</v>
      </c>
      <c r="FY21">
        <v>1.587190476190585</v>
      </c>
      <c r="FZ21">
        <v>0</v>
      </c>
      <c r="GA21">
        <v>0</v>
      </c>
      <c r="GB21">
        <v>0</v>
      </c>
      <c r="GC21">
        <v>0.06235500000000194</v>
      </c>
      <c r="GD21">
        <v>0</v>
      </c>
      <c r="GE21">
        <v>0</v>
      </c>
      <c r="GF21">
        <v>0</v>
      </c>
      <c r="GG21">
        <v>-1</v>
      </c>
      <c r="GH21">
        <v>-1</v>
      </c>
      <c r="GI21">
        <v>-1</v>
      </c>
      <c r="GJ21">
        <v>-1</v>
      </c>
      <c r="GK21">
        <v>14.7</v>
      </c>
      <c r="GL21">
        <v>14.9</v>
      </c>
      <c r="GM21">
        <v>1.07178</v>
      </c>
      <c r="GN21">
        <v>2.51343</v>
      </c>
      <c r="GO21">
        <v>1.39893</v>
      </c>
      <c r="GP21">
        <v>2.27783</v>
      </c>
      <c r="GQ21">
        <v>1.44897</v>
      </c>
      <c r="GR21">
        <v>2.41699</v>
      </c>
      <c r="GS21">
        <v>33.4906</v>
      </c>
      <c r="GT21">
        <v>15.9358</v>
      </c>
      <c r="GU21">
        <v>18</v>
      </c>
      <c r="GV21">
        <v>493.311</v>
      </c>
      <c r="GW21">
        <v>514.626</v>
      </c>
      <c r="GX21">
        <v>19.9987</v>
      </c>
      <c r="GY21">
        <v>27.0632</v>
      </c>
      <c r="GZ21">
        <v>30.0001</v>
      </c>
      <c r="HA21">
        <v>27.0682</v>
      </c>
      <c r="HB21">
        <v>27.0387</v>
      </c>
      <c r="HC21">
        <v>21.4188</v>
      </c>
      <c r="HD21">
        <v>47.0256</v>
      </c>
      <c r="HE21">
        <v>31.7877</v>
      </c>
      <c r="HF21">
        <v>20</v>
      </c>
      <c r="HG21">
        <v>420</v>
      </c>
      <c r="HH21">
        <v>9.95445</v>
      </c>
      <c r="HI21">
        <v>102.006</v>
      </c>
      <c r="HJ21">
        <v>101.766</v>
      </c>
    </row>
    <row r="22" spans="1:218">
      <c r="A22">
        <v>6</v>
      </c>
      <c r="B22">
        <v>1691246112.6</v>
      </c>
      <c r="C22">
        <v>727</v>
      </c>
      <c r="D22" t="s">
        <v>360</v>
      </c>
      <c r="E22" t="s">
        <v>361</v>
      </c>
      <c r="F22" t="s">
        <v>344</v>
      </c>
      <c r="I22" t="s">
        <v>345</v>
      </c>
      <c r="J22">
        <v>1691246112.6</v>
      </c>
      <c r="K22">
        <f>(L22)/1000</f>
        <v>0</v>
      </c>
      <c r="L22">
        <f>1000*BB22*AJ22*(AX22-AY22)/(100*AQ22*(1000-AJ22*AX22))</f>
        <v>0</v>
      </c>
      <c r="M22">
        <f>BB22*AJ22*(AW22-AV22*(1000-AJ22*AY22)/(1000-AJ22*AX22))/(100*AQ22)</f>
        <v>0</v>
      </c>
      <c r="N22">
        <f>AV22 - IF(AJ22&gt;1, M22*AQ22*100.0/(AL22*BJ22), 0)</f>
        <v>0</v>
      </c>
      <c r="O22">
        <f>((U22-K22/2)*N22-M22)/(U22+K22/2)</f>
        <v>0</v>
      </c>
      <c r="P22">
        <f>O22*(BC22+BD22)/1000.0</f>
        <v>0</v>
      </c>
      <c r="Q22">
        <f>(AV22 - IF(AJ22&gt;1, M22*AQ22*100.0/(AL22*BJ22), 0))*(BC22+BD22)/1000.0</f>
        <v>0</v>
      </c>
      <c r="R22">
        <f>2.0/((1/T22-1/S22)+SIGN(T22)*SQRT((1/T22-1/S22)*(1/T22-1/S22) + 4*AR22/((AR22+1)*(AR22+1))*(2*1/T22*1/S22-1/S22*1/S22)))</f>
        <v>0</v>
      </c>
      <c r="S22">
        <f>IF(LEFT(AS22,1)&lt;&gt;"0",IF(LEFT(AS22,1)="1",3.0,AT22),$D$5+$E$5*(BJ22*BC22/($K$5*1000))+$F$5*(BJ22*BC22/($K$5*1000))*MAX(MIN(AQ22,$J$5),$I$5)*MAX(MIN(AQ22,$J$5),$I$5)+$G$5*MAX(MIN(AQ22,$J$5),$I$5)*(BJ22*BC22/($K$5*1000))+$H$5*(BJ22*BC22/($K$5*1000))*(BJ22*BC22/($K$5*1000)))</f>
        <v>0</v>
      </c>
      <c r="T22">
        <f>K22*(1000-(1000*0.61365*exp(17.502*X22/(240.97+X22))/(BC22+BD22)+AX22)/2)/(1000*0.61365*exp(17.502*X22/(240.97+X22))/(BC22+BD22)-AX22)</f>
        <v>0</v>
      </c>
      <c r="U22">
        <f>1/((AR22+1)/(R22/1.6)+1/(S22/1.37)) + AR22/((AR22+1)/(R22/1.6) + AR22/(S22/1.37))</f>
        <v>0</v>
      </c>
      <c r="V22">
        <f>(AM22*AP22)</f>
        <v>0</v>
      </c>
      <c r="W22">
        <f>(BE22+(V22+2*0.95*5.67E-8*(((BE22+$B$7)+273)^4-(BE22+273)^4)-44100*K22)/(1.84*29.3*S22+8*0.95*5.67E-8*(BE22+273)^3))</f>
        <v>0</v>
      </c>
      <c r="X22">
        <f>($C$7*BF22+$D$7*BG22+$E$7*W22)</f>
        <v>0</v>
      </c>
      <c r="Y22">
        <f>0.61365*exp(17.502*X22/(240.97+X22))</f>
        <v>0</v>
      </c>
      <c r="Z22">
        <f>(AA22/AB22*100)</f>
        <v>0</v>
      </c>
      <c r="AA22">
        <f>AX22*(BC22+BD22)/1000</f>
        <v>0</v>
      </c>
      <c r="AB22">
        <f>0.61365*exp(17.502*BE22/(240.97+BE22))</f>
        <v>0</v>
      </c>
      <c r="AC22">
        <f>(Y22-AX22*(BC22+BD22)/1000)</f>
        <v>0</v>
      </c>
      <c r="AD22">
        <f>(-K22*44100)</f>
        <v>0</v>
      </c>
      <c r="AE22">
        <f>2*29.3*S22*0.92*(BE22-X22)</f>
        <v>0</v>
      </c>
      <c r="AF22">
        <f>2*0.95*5.67E-8*(((BE22+$B$7)+273)^4-(X22+273)^4)</f>
        <v>0</v>
      </c>
      <c r="AG22">
        <f>V22+AF22+AD22+AE22</f>
        <v>0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MAX(0,($B$13+$C$13*BJ22)/(1+$D$13*BJ22)*BC22/(BE22+273)*$E$13)</f>
        <v>0</v>
      </c>
      <c r="AM22">
        <f>$B$11*BK22+$C$11*BL22+$F$11*BW22*(1-BZ22)</f>
        <v>0</v>
      </c>
      <c r="AN22">
        <f>AM22*AO22</f>
        <v>0</v>
      </c>
      <c r="AO22">
        <f>($B$11*$D$9+$C$11*$D$9+$F$11*((CJ22+CB22)/MAX(CJ22+CB22+CK22, 0.1)*$I$9+CK22/MAX(CJ22+CB22+CK22, 0.1)*$J$9))/($B$11+$C$11+$F$11)</f>
        <v>0</v>
      </c>
      <c r="AP22">
        <f>($B$11*$K$9+$C$11*$K$9+$F$11*((CJ22+CB22)/MAX(CJ22+CB22+CK22, 0.1)*$P$9+CK22/MAX(CJ22+CB22+CK22, 0.1)*$Q$9))/($B$11+$C$11+$F$11)</f>
        <v>0</v>
      </c>
      <c r="AQ22">
        <v>6</v>
      </c>
      <c r="AR22">
        <v>0.5</v>
      </c>
      <c r="AS22" t="s">
        <v>346</v>
      </c>
      <c r="AT22">
        <v>2</v>
      </c>
      <c r="AU22">
        <v>1691246112.6</v>
      </c>
      <c r="AV22">
        <v>403.647</v>
      </c>
      <c r="AW22">
        <v>419.984</v>
      </c>
      <c r="AX22">
        <v>13.7849</v>
      </c>
      <c r="AY22">
        <v>9.78482</v>
      </c>
      <c r="AZ22">
        <v>402.059</v>
      </c>
      <c r="BA22">
        <v>13.7225</v>
      </c>
      <c r="BB22">
        <v>500.034</v>
      </c>
      <c r="BC22">
        <v>101.4</v>
      </c>
      <c r="BD22">
        <v>0.0995886</v>
      </c>
      <c r="BE22">
        <v>23.0294</v>
      </c>
      <c r="BF22">
        <v>23.4073</v>
      </c>
      <c r="BG22">
        <v>999.9</v>
      </c>
      <c r="BH22">
        <v>0</v>
      </c>
      <c r="BI22">
        <v>0</v>
      </c>
      <c r="BJ22">
        <v>10034.4</v>
      </c>
      <c r="BK22">
        <v>0</v>
      </c>
      <c r="BL22">
        <v>93.9628</v>
      </c>
      <c r="BM22">
        <v>-16.3372</v>
      </c>
      <c r="BN22">
        <v>409.289</v>
      </c>
      <c r="BO22">
        <v>424.134</v>
      </c>
      <c r="BP22">
        <v>4.00003</v>
      </c>
      <c r="BQ22">
        <v>419.984</v>
      </c>
      <c r="BR22">
        <v>9.78482</v>
      </c>
      <c r="BS22">
        <v>1.39779</v>
      </c>
      <c r="BT22">
        <v>0.992185</v>
      </c>
      <c r="BU22">
        <v>11.8937</v>
      </c>
      <c r="BV22">
        <v>6.80212</v>
      </c>
      <c r="BW22">
        <v>2000.03</v>
      </c>
      <c r="BX22">
        <v>0.900011</v>
      </c>
      <c r="BY22">
        <v>0.0999886</v>
      </c>
      <c r="BZ22">
        <v>0</v>
      </c>
      <c r="CA22">
        <v>2.2668</v>
      </c>
      <c r="CB22">
        <v>0</v>
      </c>
      <c r="CC22">
        <v>31688.6</v>
      </c>
      <c r="CD22">
        <v>17859.4</v>
      </c>
      <c r="CE22">
        <v>36.875</v>
      </c>
      <c r="CF22">
        <v>38.312</v>
      </c>
      <c r="CG22">
        <v>37.25</v>
      </c>
      <c r="CH22">
        <v>36.875</v>
      </c>
      <c r="CI22">
        <v>36.25</v>
      </c>
      <c r="CJ22">
        <v>1800.05</v>
      </c>
      <c r="CK22">
        <v>199.98</v>
      </c>
      <c r="CL22">
        <v>0</v>
      </c>
      <c r="CM22">
        <v>1691246109.2</v>
      </c>
      <c r="CN22">
        <v>0</v>
      </c>
      <c r="CO22">
        <v>1691245121.1</v>
      </c>
      <c r="CP22" t="s">
        <v>347</v>
      </c>
      <c r="CQ22">
        <v>1691245121.1</v>
      </c>
      <c r="CR22">
        <v>1691245108.6</v>
      </c>
      <c r="CS22">
        <v>1</v>
      </c>
      <c r="CT22">
        <v>-0.057</v>
      </c>
      <c r="CU22">
        <v>-0.012</v>
      </c>
      <c r="CV22">
        <v>1.587</v>
      </c>
      <c r="CW22">
        <v>0.062</v>
      </c>
      <c r="CX22">
        <v>414</v>
      </c>
      <c r="CY22">
        <v>14</v>
      </c>
      <c r="CZ22">
        <v>0.54</v>
      </c>
      <c r="DA22">
        <v>0.17</v>
      </c>
      <c r="DB22">
        <v>12.20187518737285</v>
      </c>
      <c r="DC22">
        <v>0.9001376343845148</v>
      </c>
      <c r="DD22">
        <v>0.06096121414578125</v>
      </c>
      <c r="DE22">
        <v>1</v>
      </c>
      <c r="DF22">
        <v>0.003423777361009926</v>
      </c>
      <c r="DG22">
        <v>-0.0003020211356048014</v>
      </c>
      <c r="DH22">
        <v>2.239886608237606E-05</v>
      </c>
      <c r="DI22">
        <v>1</v>
      </c>
      <c r="DJ22">
        <v>0.2374995490197133</v>
      </c>
      <c r="DK22">
        <v>-0.02750721135885755</v>
      </c>
      <c r="DL22">
        <v>0.001383827972552642</v>
      </c>
      <c r="DM22">
        <v>1</v>
      </c>
      <c r="DN22">
        <v>3</v>
      </c>
      <c r="DO22">
        <v>3</v>
      </c>
      <c r="DP22" t="s">
        <v>348</v>
      </c>
      <c r="DQ22">
        <v>3.10123</v>
      </c>
      <c r="DR22">
        <v>2.73174</v>
      </c>
      <c r="DS22">
        <v>0.0975642</v>
      </c>
      <c r="DT22">
        <v>0.101576</v>
      </c>
      <c r="DU22">
        <v>0.070476</v>
      </c>
      <c r="DV22">
        <v>0.0557221</v>
      </c>
      <c r="DW22">
        <v>26264.3</v>
      </c>
      <c r="DX22">
        <v>28374.1</v>
      </c>
      <c r="DY22">
        <v>27564.4</v>
      </c>
      <c r="DZ22">
        <v>29692.3</v>
      </c>
      <c r="EA22">
        <v>32070.8</v>
      </c>
      <c r="EB22">
        <v>34585</v>
      </c>
      <c r="EC22">
        <v>37810.2</v>
      </c>
      <c r="ED22">
        <v>40717.5</v>
      </c>
      <c r="EE22">
        <v>2.15885</v>
      </c>
      <c r="EF22">
        <v>2.12637</v>
      </c>
      <c r="EG22">
        <v>0.0279099</v>
      </c>
      <c r="EH22">
        <v>0</v>
      </c>
      <c r="EI22">
        <v>22.948</v>
      </c>
      <c r="EJ22">
        <v>999.9</v>
      </c>
      <c r="EK22">
        <v>49.9</v>
      </c>
      <c r="EL22">
        <v>28.4</v>
      </c>
      <c r="EM22">
        <v>19.1147</v>
      </c>
      <c r="EN22">
        <v>64.3806</v>
      </c>
      <c r="EO22">
        <v>11.7949</v>
      </c>
      <c r="EP22">
        <v>1</v>
      </c>
      <c r="EQ22">
        <v>0.0018623</v>
      </c>
      <c r="ER22">
        <v>2.68698</v>
      </c>
      <c r="ES22">
        <v>20.1888</v>
      </c>
      <c r="ET22">
        <v>5.25832</v>
      </c>
      <c r="EU22">
        <v>12.0595</v>
      </c>
      <c r="EV22">
        <v>4.9732</v>
      </c>
      <c r="EW22">
        <v>3.293</v>
      </c>
      <c r="EX22">
        <v>7025.4</v>
      </c>
      <c r="EY22">
        <v>9999</v>
      </c>
      <c r="EZ22">
        <v>9999</v>
      </c>
      <c r="FA22">
        <v>115</v>
      </c>
      <c r="FB22">
        <v>4.97219</v>
      </c>
      <c r="FC22">
        <v>1.87088</v>
      </c>
      <c r="FD22">
        <v>1.87702</v>
      </c>
      <c r="FE22">
        <v>1.87012</v>
      </c>
      <c r="FF22">
        <v>1.87318</v>
      </c>
      <c r="FG22">
        <v>1.87471</v>
      </c>
      <c r="FH22">
        <v>1.87419</v>
      </c>
      <c r="FI22">
        <v>1.87558</v>
      </c>
      <c r="FJ22">
        <v>0</v>
      </c>
      <c r="FK22">
        <v>0</v>
      </c>
      <c r="FL22">
        <v>0</v>
      </c>
      <c r="FM22">
        <v>0</v>
      </c>
      <c r="FN22" t="s">
        <v>349</v>
      </c>
      <c r="FO22" t="s">
        <v>350</v>
      </c>
      <c r="FP22" t="s">
        <v>351</v>
      </c>
      <c r="FQ22" t="s">
        <v>351</v>
      </c>
      <c r="FR22" t="s">
        <v>351</v>
      </c>
      <c r="FS22" t="s">
        <v>351</v>
      </c>
      <c r="FT22">
        <v>0</v>
      </c>
      <c r="FU22">
        <v>100</v>
      </c>
      <c r="FV22">
        <v>100</v>
      </c>
      <c r="FW22">
        <v>1.588</v>
      </c>
      <c r="FX22">
        <v>0.0624</v>
      </c>
      <c r="FY22">
        <v>1.587190476190585</v>
      </c>
      <c r="FZ22">
        <v>0</v>
      </c>
      <c r="GA22">
        <v>0</v>
      </c>
      <c r="GB22">
        <v>0</v>
      </c>
      <c r="GC22">
        <v>0.06235500000000194</v>
      </c>
      <c r="GD22">
        <v>0</v>
      </c>
      <c r="GE22">
        <v>0</v>
      </c>
      <c r="GF22">
        <v>0</v>
      </c>
      <c r="GG22">
        <v>-1</v>
      </c>
      <c r="GH22">
        <v>-1</v>
      </c>
      <c r="GI22">
        <v>-1</v>
      </c>
      <c r="GJ22">
        <v>-1</v>
      </c>
      <c r="GK22">
        <v>16.5</v>
      </c>
      <c r="GL22">
        <v>16.7</v>
      </c>
      <c r="GM22">
        <v>1.073</v>
      </c>
      <c r="GN22">
        <v>2.51099</v>
      </c>
      <c r="GO22">
        <v>1.39893</v>
      </c>
      <c r="GP22">
        <v>2.27783</v>
      </c>
      <c r="GQ22">
        <v>1.44897</v>
      </c>
      <c r="GR22">
        <v>2.46094</v>
      </c>
      <c r="GS22">
        <v>33.8509</v>
      </c>
      <c r="GT22">
        <v>15.9358</v>
      </c>
      <c r="GU22">
        <v>18</v>
      </c>
      <c r="GV22">
        <v>494.752</v>
      </c>
      <c r="GW22">
        <v>514.353</v>
      </c>
      <c r="GX22">
        <v>19.9981</v>
      </c>
      <c r="GY22">
        <v>27.0692</v>
      </c>
      <c r="GZ22">
        <v>29.9999</v>
      </c>
      <c r="HA22">
        <v>27.099</v>
      </c>
      <c r="HB22">
        <v>27.0711</v>
      </c>
      <c r="HC22">
        <v>21.4301</v>
      </c>
      <c r="HD22">
        <v>46.1971</v>
      </c>
      <c r="HE22">
        <v>26.7951</v>
      </c>
      <c r="HF22">
        <v>20</v>
      </c>
      <c r="HG22">
        <v>420</v>
      </c>
      <c r="HH22">
        <v>9.89143</v>
      </c>
      <c r="HI22">
        <v>101.999</v>
      </c>
      <c r="HJ22">
        <v>101.758</v>
      </c>
    </row>
    <row r="23" spans="1:218">
      <c r="A23">
        <v>7</v>
      </c>
      <c r="B23">
        <v>1691246203.6</v>
      </c>
      <c r="C23">
        <v>818</v>
      </c>
      <c r="D23" t="s">
        <v>362</v>
      </c>
      <c r="E23" t="s">
        <v>363</v>
      </c>
      <c r="F23" t="s">
        <v>344</v>
      </c>
      <c r="I23" t="s">
        <v>345</v>
      </c>
      <c r="J23">
        <v>1691246203.6</v>
      </c>
      <c r="K23">
        <f>(L23)/1000</f>
        <v>0</v>
      </c>
      <c r="L23">
        <f>1000*BB23*AJ23*(AX23-AY23)/(100*AQ23*(1000-AJ23*AX23))</f>
        <v>0</v>
      </c>
      <c r="M23">
        <f>BB23*AJ23*(AW23-AV23*(1000-AJ23*AY23)/(1000-AJ23*AX23))/(100*AQ23)</f>
        <v>0</v>
      </c>
      <c r="N23">
        <f>AV23 - IF(AJ23&gt;1, M23*AQ23*100.0/(AL23*BJ23), 0)</f>
        <v>0</v>
      </c>
      <c r="O23">
        <f>((U23-K23/2)*N23-M23)/(U23+K23/2)</f>
        <v>0</v>
      </c>
      <c r="P23">
        <f>O23*(BC23+BD23)/1000.0</f>
        <v>0</v>
      </c>
      <c r="Q23">
        <f>(AV23 - IF(AJ23&gt;1, M23*AQ23*100.0/(AL23*BJ23), 0))*(BC23+BD23)/1000.0</f>
        <v>0</v>
      </c>
      <c r="R23">
        <f>2.0/((1/T23-1/S23)+SIGN(T23)*SQRT((1/T23-1/S23)*(1/T23-1/S23) + 4*AR23/((AR23+1)*(AR23+1))*(2*1/T23*1/S23-1/S23*1/S23)))</f>
        <v>0</v>
      </c>
      <c r="S23">
        <f>IF(LEFT(AS23,1)&lt;&gt;"0",IF(LEFT(AS23,1)="1",3.0,AT23),$D$5+$E$5*(BJ23*BC23/($K$5*1000))+$F$5*(BJ23*BC23/($K$5*1000))*MAX(MIN(AQ23,$J$5),$I$5)*MAX(MIN(AQ23,$J$5),$I$5)+$G$5*MAX(MIN(AQ23,$J$5),$I$5)*(BJ23*BC23/($K$5*1000))+$H$5*(BJ23*BC23/($K$5*1000))*(BJ23*BC23/($K$5*1000)))</f>
        <v>0</v>
      </c>
      <c r="T23">
        <f>K23*(1000-(1000*0.61365*exp(17.502*X23/(240.97+X23))/(BC23+BD23)+AX23)/2)/(1000*0.61365*exp(17.502*X23/(240.97+X23))/(BC23+BD23)-AX23)</f>
        <v>0</v>
      </c>
      <c r="U23">
        <f>1/((AR23+1)/(R23/1.6)+1/(S23/1.37)) + AR23/((AR23+1)/(R23/1.6) + AR23/(S23/1.37))</f>
        <v>0</v>
      </c>
      <c r="V23">
        <f>(AM23*AP23)</f>
        <v>0</v>
      </c>
      <c r="W23">
        <f>(BE23+(V23+2*0.95*5.67E-8*(((BE23+$B$7)+273)^4-(BE23+273)^4)-44100*K23)/(1.84*29.3*S23+8*0.95*5.67E-8*(BE23+273)^3))</f>
        <v>0</v>
      </c>
      <c r="X23">
        <f>($C$7*BF23+$D$7*BG23+$E$7*W23)</f>
        <v>0</v>
      </c>
      <c r="Y23">
        <f>0.61365*exp(17.502*X23/(240.97+X23))</f>
        <v>0</v>
      </c>
      <c r="Z23">
        <f>(AA23/AB23*100)</f>
        <v>0</v>
      </c>
      <c r="AA23">
        <f>AX23*(BC23+BD23)/1000</f>
        <v>0</v>
      </c>
      <c r="AB23">
        <f>0.61365*exp(17.502*BE23/(240.97+BE23))</f>
        <v>0</v>
      </c>
      <c r="AC23">
        <f>(Y23-AX23*(BC23+BD23)/1000)</f>
        <v>0</v>
      </c>
      <c r="AD23">
        <f>(-K23*44100)</f>
        <v>0</v>
      </c>
      <c r="AE23">
        <f>2*29.3*S23*0.92*(BE23-X23)</f>
        <v>0</v>
      </c>
      <c r="AF23">
        <f>2*0.95*5.67E-8*(((BE23+$B$7)+273)^4-(X23+273)^4)</f>
        <v>0</v>
      </c>
      <c r="AG23">
        <f>V23+AF23+AD23+AE23</f>
        <v>0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MAX(0,($B$13+$C$13*BJ23)/(1+$D$13*BJ23)*BC23/(BE23+273)*$E$13)</f>
        <v>0</v>
      </c>
      <c r="AM23">
        <f>$B$11*BK23+$C$11*BL23+$F$11*BW23*(1-BZ23)</f>
        <v>0</v>
      </c>
      <c r="AN23">
        <f>AM23*AO23</f>
        <v>0</v>
      </c>
      <c r="AO23">
        <f>($B$11*$D$9+$C$11*$D$9+$F$11*((CJ23+CB23)/MAX(CJ23+CB23+CK23, 0.1)*$I$9+CK23/MAX(CJ23+CB23+CK23, 0.1)*$J$9))/($B$11+$C$11+$F$11)</f>
        <v>0</v>
      </c>
      <c r="AP23">
        <f>($B$11*$K$9+$C$11*$K$9+$F$11*((CJ23+CB23)/MAX(CJ23+CB23+CK23, 0.1)*$P$9+CK23/MAX(CJ23+CB23+CK23, 0.1)*$Q$9))/($B$11+$C$11+$F$11)</f>
        <v>0</v>
      </c>
      <c r="AQ23">
        <v>6</v>
      </c>
      <c r="AR23">
        <v>0.5</v>
      </c>
      <c r="AS23" t="s">
        <v>346</v>
      </c>
      <c r="AT23">
        <v>2</v>
      </c>
      <c r="AU23">
        <v>1691246203.6</v>
      </c>
      <c r="AV23">
        <v>401.796</v>
      </c>
      <c r="AW23">
        <v>419.973</v>
      </c>
      <c r="AX23">
        <v>13.8992</v>
      </c>
      <c r="AY23">
        <v>9.56549</v>
      </c>
      <c r="AZ23">
        <v>400.209</v>
      </c>
      <c r="BA23">
        <v>13.8369</v>
      </c>
      <c r="BB23">
        <v>499.933</v>
      </c>
      <c r="BC23">
        <v>101.399</v>
      </c>
      <c r="BD23">
        <v>0.100313</v>
      </c>
      <c r="BE23">
        <v>23.0288</v>
      </c>
      <c r="BF23">
        <v>23.4846</v>
      </c>
      <c r="BG23">
        <v>999.9</v>
      </c>
      <c r="BH23">
        <v>0</v>
      </c>
      <c r="BI23">
        <v>0</v>
      </c>
      <c r="BJ23">
        <v>9971.25</v>
      </c>
      <c r="BK23">
        <v>0</v>
      </c>
      <c r="BL23">
        <v>954.35</v>
      </c>
      <c r="BM23">
        <v>-18.1768</v>
      </c>
      <c r="BN23">
        <v>407.46</v>
      </c>
      <c r="BO23">
        <v>424.029</v>
      </c>
      <c r="BP23">
        <v>4.33373</v>
      </c>
      <c r="BQ23">
        <v>419.973</v>
      </c>
      <c r="BR23">
        <v>9.56549</v>
      </c>
      <c r="BS23">
        <v>1.40937</v>
      </c>
      <c r="BT23">
        <v>0.96993</v>
      </c>
      <c r="BU23">
        <v>12.0188</v>
      </c>
      <c r="BV23">
        <v>6.47234</v>
      </c>
      <c r="BW23">
        <v>2000.15</v>
      </c>
      <c r="BX23">
        <v>0.900003</v>
      </c>
      <c r="BY23">
        <v>0.0999965</v>
      </c>
      <c r="BZ23">
        <v>0</v>
      </c>
      <c r="CA23">
        <v>2.8575</v>
      </c>
      <c r="CB23">
        <v>0</v>
      </c>
      <c r="CC23">
        <v>43703.4</v>
      </c>
      <c r="CD23">
        <v>17860.4</v>
      </c>
      <c r="CE23">
        <v>36.75</v>
      </c>
      <c r="CF23">
        <v>38.187</v>
      </c>
      <c r="CG23">
        <v>37.125</v>
      </c>
      <c r="CH23">
        <v>36.687</v>
      </c>
      <c r="CI23">
        <v>36.062</v>
      </c>
      <c r="CJ23">
        <v>1800.14</v>
      </c>
      <c r="CK23">
        <v>200.01</v>
      </c>
      <c r="CL23">
        <v>0</v>
      </c>
      <c r="CM23">
        <v>1691246200.4</v>
      </c>
      <c r="CN23">
        <v>0</v>
      </c>
      <c r="CO23">
        <v>1691245121.1</v>
      </c>
      <c r="CP23" t="s">
        <v>347</v>
      </c>
      <c r="CQ23">
        <v>1691245121.1</v>
      </c>
      <c r="CR23">
        <v>1691245108.6</v>
      </c>
      <c r="CS23">
        <v>1</v>
      </c>
      <c r="CT23">
        <v>-0.057</v>
      </c>
      <c r="CU23">
        <v>-0.012</v>
      </c>
      <c r="CV23">
        <v>1.587</v>
      </c>
      <c r="CW23">
        <v>0.062</v>
      </c>
      <c r="CX23">
        <v>414</v>
      </c>
      <c r="CY23">
        <v>14</v>
      </c>
      <c r="CZ23">
        <v>0.54</v>
      </c>
      <c r="DA23">
        <v>0.17</v>
      </c>
      <c r="DB23">
        <v>13.56072421198287</v>
      </c>
      <c r="DC23">
        <v>0.6445921365332841</v>
      </c>
      <c r="DD23">
        <v>0.03687378694409998</v>
      </c>
      <c r="DE23">
        <v>1</v>
      </c>
      <c r="DF23">
        <v>0.003664410738040832</v>
      </c>
      <c r="DG23">
        <v>-8.492795680724502E-07</v>
      </c>
      <c r="DH23">
        <v>2.248283114829272E-06</v>
      </c>
      <c r="DI23">
        <v>1</v>
      </c>
      <c r="DJ23">
        <v>0.2557163377131274</v>
      </c>
      <c r="DK23">
        <v>0.001674779651049478</v>
      </c>
      <c r="DL23">
        <v>0.0002247831544899452</v>
      </c>
      <c r="DM23">
        <v>1</v>
      </c>
      <c r="DN23">
        <v>3</v>
      </c>
      <c r="DO23">
        <v>3</v>
      </c>
      <c r="DP23" t="s">
        <v>348</v>
      </c>
      <c r="DQ23">
        <v>3.10107</v>
      </c>
      <c r="DR23">
        <v>2.73192</v>
      </c>
      <c r="DS23">
        <v>0.0972311</v>
      </c>
      <c r="DT23">
        <v>0.101581</v>
      </c>
      <c r="DU23">
        <v>0.0709269</v>
      </c>
      <c r="DV23">
        <v>0.0547444</v>
      </c>
      <c r="DW23">
        <v>26274.8</v>
      </c>
      <c r="DX23">
        <v>28378.5</v>
      </c>
      <c r="DY23">
        <v>27565</v>
      </c>
      <c r="DZ23">
        <v>29696.9</v>
      </c>
      <c r="EA23">
        <v>32056.8</v>
      </c>
      <c r="EB23">
        <v>34626.6</v>
      </c>
      <c r="EC23">
        <v>37811.9</v>
      </c>
      <c r="ED23">
        <v>40724.1</v>
      </c>
      <c r="EE23">
        <v>2.16367</v>
      </c>
      <c r="EF23">
        <v>2.12402</v>
      </c>
      <c r="EG23">
        <v>0.0393763</v>
      </c>
      <c r="EH23">
        <v>0</v>
      </c>
      <c r="EI23">
        <v>22.8366</v>
      </c>
      <c r="EJ23">
        <v>999.9</v>
      </c>
      <c r="EK23">
        <v>48.5</v>
      </c>
      <c r="EL23">
        <v>28.7</v>
      </c>
      <c r="EM23">
        <v>18.9067</v>
      </c>
      <c r="EN23">
        <v>64.61060000000001</v>
      </c>
      <c r="EO23">
        <v>12.2155</v>
      </c>
      <c r="EP23">
        <v>1</v>
      </c>
      <c r="EQ23">
        <v>-0.00540904</v>
      </c>
      <c r="ER23">
        <v>2.69227</v>
      </c>
      <c r="ES23">
        <v>20.1893</v>
      </c>
      <c r="ET23">
        <v>5.25383</v>
      </c>
      <c r="EU23">
        <v>12.0586</v>
      </c>
      <c r="EV23">
        <v>4.9736</v>
      </c>
      <c r="EW23">
        <v>3.29308</v>
      </c>
      <c r="EX23">
        <v>7027.5</v>
      </c>
      <c r="EY23">
        <v>9999</v>
      </c>
      <c r="EZ23">
        <v>9999</v>
      </c>
      <c r="FA23">
        <v>115</v>
      </c>
      <c r="FB23">
        <v>4.97223</v>
      </c>
      <c r="FC23">
        <v>1.87088</v>
      </c>
      <c r="FD23">
        <v>1.877</v>
      </c>
      <c r="FE23">
        <v>1.87012</v>
      </c>
      <c r="FF23">
        <v>1.87322</v>
      </c>
      <c r="FG23">
        <v>1.87469</v>
      </c>
      <c r="FH23">
        <v>1.87417</v>
      </c>
      <c r="FI23">
        <v>1.87555</v>
      </c>
      <c r="FJ23">
        <v>0</v>
      </c>
      <c r="FK23">
        <v>0</v>
      </c>
      <c r="FL23">
        <v>0</v>
      </c>
      <c r="FM23">
        <v>0</v>
      </c>
      <c r="FN23" t="s">
        <v>349</v>
      </c>
      <c r="FO23" t="s">
        <v>350</v>
      </c>
      <c r="FP23" t="s">
        <v>351</v>
      </c>
      <c r="FQ23" t="s">
        <v>351</v>
      </c>
      <c r="FR23" t="s">
        <v>351</v>
      </c>
      <c r="FS23" t="s">
        <v>351</v>
      </c>
      <c r="FT23">
        <v>0</v>
      </c>
      <c r="FU23">
        <v>100</v>
      </c>
      <c r="FV23">
        <v>100</v>
      </c>
      <c r="FW23">
        <v>1.587</v>
      </c>
      <c r="FX23">
        <v>0.0623</v>
      </c>
      <c r="FY23">
        <v>1.587190476190585</v>
      </c>
      <c r="FZ23">
        <v>0</v>
      </c>
      <c r="GA23">
        <v>0</v>
      </c>
      <c r="GB23">
        <v>0</v>
      </c>
      <c r="GC23">
        <v>0.06235500000000194</v>
      </c>
      <c r="GD23">
        <v>0</v>
      </c>
      <c r="GE23">
        <v>0</v>
      </c>
      <c r="GF23">
        <v>0</v>
      </c>
      <c r="GG23">
        <v>-1</v>
      </c>
      <c r="GH23">
        <v>-1</v>
      </c>
      <c r="GI23">
        <v>-1</v>
      </c>
      <c r="GJ23">
        <v>-1</v>
      </c>
      <c r="GK23">
        <v>18</v>
      </c>
      <c r="GL23">
        <v>18.2</v>
      </c>
      <c r="GM23">
        <v>1.073</v>
      </c>
      <c r="GN23">
        <v>2.49512</v>
      </c>
      <c r="GO23">
        <v>1.39893</v>
      </c>
      <c r="GP23">
        <v>2.27783</v>
      </c>
      <c r="GQ23">
        <v>1.44897</v>
      </c>
      <c r="GR23">
        <v>2.48291</v>
      </c>
      <c r="GS23">
        <v>33.9639</v>
      </c>
      <c r="GT23">
        <v>15.9358</v>
      </c>
      <c r="GU23">
        <v>18</v>
      </c>
      <c r="GV23">
        <v>497.404</v>
      </c>
      <c r="GW23">
        <v>512.336</v>
      </c>
      <c r="GX23">
        <v>19.9997</v>
      </c>
      <c r="GY23">
        <v>26.9971</v>
      </c>
      <c r="GZ23">
        <v>29.9996</v>
      </c>
      <c r="HA23">
        <v>27.0562</v>
      </c>
      <c r="HB23">
        <v>27.0316</v>
      </c>
      <c r="HC23">
        <v>21.4394</v>
      </c>
      <c r="HD23">
        <v>46.9181</v>
      </c>
      <c r="HE23">
        <v>22.1882</v>
      </c>
      <c r="HF23">
        <v>20</v>
      </c>
      <c r="HG23">
        <v>420</v>
      </c>
      <c r="HH23">
        <v>9.54438</v>
      </c>
      <c r="HI23">
        <v>102.003</v>
      </c>
      <c r="HJ23">
        <v>101.774</v>
      </c>
    </row>
    <row r="24" spans="1:218">
      <c r="A24">
        <v>8</v>
      </c>
      <c r="B24">
        <v>1691246279.6</v>
      </c>
      <c r="C24">
        <v>894</v>
      </c>
      <c r="D24" t="s">
        <v>364</v>
      </c>
      <c r="E24" t="s">
        <v>365</v>
      </c>
      <c r="F24" t="s">
        <v>344</v>
      </c>
      <c r="I24" t="s">
        <v>345</v>
      </c>
      <c r="J24">
        <v>1691246279.6</v>
      </c>
      <c r="K24">
        <f>(L24)/1000</f>
        <v>0</v>
      </c>
      <c r="L24">
        <f>1000*BB24*AJ24*(AX24-AY24)/(100*AQ24*(1000-AJ24*AX24))</f>
        <v>0</v>
      </c>
      <c r="M24">
        <f>BB24*AJ24*(AW24-AV24*(1000-AJ24*AY24)/(1000-AJ24*AX24))/(100*AQ24)</f>
        <v>0</v>
      </c>
      <c r="N24">
        <f>AV24 - IF(AJ24&gt;1, M24*AQ24*100.0/(AL24*BJ24), 0)</f>
        <v>0</v>
      </c>
      <c r="O24">
        <f>((U24-K24/2)*N24-M24)/(U24+K24/2)</f>
        <v>0</v>
      </c>
      <c r="P24">
        <f>O24*(BC24+BD24)/1000.0</f>
        <v>0</v>
      </c>
      <c r="Q24">
        <f>(AV24 - IF(AJ24&gt;1, M24*AQ24*100.0/(AL24*BJ24), 0))*(BC24+BD24)/1000.0</f>
        <v>0</v>
      </c>
      <c r="R24">
        <f>2.0/((1/T24-1/S24)+SIGN(T24)*SQRT((1/T24-1/S24)*(1/T24-1/S24) + 4*AR24/((AR24+1)*(AR24+1))*(2*1/T24*1/S24-1/S24*1/S24)))</f>
        <v>0</v>
      </c>
      <c r="S24">
        <f>IF(LEFT(AS24,1)&lt;&gt;"0",IF(LEFT(AS24,1)="1",3.0,AT24),$D$5+$E$5*(BJ24*BC24/($K$5*1000))+$F$5*(BJ24*BC24/($K$5*1000))*MAX(MIN(AQ24,$J$5),$I$5)*MAX(MIN(AQ24,$J$5),$I$5)+$G$5*MAX(MIN(AQ24,$J$5),$I$5)*(BJ24*BC24/($K$5*1000))+$H$5*(BJ24*BC24/($K$5*1000))*(BJ24*BC24/($K$5*1000)))</f>
        <v>0</v>
      </c>
      <c r="T24">
        <f>K24*(1000-(1000*0.61365*exp(17.502*X24/(240.97+X24))/(BC24+BD24)+AX24)/2)/(1000*0.61365*exp(17.502*X24/(240.97+X24))/(BC24+BD24)-AX24)</f>
        <v>0</v>
      </c>
      <c r="U24">
        <f>1/((AR24+1)/(R24/1.6)+1/(S24/1.37)) + AR24/((AR24+1)/(R24/1.6) + AR24/(S24/1.37))</f>
        <v>0</v>
      </c>
      <c r="V24">
        <f>(AM24*AP24)</f>
        <v>0</v>
      </c>
      <c r="W24">
        <f>(BE24+(V24+2*0.95*5.67E-8*(((BE24+$B$7)+273)^4-(BE24+273)^4)-44100*K24)/(1.84*29.3*S24+8*0.95*5.67E-8*(BE24+273)^3))</f>
        <v>0</v>
      </c>
      <c r="X24">
        <f>($C$7*BF24+$D$7*BG24+$E$7*W24)</f>
        <v>0</v>
      </c>
      <c r="Y24">
        <f>0.61365*exp(17.502*X24/(240.97+X24))</f>
        <v>0</v>
      </c>
      <c r="Z24">
        <f>(AA24/AB24*100)</f>
        <v>0</v>
      </c>
      <c r="AA24">
        <f>AX24*(BC24+BD24)/1000</f>
        <v>0</v>
      </c>
      <c r="AB24">
        <f>0.61365*exp(17.502*BE24/(240.97+BE24))</f>
        <v>0</v>
      </c>
      <c r="AC24">
        <f>(Y24-AX24*(BC24+BD24)/1000)</f>
        <v>0</v>
      </c>
      <c r="AD24">
        <f>(-K24*44100)</f>
        <v>0</v>
      </c>
      <c r="AE24">
        <f>2*29.3*S24*0.92*(BE24-X24)</f>
        <v>0</v>
      </c>
      <c r="AF24">
        <f>2*0.95*5.67E-8*(((BE24+$B$7)+273)^4-(X24+273)^4)</f>
        <v>0</v>
      </c>
      <c r="AG24">
        <f>V24+AF24+AD24+AE24</f>
        <v>0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MAX(0,($B$13+$C$13*BJ24)/(1+$D$13*BJ24)*BC24/(BE24+273)*$E$13)</f>
        <v>0</v>
      </c>
      <c r="AM24">
        <f>$B$11*BK24+$C$11*BL24+$F$11*BW24*(1-BZ24)</f>
        <v>0</v>
      </c>
      <c r="AN24">
        <f>AM24*AO24</f>
        <v>0</v>
      </c>
      <c r="AO24">
        <f>($B$11*$D$9+$C$11*$D$9+$F$11*((CJ24+CB24)/MAX(CJ24+CB24+CK24, 0.1)*$I$9+CK24/MAX(CJ24+CB24+CK24, 0.1)*$J$9))/($B$11+$C$11+$F$11)</f>
        <v>0</v>
      </c>
      <c r="AP24">
        <f>($B$11*$K$9+$C$11*$K$9+$F$11*((CJ24+CB24)/MAX(CJ24+CB24+CK24, 0.1)*$P$9+CK24/MAX(CJ24+CB24+CK24, 0.1)*$Q$9))/($B$11+$C$11+$F$11)</f>
        <v>0</v>
      </c>
      <c r="AQ24">
        <v>6</v>
      </c>
      <c r="AR24">
        <v>0.5</v>
      </c>
      <c r="AS24" t="s">
        <v>346</v>
      </c>
      <c r="AT24">
        <v>2</v>
      </c>
      <c r="AU24">
        <v>1691246279.6</v>
      </c>
      <c r="AV24">
        <v>408.932</v>
      </c>
      <c r="AW24">
        <v>420.081</v>
      </c>
      <c r="AX24">
        <v>13.554</v>
      </c>
      <c r="AY24">
        <v>11.2587</v>
      </c>
      <c r="AZ24">
        <v>407.345</v>
      </c>
      <c r="BA24">
        <v>13.4916</v>
      </c>
      <c r="BB24">
        <v>500.021</v>
      </c>
      <c r="BC24">
        <v>101.401</v>
      </c>
      <c r="BD24">
        <v>0.0997618</v>
      </c>
      <c r="BE24">
        <v>23.0309</v>
      </c>
      <c r="BF24">
        <v>23.2696</v>
      </c>
      <c r="BG24">
        <v>999.9</v>
      </c>
      <c r="BH24">
        <v>0</v>
      </c>
      <c r="BI24">
        <v>0</v>
      </c>
      <c r="BJ24">
        <v>10003.8</v>
      </c>
      <c r="BK24">
        <v>0</v>
      </c>
      <c r="BL24">
        <v>1013.09</v>
      </c>
      <c r="BM24">
        <v>-11.1495</v>
      </c>
      <c r="BN24">
        <v>414.551</v>
      </c>
      <c r="BO24">
        <v>424.865</v>
      </c>
      <c r="BP24">
        <v>2.29531</v>
      </c>
      <c r="BQ24">
        <v>420.081</v>
      </c>
      <c r="BR24">
        <v>11.2587</v>
      </c>
      <c r="BS24">
        <v>1.37439</v>
      </c>
      <c r="BT24">
        <v>1.14164</v>
      </c>
      <c r="BU24">
        <v>11.6379</v>
      </c>
      <c r="BV24">
        <v>8.861520000000001</v>
      </c>
      <c r="BW24">
        <v>1999.88</v>
      </c>
      <c r="BX24">
        <v>0.9000010000000001</v>
      </c>
      <c r="BY24">
        <v>0.0999989</v>
      </c>
      <c r="BZ24">
        <v>0</v>
      </c>
      <c r="CA24">
        <v>2.8151</v>
      </c>
      <c r="CB24">
        <v>0</v>
      </c>
      <c r="CC24">
        <v>19547.9</v>
      </c>
      <c r="CD24">
        <v>17858</v>
      </c>
      <c r="CE24">
        <v>36.687</v>
      </c>
      <c r="CF24">
        <v>38.125</v>
      </c>
      <c r="CG24">
        <v>37.062</v>
      </c>
      <c r="CH24">
        <v>36.625</v>
      </c>
      <c r="CI24">
        <v>36</v>
      </c>
      <c r="CJ24">
        <v>1799.89</v>
      </c>
      <c r="CK24">
        <v>199.99</v>
      </c>
      <c r="CL24">
        <v>0</v>
      </c>
      <c r="CM24">
        <v>1691246276.6</v>
      </c>
      <c r="CN24">
        <v>0</v>
      </c>
      <c r="CO24">
        <v>1691245121.1</v>
      </c>
      <c r="CP24" t="s">
        <v>347</v>
      </c>
      <c r="CQ24">
        <v>1691245121.1</v>
      </c>
      <c r="CR24">
        <v>1691245108.6</v>
      </c>
      <c r="CS24">
        <v>1</v>
      </c>
      <c r="CT24">
        <v>-0.057</v>
      </c>
      <c r="CU24">
        <v>-0.012</v>
      </c>
      <c r="CV24">
        <v>1.587</v>
      </c>
      <c r="CW24">
        <v>0.062</v>
      </c>
      <c r="CX24">
        <v>414</v>
      </c>
      <c r="CY24">
        <v>14</v>
      </c>
      <c r="CZ24">
        <v>0.54</v>
      </c>
      <c r="DA24">
        <v>0.17</v>
      </c>
      <c r="DB24">
        <v>8.430226536800173</v>
      </c>
      <c r="DC24">
        <v>-0.2663228809220269</v>
      </c>
      <c r="DD24">
        <v>0.05358876688346394</v>
      </c>
      <c r="DE24">
        <v>1</v>
      </c>
      <c r="DF24">
        <v>0.001901015032441244</v>
      </c>
      <c r="DG24">
        <v>0.000339273078698459</v>
      </c>
      <c r="DH24">
        <v>2.710584674317683E-05</v>
      </c>
      <c r="DI24">
        <v>1</v>
      </c>
      <c r="DJ24">
        <v>0.1301698805254145</v>
      </c>
      <c r="DK24">
        <v>0.03550488264471146</v>
      </c>
      <c r="DL24">
        <v>0.001858940013738634</v>
      </c>
      <c r="DM24">
        <v>1</v>
      </c>
      <c r="DN24">
        <v>3</v>
      </c>
      <c r="DO24">
        <v>3</v>
      </c>
      <c r="DP24" t="s">
        <v>348</v>
      </c>
      <c r="DQ24">
        <v>3.10158</v>
      </c>
      <c r="DR24">
        <v>2.73165</v>
      </c>
      <c r="DS24">
        <v>0.09856769999999999</v>
      </c>
      <c r="DT24">
        <v>0.101633</v>
      </c>
      <c r="DU24">
        <v>0.069595</v>
      </c>
      <c r="DV24">
        <v>0.0621589</v>
      </c>
      <c r="DW24">
        <v>26237.5</v>
      </c>
      <c r="DX24">
        <v>28380.7</v>
      </c>
      <c r="DY24">
        <v>27566.4</v>
      </c>
      <c r="DZ24">
        <v>29700.6</v>
      </c>
      <c r="EA24">
        <v>32105.3</v>
      </c>
      <c r="EB24">
        <v>34361</v>
      </c>
      <c r="EC24">
        <v>37814.6</v>
      </c>
      <c r="ED24">
        <v>40730.7</v>
      </c>
      <c r="EE24">
        <v>2.16015</v>
      </c>
      <c r="EF24">
        <v>2.12705</v>
      </c>
      <c r="EG24">
        <v>0.0227392</v>
      </c>
      <c r="EH24">
        <v>0</v>
      </c>
      <c r="EI24">
        <v>22.8954</v>
      </c>
      <c r="EJ24">
        <v>999.9</v>
      </c>
      <c r="EK24">
        <v>47.5</v>
      </c>
      <c r="EL24">
        <v>28.9</v>
      </c>
      <c r="EM24">
        <v>18.7301</v>
      </c>
      <c r="EN24">
        <v>64.6006</v>
      </c>
      <c r="EO24">
        <v>11.9431</v>
      </c>
      <c r="EP24">
        <v>1</v>
      </c>
      <c r="EQ24">
        <v>-0.0136611</v>
      </c>
      <c r="ER24">
        <v>2.72739</v>
      </c>
      <c r="ES24">
        <v>20.1888</v>
      </c>
      <c r="ET24">
        <v>5.25742</v>
      </c>
      <c r="EU24">
        <v>12.058</v>
      </c>
      <c r="EV24">
        <v>4.9728</v>
      </c>
      <c r="EW24">
        <v>3.29305</v>
      </c>
      <c r="EX24">
        <v>7029.2</v>
      </c>
      <c r="EY24">
        <v>9999</v>
      </c>
      <c r="EZ24">
        <v>9999</v>
      </c>
      <c r="FA24">
        <v>115</v>
      </c>
      <c r="FB24">
        <v>4.97221</v>
      </c>
      <c r="FC24">
        <v>1.87088</v>
      </c>
      <c r="FD24">
        <v>1.87698</v>
      </c>
      <c r="FE24">
        <v>1.87012</v>
      </c>
      <c r="FF24">
        <v>1.8732</v>
      </c>
      <c r="FG24">
        <v>1.87472</v>
      </c>
      <c r="FH24">
        <v>1.87418</v>
      </c>
      <c r="FI24">
        <v>1.87549</v>
      </c>
      <c r="FJ24">
        <v>0</v>
      </c>
      <c r="FK24">
        <v>0</v>
      </c>
      <c r="FL24">
        <v>0</v>
      </c>
      <c r="FM24">
        <v>0</v>
      </c>
      <c r="FN24" t="s">
        <v>349</v>
      </c>
      <c r="FO24" t="s">
        <v>350</v>
      </c>
      <c r="FP24" t="s">
        <v>351</v>
      </c>
      <c r="FQ24" t="s">
        <v>351</v>
      </c>
      <c r="FR24" t="s">
        <v>351</v>
      </c>
      <c r="FS24" t="s">
        <v>351</v>
      </c>
      <c r="FT24">
        <v>0</v>
      </c>
      <c r="FU24">
        <v>100</v>
      </c>
      <c r="FV24">
        <v>100</v>
      </c>
      <c r="FW24">
        <v>1.587</v>
      </c>
      <c r="FX24">
        <v>0.0624</v>
      </c>
      <c r="FY24">
        <v>1.587190476190585</v>
      </c>
      <c r="FZ24">
        <v>0</v>
      </c>
      <c r="GA24">
        <v>0</v>
      </c>
      <c r="GB24">
        <v>0</v>
      </c>
      <c r="GC24">
        <v>0.06235500000000194</v>
      </c>
      <c r="GD24">
        <v>0</v>
      </c>
      <c r="GE24">
        <v>0</v>
      </c>
      <c r="GF24">
        <v>0</v>
      </c>
      <c r="GG24">
        <v>-1</v>
      </c>
      <c r="GH24">
        <v>-1</v>
      </c>
      <c r="GI24">
        <v>-1</v>
      </c>
      <c r="GJ24">
        <v>-1</v>
      </c>
      <c r="GK24">
        <v>19.3</v>
      </c>
      <c r="GL24">
        <v>19.5</v>
      </c>
      <c r="GM24">
        <v>1.07422</v>
      </c>
      <c r="GN24">
        <v>2.5</v>
      </c>
      <c r="GO24">
        <v>1.39893</v>
      </c>
      <c r="GP24">
        <v>2.27905</v>
      </c>
      <c r="GQ24">
        <v>1.44897</v>
      </c>
      <c r="GR24">
        <v>2.53418</v>
      </c>
      <c r="GS24">
        <v>34.0318</v>
      </c>
      <c r="GT24">
        <v>15.927</v>
      </c>
      <c r="GU24">
        <v>18</v>
      </c>
      <c r="GV24">
        <v>494.594</v>
      </c>
      <c r="GW24">
        <v>513.9299999999999</v>
      </c>
      <c r="GX24">
        <v>20.0008</v>
      </c>
      <c r="GY24">
        <v>26.919</v>
      </c>
      <c r="GZ24">
        <v>29.9996</v>
      </c>
      <c r="HA24">
        <v>26.994</v>
      </c>
      <c r="HB24">
        <v>26.9799</v>
      </c>
      <c r="HC24">
        <v>21.47</v>
      </c>
      <c r="HD24">
        <v>38.3731</v>
      </c>
      <c r="HE24">
        <v>19.1526</v>
      </c>
      <c r="HF24">
        <v>20</v>
      </c>
      <c r="HG24">
        <v>420</v>
      </c>
      <c r="HH24">
        <v>11.3856</v>
      </c>
      <c r="HI24">
        <v>102.009</v>
      </c>
      <c r="HJ24">
        <v>101.789</v>
      </c>
    </row>
    <row r="25" spans="1:218">
      <c r="A25">
        <v>9</v>
      </c>
      <c r="B25">
        <v>1691246346.6</v>
      </c>
      <c r="C25">
        <v>961</v>
      </c>
      <c r="D25" t="s">
        <v>366</v>
      </c>
      <c r="E25" t="s">
        <v>367</v>
      </c>
      <c r="F25" t="s">
        <v>344</v>
      </c>
      <c r="I25" t="s">
        <v>345</v>
      </c>
      <c r="J25">
        <v>1691246346.6</v>
      </c>
      <c r="K25">
        <f>(L25)/1000</f>
        <v>0</v>
      </c>
      <c r="L25">
        <f>1000*BB25*AJ25*(AX25-AY25)/(100*AQ25*(1000-AJ25*AX25))</f>
        <v>0</v>
      </c>
      <c r="M25">
        <f>BB25*AJ25*(AW25-AV25*(1000-AJ25*AY25)/(1000-AJ25*AX25))/(100*AQ25)</f>
        <v>0</v>
      </c>
      <c r="N25">
        <f>AV25 - IF(AJ25&gt;1, M25*AQ25*100.0/(AL25*BJ25), 0)</f>
        <v>0</v>
      </c>
      <c r="O25">
        <f>((U25-K25/2)*N25-M25)/(U25+K25/2)</f>
        <v>0</v>
      </c>
      <c r="P25">
        <f>O25*(BC25+BD25)/1000.0</f>
        <v>0</v>
      </c>
      <c r="Q25">
        <f>(AV25 - IF(AJ25&gt;1, M25*AQ25*100.0/(AL25*BJ25), 0))*(BC25+BD25)/1000.0</f>
        <v>0</v>
      </c>
      <c r="R25">
        <f>2.0/((1/T25-1/S25)+SIGN(T25)*SQRT((1/T25-1/S25)*(1/T25-1/S25) + 4*AR25/((AR25+1)*(AR25+1))*(2*1/T25*1/S25-1/S25*1/S25)))</f>
        <v>0</v>
      </c>
      <c r="S25">
        <f>IF(LEFT(AS25,1)&lt;&gt;"0",IF(LEFT(AS25,1)="1",3.0,AT25),$D$5+$E$5*(BJ25*BC25/($K$5*1000))+$F$5*(BJ25*BC25/($K$5*1000))*MAX(MIN(AQ25,$J$5),$I$5)*MAX(MIN(AQ25,$J$5),$I$5)+$G$5*MAX(MIN(AQ25,$J$5),$I$5)*(BJ25*BC25/($K$5*1000))+$H$5*(BJ25*BC25/($K$5*1000))*(BJ25*BC25/($K$5*1000)))</f>
        <v>0</v>
      </c>
      <c r="T25">
        <f>K25*(1000-(1000*0.61365*exp(17.502*X25/(240.97+X25))/(BC25+BD25)+AX25)/2)/(1000*0.61365*exp(17.502*X25/(240.97+X25))/(BC25+BD25)-AX25)</f>
        <v>0</v>
      </c>
      <c r="U25">
        <f>1/((AR25+1)/(R25/1.6)+1/(S25/1.37)) + AR25/((AR25+1)/(R25/1.6) + AR25/(S25/1.37))</f>
        <v>0</v>
      </c>
      <c r="V25">
        <f>(AM25*AP25)</f>
        <v>0</v>
      </c>
      <c r="W25">
        <f>(BE25+(V25+2*0.95*5.67E-8*(((BE25+$B$7)+273)^4-(BE25+273)^4)-44100*K25)/(1.84*29.3*S25+8*0.95*5.67E-8*(BE25+273)^3))</f>
        <v>0</v>
      </c>
      <c r="X25">
        <f>($C$7*BF25+$D$7*BG25+$E$7*W25)</f>
        <v>0</v>
      </c>
      <c r="Y25">
        <f>0.61365*exp(17.502*X25/(240.97+X25))</f>
        <v>0</v>
      </c>
      <c r="Z25">
        <f>(AA25/AB25*100)</f>
        <v>0</v>
      </c>
      <c r="AA25">
        <f>AX25*(BC25+BD25)/1000</f>
        <v>0</v>
      </c>
      <c r="AB25">
        <f>0.61365*exp(17.502*BE25/(240.97+BE25))</f>
        <v>0</v>
      </c>
      <c r="AC25">
        <f>(Y25-AX25*(BC25+BD25)/1000)</f>
        <v>0</v>
      </c>
      <c r="AD25">
        <f>(-K25*44100)</f>
        <v>0</v>
      </c>
      <c r="AE25">
        <f>2*29.3*S25*0.92*(BE25-X25)</f>
        <v>0</v>
      </c>
      <c r="AF25">
        <f>2*0.95*5.67E-8*(((BE25+$B$7)+273)^4-(X25+273)^4)</f>
        <v>0</v>
      </c>
      <c r="AG25">
        <f>V25+AF25+AD25+AE25</f>
        <v>0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MAX(0,($B$13+$C$13*BJ25)/(1+$D$13*BJ25)*BC25/(BE25+273)*$E$13)</f>
        <v>0</v>
      </c>
      <c r="AM25">
        <f>$B$11*BK25+$C$11*BL25+$F$11*BW25*(1-BZ25)</f>
        <v>0</v>
      </c>
      <c r="AN25">
        <f>AM25*AO25</f>
        <v>0</v>
      </c>
      <c r="AO25">
        <f>($B$11*$D$9+$C$11*$D$9+$F$11*((CJ25+CB25)/MAX(CJ25+CB25+CK25, 0.1)*$I$9+CK25/MAX(CJ25+CB25+CK25, 0.1)*$J$9))/($B$11+$C$11+$F$11)</f>
        <v>0</v>
      </c>
      <c r="AP25">
        <f>($B$11*$K$9+$C$11*$K$9+$F$11*((CJ25+CB25)/MAX(CJ25+CB25+CK25, 0.1)*$P$9+CK25/MAX(CJ25+CB25+CK25, 0.1)*$Q$9))/($B$11+$C$11+$F$11)</f>
        <v>0</v>
      </c>
      <c r="AQ25">
        <v>6</v>
      </c>
      <c r="AR25">
        <v>0.5</v>
      </c>
      <c r="AS25" t="s">
        <v>346</v>
      </c>
      <c r="AT25">
        <v>2</v>
      </c>
      <c r="AU25">
        <v>1691246346.6</v>
      </c>
      <c r="AV25">
        <v>393.16</v>
      </c>
      <c r="AW25">
        <v>420.023</v>
      </c>
      <c r="AX25">
        <v>14.1518</v>
      </c>
      <c r="AY25">
        <v>8.436260000000001</v>
      </c>
      <c r="AZ25">
        <v>391.573</v>
      </c>
      <c r="BA25">
        <v>14.0895</v>
      </c>
      <c r="BB25">
        <v>500.107</v>
      </c>
      <c r="BC25">
        <v>101.405</v>
      </c>
      <c r="BD25">
        <v>0.100055</v>
      </c>
      <c r="BE25">
        <v>22.9752</v>
      </c>
      <c r="BF25">
        <v>23.2014</v>
      </c>
      <c r="BG25">
        <v>999.9</v>
      </c>
      <c r="BH25">
        <v>0</v>
      </c>
      <c r="BI25">
        <v>0</v>
      </c>
      <c r="BJ25">
        <v>9993.75</v>
      </c>
      <c r="BK25">
        <v>0</v>
      </c>
      <c r="BL25">
        <v>145.519</v>
      </c>
      <c r="BM25">
        <v>-26.8635</v>
      </c>
      <c r="BN25">
        <v>398.804</v>
      </c>
      <c r="BO25">
        <v>423.597</v>
      </c>
      <c r="BP25">
        <v>5.71558</v>
      </c>
      <c r="BQ25">
        <v>420.023</v>
      </c>
      <c r="BR25">
        <v>8.436260000000001</v>
      </c>
      <c r="BS25">
        <v>1.43506</v>
      </c>
      <c r="BT25">
        <v>0.855478</v>
      </c>
      <c r="BU25">
        <v>12.2933</v>
      </c>
      <c r="BV25">
        <v>4.66277</v>
      </c>
      <c r="BW25">
        <v>1999.94</v>
      </c>
      <c r="BX25">
        <v>0.899999</v>
      </c>
      <c r="BY25">
        <v>0.100001</v>
      </c>
      <c r="BZ25">
        <v>0</v>
      </c>
      <c r="CA25">
        <v>3.0252</v>
      </c>
      <c r="CB25">
        <v>0</v>
      </c>
      <c r="CC25">
        <v>22177.6</v>
      </c>
      <c r="CD25">
        <v>17858.5</v>
      </c>
      <c r="CE25">
        <v>36.562</v>
      </c>
      <c r="CF25">
        <v>38</v>
      </c>
      <c r="CG25">
        <v>36.937</v>
      </c>
      <c r="CH25">
        <v>36.5</v>
      </c>
      <c r="CI25">
        <v>35.937</v>
      </c>
      <c r="CJ25">
        <v>1799.94</v>
      </c>
      <c r="CK25">
        <v>200</v>
      </c>
      <c r="CL25">
        <v>0</v>
      </c>
      <c r="CM25">
        <v>1691246343.2</v>
      </c>
      <c r="CN25">
        <v>0</v>
      </c>
      <c r="CO25">
        <v>1691245121.1</v>
      </c>
      <c r="CP25" t="s">
        <v>347</v>
      </c>
      <c r="CQ25">
        <v>1691245121.1</v>
      </c>
      <c r="CR25">
        <v>1691245108.6</v>
      </c>
      <c r="CS25">
        <v>1</v>
      </c>
      <c r="CT25">
        <v>-0.057</v>
      </c>
      <c r="CU25">
        <v>-0.012</v>
      </c>
      <c r="CV25">
        <v>1.587</v>
      </c>
      <c r="CW25">
        <v>0.062</v>
      </c>
      <c r="CX25">
        <v>414</v>
      </c>
      <c r="CY25">
        <v>14</v>
      </c>
      <c r="CZ25">
        <v>0.54</v>
      </c>
      <c r="DA25">
        <v>0.17</v>
      </c>
      <c r="DB25">
        <v>20.40074897406836</v>
      </c>
      <c r="DC25">
        <v>1.5038783313499</v>
      </c>
      <c r="DD25">
        <v>0.07884131722030348</v>
      </c>
      <c r="DE25">
        <v>0</v>
      </c>
      <c r="DF25">
        <v>0.004851647481882802</v>
      </c>
      <c r="DG25">
        <v>-0.0003105257607195697</v>
      </c>
      <c r="DH25">
        <v>2.597860746463904E-05</v>
      </c>
      <c r="DI25">
        <v>1</v>
      </c>
      <c r="DJ25">
        <v>0.3643738292683676</v>
      </c>
      <c r="DK25">
        <v>-0.03549080312200978</v>
      </c>
      <c r="DL25">
        <v>0.001914785125236337</v>
      </c>
      <c r="DM25">
        <v>1</v>
      </c>
      <c r="DN25">
        <v>2</v>
      </c>
      <c r="DO25">
        <v>3</v>
      </c>
      <c r="DP25" t="s">
        <v>368</v>
      </c>
      <c r="DQ25">
        <v>3.10102</v>
      </c>
      <c r="DR25">
        <v>2.73186</v>
      </c>
      <c r="DS25">
        <v>0.0956533</v>
      </c>
      <c r="DT25">
        <v>0.101612</v>
      </c>
      <c r="DU25">
        <v>0.0719282</v>
      </c>
      <c r="DV25">
        <v>0.0495779</v>
      </c>
      <c r="DW25">
        <v>26324.6</v>
      </c>
      <c r="DX25">
        <v>28384.9</v>
      </c>
      <c r="DY25">
        <v>27568.5</v>
      </c>
      <c r="DZ25">
        <v>29704.2</v>
      </c>
      <c r="EA25">
        <v>32026.9</v>
      </c>
      <c r="EB25">
        <v>34826.5</v>
      </c>
      <c r="EC25">
        <v>37817.1</v>
      </c>
      <c r="ED25">
        <v>40736.6</v>
      </c>
      <c r="EE25">
        <v>2.16245</v>
      </c>
      <c r="EF25">
        <v>2.12185</v>
      </c>
      <c r="EG25">
        <v>0.0196472</v>
      </c>
      <c r="EH25">
        <v>0</v>
      </c>
      <c r="EI25">
        <v>22.8781</v>
      </c>
      <c r="EJ25">
        <v>999.9</v>
      </c>
      <c r="EK25">
        <v>46.6</v>
      </c>
      <c r="EL25">
        <v>29</v>
      </c>
      <c r="EM25">
        <v>18.4821</v>
      </c>
      <c r="EN25">
        <v>64.4406</v>
      </c>
      <c r="EO25">
        <v>12.0553</v>
      </c>
      <c r="EP25">
        <v>1</v>
      </c>
      <c r="EQ25">
        <v>-0.0198196</v>
      </c>
      <c r="ER25">
        <v>2.72744</v>
      </c>
      <c r="ES25">
        <v>20.1887</v>
      </c>
      <c r="ET25">
        <v>5.25742</v>
      </c>
      <c r="EU25">
        <v>12.0579</v>
      </c>
      <c r="EV25">
        <v>4.97265</v>
      </c>
      <c r="EW25">
        <v>3.293</v>
      </c>
      <c r="EX25">
        <v>7030.8</v>
      </c>
      <c r="EY25">
        <v>9999</v>
      </c>
      <c r="EZ25">
        <v>9999</v>
      </c>
      <c r="FA25">
        <v>115</v>
      </c>
      <c r="FB25">
        <v>4.9722</v>
      </c>
      <c r="FC25">
        <v>1.87088</v>
      </c>
      <c r="FD25">
        <v>1.87699</v>
      </c>
      <c r="FE25">
        <v>1.87012</v>
      </c>
      <c r="FF25">
        <v>1.87317</v>
      </c>
      <c r="FG25">
        <v>1.8747</v>
      </c>
      <c r="FH25">
        <v>1.87415</v>
      </c>
      <c r="FI25">
        <v>1.87553</v>
      </c>
      <c r="FJ25">
        <v>0</v>
      </c>
      <c r="FK25">
        <v>0</v>
      </c>
      <c r="FL25">
        <v>0</v>
      </c>
      <c r="FM25">
        <v>0</v>
      </c>
      <c r="FN25" t="s">
        <v>349</v>
      </c>
      <c r="FO25" t="s">
        <v>350</v>
      </c>
      <c r="FP25" t="s">
        <v>351</v>
      </c>
      <c r="FQ25" t="s">
        <v>351</v>
      </c>
      <c r="FR25" t="s">
        <v>351</v>
      </c>
      <c r="FS25" t="s">
        <v>351</v>
      </c>
      <c r="FT25">
        <v>0</v>
      </c>
      <c r="FU25">
        <v>100</v>
      </c>
      <c r="FV25">
        <v>100</v>
      </c>
      <c r="FW25">
        <v>1.587</v>
      </c>
      <c r="FX25">
        <v>0.0623</v>
      </c>
      <c r="FY25">
        <v>1.587190476190585</v>
      </c>
      <c r="FZ25">
        <v>0</v>
      </c>
      <c r="GA25">
        <v>0</v>
      </c>
      <c r="GB25">
        <v>0</v>
      </c>
      <c r="GC25">
        <v>0.06235500000000194</v>
      </c>
      <c r="GD25">
        <v>0</v>
      </c>
      <c r="GE25">
        <v>0</v>
      </c>
      <c r="GF25">
        <v>0</v>
      </c>
      <c r="GG25">
        <v>-1</v>
      </c>
      <c r="GH25">
        <v>-1</v>
      </c>
      <c r="GI25">
        <v>-1</v>
      </c>
      <c r="GJ25">
        <v>-1</v>
      </c>
      <c r="GK25">
        <v>20.4</v>
      </c>
      <c r="GL25">
        <v>20.6</v>
      </c>
      <c r="GM25">
        <v>1.073</v>
      </c>
      <c r="GN25">
        <v>2.52075</v>
      </c>
      <c r="GO25">
        <v>1.39893</v>
      </c>
      <c r="GP25">
        <v>2.27783</v>
      </c>
      <c r="GQ25">
        <v>1.44897</v>
      </c>
      <c r="GR25">
        <v>2.44019</v>
      </c>
      <c r="GS25">
        <v>34.0771</v>
      </c>
      <c r="GT25">
        <v>15.9095</v>
      </c>
      <c r="GU25">
        <v>18</v>
      </c>
      <c r="GV25">
        <v>495.528</v>
      </c>
      <c r="GW25">
        <v>509.783</v>
      </c>
      <c r="GX25">
        <v>19.9995</v>
      </c>
      <c r="GY25">
        <v>26.8574</v>
      </c>
      <c r="GZ25">
        <v>29.9996</v>
      </c>
      <c r="HA25">
        <v>26.9395</v>
      </c>
      <c r="HB25">
        <v>26.924</v>
      </c>
      <c r="HC25">
        <v>21.431</v>
      </c>
      <c r="HD25">
        <v>50.8118</v>
      </c>
      <c r="HE25">
        <v>15.5967</v>
      </c>
      <c r="HF25">
        <v>20</v>
      </c>
      <c r="HG25">
        <v>420</v>
      </c>
      <c r="HH25">
        <v>8.35234</v>
      </c>
      <c r="HI25">
        <v>102.016</v>
      </c>
      <c r="HJ25">
        <v>101.803</v>
      </c>
    </row>
    <row r="26" spans="1:218">
      <c r="A26">
        <v>10</v>
      </c>
      <c r="B26">
        <v>1691246415.1</v>
      </c>
      <c r="C26">
        <v>1029.5</v>
      </c>
      <c r="D26" t="s">
        <v>369</v>
      </c>
      <c r="E26" t="s">
        <v>370</v>
      </c>
      <c r="F26" t="s">
        <v>344</v>
      </c>
      <c r="I26" t="s">
        <v>345</v>
      </c>
      <c r="J26">
        <v>1691246415.1</v>
      </c>
      <c r="K26">
        <f>(L26)/1000</f>
        <v>0</v>
      </c>
      <c r="L26">
        <f>1000*BB26*AJ26*(AX26-AY26)/(100*AQ26*(1000-AJ26*AX26))</f>
        <v>0</v>
      </c>
      <c r="M26">
        <f>BB26*AJ26*(AW26-AV26*(1000-AJ26*AY26)/(1000-AJ26*AX26))/(100*AQ26)</f>
        <v>0</v>
      </c>
      <c r="N26">
        <f>AV26 - IF(AJ26&gt;1, M26*AQ26*100.0/(AL26*BJ26), 0)</f>
        <v>0</v>
      </c>
      <c r="O26">
        <f>((U26-K26/2)*N26-M26)/(U26+K26/2)</f>
        <v>0</v>
      </c>
      <c r="P26">
        <f>O26*(BC26+BD26)/1000.0</f>
        <v>0</v>
      </c>
      <c r="Q26">
        <f>(AV26 - IF(AJ26&gt;1, M26*AQ26*100.0/(AL26*BJ26), 0))*(BC26+BD26)/1000.0</f>
        <v>0</v>
      </c>
      <c r="R26">
        <f>2.0/((1/T26-1/S26)+SIGN(T26)*SQRT((1/T26-1/S26)*(1/T26-1/S26) + 4*AR26/((AR26+1)*(AR26+1))*(2*1/T26*1/S26-1/S26*1/S26)))</f>
        <v>0</v>
      </c>
      <c r="S26">
        <f>IF(LEFT(AS26,1)&lt;&gt;"0",IF(LEFT(AS26,1)="1",3.0,AT26),$D$5+$E$5*(BJ26*BC26/($K$5*1000))+$F$5*(BJ26*BC26/($K$5*1000))*MAX(MIN(AQ26,$J$5),$I$5)*MAX(MIN(AQ26,$J$5),$I$5)+$G$5*MAX(MIN(AQ26,$J$5),$I$5)*(BJ26*BC26/($K$5*1000))+$H$5*(BJ26*BC26/($K$5*1000))*(BJ26*BC26/($K$5*1000)))</f>
        <v>0</v>
      </c>
      <c r="T26">
        <f>K26*(1000-(1000*0.61365*exp(17.502*X26/(240.97+X26))/(BC26+BD26)+AX26)/2)/(1000*0.61365*exp(17.502*X26/(240.97+X26))/(BC26+BD26)-AX26)</f>
        <v>0</v>
      </c>
      <c r="U26">
        <f>1/((AR26+1)/(R26/1.6)+1/(S26/1.37)) + AR26/((AR26+1)/(R26/1.6) + AR26/(S26/1.37))</f>
        <v>0</v>
      </c>
      <c r="V26">
        <f>(AM26*AP26)</f>
        <v>0</v>
      </c>
      <c r="W26">
        <f>(BE26+(V26+2*0.95*5.67E-8*(((BE26+$B$7)+273)^4-(BE26+273)^4)-44100*K26)/(1.84*29.3*S26+8*0.95*5.67E-8*(BE26+273)^3))</f>
        <v>0</v>
      </c>
      <c r="X26">
        <f>($C$7*BF26+$D$7*BG26+$E$7*W26)</f>
        <v>0</v>
      </c>
      <c r="Y26">
        <f>0.61365*exp(17.502*X26/(240.97+X26))</f>
        <v>0</v>
      </c>
      <c r="Z26">
        <f>(AA26/AB26*100)</f>
        <v>0</v>
      </c>
      <c r="AA26">
        <f>AX26*(BC26+BD26)/1000</f>
        <v>0</v>
      </c>
      <c r="AB26">
        <f>0.61365*exp(17.502*BE26/(240.97+BE26))</f>
        <v>0</v>
      </c>
      <c r="AC26">
        <f>(Y26-AX26*(BC26+BD26)/1000)</f>
        <v>0</v>
      </c>
      <c r="AD26">
        <f>(-K26*44100)</f>
        <v>0</v>
      </c>
      <c r="AE26">
        <f>2*29.3*S26*0.92*(BE26-X26)</f>
        <v>0</v>
      </c>
      <c r="AF26">
        <f>2*0.95*5.67E-8*(((BE26+$B$7)+273)^4-(X26+273)^4)</f>
        <v>0</v>
      </c>
      <c r="AG26">
        <f>V26+AF26+AD26+AE26</f>
        <v>0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MAX(0,($B$13+$C$13*BJ26)/(1+$D$13*BJ26)*BC26/(BE26+273)*$E$13)</f>
        <v>0</v>
      </c>
      <c r="AM26">
        <f>$B$11*BK26+$C$11*BL26+$F$11*BW26*(1-BZ26)</f>
        <v>0</v>
      </c>
      <c r="AN26">
        <f>AM26*AO26</f>
        <v>0</v>
      </c>
      <c r="AO26">
        <f>($B$11*$D$9+$C$11*$D$9+$F$11*((CJ26+CB26)/MAX(CJ26+CB26+CK26, 0.1)*$I$9+CK26/MAX(CJ26+CB26+CK26, 0.1)*$J$9))/($B$11+$C$11+$F$11)</f>
        <v>0</v>
      </c>
      <c r="AP26">
        <f>($B$11*$K$9+$C$11*$K$9+$F$11*((CJ26+CB26)/MAX(CJ26+CB26+CK26, 0.1)*$P$9+CK26/MAX(CJ26+CB26+CK26, 0.1)*$Q$9))/($B$11+$C$11+$F$11)</f>
        <v>0</v>
      </c>
      <c r="AQ26">
        <v>6</v>
      </c>
      <c r="AR26">
        <v>0.5</v>
      </c>
      <c r="AS26" t="s">
        <v>346</v>
      </c>
      <c r="AT26">
        <v>2</v>
      </c>
      <c r="AU26">
        <v>1691246415.1</v>
      </c>
      <c r="AV26">
        <v>393.33</v>
      </c>
      <c r="AW26">
        <v>419.934</v>
      </c>
      <c r="AX26">
        <v>13.8593</v>
      </c>
      <c r="AY26">
        <v>8.37876</v>
      </c>
      <c r="AZ26">
        <v>391.743</v>
      </c>
      <c r="BA26">
        <v>13.7969</v>
      </c>
      <c r="BB26">
        <v>500.094</v>
      </c>
      <c r="BC26">
        <v>101.407</v>
      </c>
      <c r="BD26">
        <v>0.100145</v>
      </c>
      <c r="BE26">
        <v>23.0096</v>
      </c>
      <c r="BF26">
        <v>23.1814</v>
      </c>
      <c r="BG26">
        <v>999.9</v>
      </c>
      <c r="BH26">
        <v>0</v>
      </c>
      <c r="BI26">
        <v>0</v>
      </c>
      <c r="BJ26">
        <v>9993.75</v>
      </c>
      <c r="BK26">
        <v>0</v>
      </c>
      <c r="BL26">
        <v>101.959</v>
      </c>
      <c r="BM26">
        <v>-26.6037</v>
      </c>
      <c r="BN26">
        <v>398.858</v>
      </c>
      <c r="BO26">
        <v>423.482</v>
      </c>
      <c r="BP26">
        <v>5.48049</v>
      </c>
      <c r="BQ26">
        <v>419.934</v>
      </c>
      <c r="BR26">
        <v>8.37876</v>
      </c>
      <c r="BS26">
        <v>1.40543</v>
      </c>
      <c r="BT26">
        <v>0.849666</v>
      </c>
      <c r="BU26">
        <v>11.9763</v>
      </c>
      <c r="BV26">
        <v>4.56529</v>
      </c>
      <c r="BW26">
        <v>2000.24</v>
      </c>
      <c r="BX26">
        <v>0.900004</v>
      </c>
      <c r="BY26">
        <v>0.0999963</v>
      </c>
      <c r="BZ26">
        <v>0</v>
      </c>
      <c r="CA26">
        <v>2.7517</v>
      </c>
      <c r="CB26">
        <v>0</v>
      </c>
      <c r="CC26">
        <v>21120.4</v>
      </c>
      <c r="CD26">
        <v>17861.1</v>
      </c>
      <c r="CE26">
        <v>38</v>
      </c>
      <c r="CF26">
        <v>40</v>
      </c>
      <c r="CG26">
        <v>38.375</v>
      </c>
      <c r="CH26">
        <v>38.375</v>
      </c>
      <c r="CI26">
        <v>37.5</v>
      </c>
      <c r="CJ26">
        <v>1800.22</v>
      </c>
      <c r="CK26">
        <v>200.02</v>
      </c>
      <c r="CL26">
        <v>0</v>
      </c>
      <c r="CM26">
        <v>1691246412.2</v>
      </c>
      <c r="CN26">
        <v>0</v>
      </c>
      <c r="CO26">
        <v>1691245121.1</v>
      </c>
      <c r="CP26" t="s">
        <v>347</v>
      </c>
      <c r="CQ26">
        <v>1691245121.1</v>
      </c>
      <c r="CR26">
        <v>1691245108.6</v>
      </c>
      <c r="CS26">
        <v>1</v>
      </c>
      <c r="CT26">
        <v>-0.057</v>
      </c>
      <c r="CU26">
        <v>-0.012</v>
      </c>
      <c r="CV26">
        <v>1.587</v>
      </c>
      <c r="CW26">
        <v>0.062</v>
      </c>
      <c r="CX26">
        <v>414</v>
      </c>
      <c r="CY26">
        <v>14</v>
      </c>
      <c r="CZ26">
        <v>0.54</v>
      </c>
      <c r="DA26">
        <v>0.17</v>
      </c>
      <c r="DB26">
        <v>20.35029998053154</v>
      </c>
      <c r="DC26">
        <v>0.3243802608314869</v>
      </c>
      <c r="DD26">
        <v>0.03890644817606716</v>
      </c>
      <c r="DE26">
        <v>1</v>
      </c>
      <c r="DF26">
        <v>0.004629864135487201</v>
      </c>
      <c r="DG26">
        <v>2.845677595918177E-05</v>
      </c>
      <c r="DH26">
        <v>3.681627979192086E-06</v>
      </c>
      <c r="DI26">
        <v>1</v>
      </c>
      <c r="DJ26">
        <v>0.3396498247636909</v>
      </c>
      <c r="DK26">
        <v>-0.00275653555268332</v>
      </c>
      <c r="DL26">
        <v>0.0003103673943418278</v>
      </c>
      <c r="DM26">
        <v>1</v>
      </c>
      <c r="DN26">
        <v>3</v>
      </c>
      <c r="DO26">
        <v>3</v>
      </c>
      <c r="DP26" t="s">
        <v>348</v>
      </c>
      <c r="DQ26">
        <v>3.101</v>
      </c>
      <c r="DR26">
        <v>2.73195</v>
      </c>
      <c r="DS26">
        <v>0.09569999999999999</v>
      </c>
      <c r="DT26">
        <v>0.101612</v>
      </c>
      <c r="DU26">
        <v>0.0708096</v>
      </c>
      <c r="DV26">
        <v>0.0493168</v>
      </c>
      <c r="DW26">
        <v>26325.3</v>
      </c>
      <c r="DX26">
        <v>28388.8</v>
      </c>
      <c r="DY26">
        <v>27570.5</v>
      </c>
      <c r="DZ26">
        <v>29708.1</v>
      </c>
      <c r="EA26">
        <v>32068.2</v>
      </c>
      <c r="EB26">
        <v>34841.1</v>
      </c>
      <c r="EC26">
        <v>37820.1</v>
      </c>
      <c r="ED26">
        <v>40742.4</v>
      </c>
      <c r="EE26">
        <v>2.1651</v>
      </c>
      <c r="EF26">
        <v>2.12025</v>
      </c>
      <c r="EG26">
        <v>0.0172593</v>
      </c>
      <c r="EH26">
        <v>0</v>
      </c>
      <c r="EI26">
        <v>22.8973</v>
      </c>
      <c r="EJ26">
        <v>999.9</v>
      </c>
      <c r="EK26">
        <v>45.6</v>
      </c>
      <c r="EL26">
        <v>29.1</v>
      </c>
      <c r="EM26">
        <v>18.1907</v>
      </c>
      <c r="EN26">
        <v>64.4106</v>
      </c>
      <c r="EO26">
        <v>12.1354</v>
      </c>
      <c r="EP26">
        <v>1</v>
      </c>
      <c r="EQ26">
        <v>-0.0258816</v>
      </c>
      <c r="ER26">
        <v>2.77674</v>
      </c>
      <c r="ES26">
        <v>20.1897</v>
      </c>
      <c r="ET26">
        <v>5.25578</v>
      </c>
      <c r="EU26">
        <v>12.0579</v>
      </c>
      <c r="EV26">
        <v>4.97315</v>
      </c>
      <c r="EW26">
        <v>3.293</v>
      </c>
      <c r="EX26">
        <v>7032.2</v>
      </c>
      <c r="EY26">
        <v>9999</v>
      </c>
      <c r="EZ26">
        <v>9999</v>
      </c>
      <c r="FA26">
        <v>115.1</v>
      </c>
      <c r="FB26">
        <v>4.97221</v>
      </c>
      <c r="FC26">
        <v>1.87088</v>
      </c>
      <c r="FD26">
        <v>1.87699</v>
      </c>
      <c r="FE26">
        <v>1.87012</v>
      </c>
      <c r="FF26">
        <v>1.8732</v>
      </c>
      <c r="FG26">
        <v>1.87469</v>
      </c>
      <c r="FH26">
        <v>1.87418</v>
      </c>
      <c r="FI26">
        <v>1.87554</v>
      </c>
      <c r="FJ26">
        <v>0</v>
      </c>
      <c r="FK26">
        <v>0</v>
      </c>
      <c r="FL26">
        <v>0</v>
      </c>
      <c r="FM26">
        <v>0</v>
      </c>
      <c r="FN26" t="s">
        <v>349</v>
      </c>
      <c r="FO26" t="s">
        <v>350</v>
      </c>
      <c r="FP26" t="s">
        <v>351</v>
      </c>
      <c r="FQ26" t="s">
        <v>351</v>
      </c>
      <c r="FR26" t="s">
        <v>351</v>
      </c>
      <c r="FS26" t="s">
        <v>351</v>
      </c>
      <c r="FT26">
        <v>0</v>
      </c>
      <c r="FU26">
        <v>100</v>
      </c>
      <c r="FV26">
        <v>100</v>
      </c>
      <c r="FW26">
        <v>1.587</v>
      </c>
      <c r="FX26">
        <v>0.0624</v>
      </c>
      <c r="FY26">
        <v>1.587190476190585</v>
      </c>
      <c r="FZ26">
        <v>0</v>
      </c>
      <c r="GA26">
        <v>0</v>
      </c>
      <c r="GB26">
        <v>0</v>
      </c>
      <c r="GC26">
        <v>0.06235500000000194</v>
      </c>
      <c r="GD26">
        <v>0</v>
      </c>
      <c r="GE26">
        <v>0</v>
      </c>
      <c r="GF26">
        <v>0</v>
      </c>
      <c r="GG26">
        <v>-1</v>
      </c>
      <c r="GH26">
        <v>-1</v>
      </c>
      <c r="GI26">
        <v>-1</v>
      </c>
      <c r="GJ26">
        <v>-1</v>
      </c>
      <c r="GK26">
        <v>21.6</v>
      </c>
      <c r="GL26">
        <v>21.8</v>
      </c>
      <c r="GM26">
        <v>1.073</v>
      </c>
      <c r="GN26">
        <v>2.52319</v>
      </c>
      <c r="GO26">
        <v>1.39893</v>
      </c>
      <c r="GP26">
        <v>2.27783</v>
      </c>
      <c r="GQ26">
        <v>1.44897</v>
      </c>
      <c r="GR26">
        <v>2.4231</v>
      </c>
      <c r="GS26">
        <v>34.0998</v>
      </c>
      <c r="GT26">
        <v>15.9007</v>
      </c>
      <c r="GU26">
        <v>18</v>
      </c>
      <c r="GV26">
        <v>496.612</v>
      </c>
      <c r="GW26">
        <v>508.11</v>
      </c>
      <c r="GX26">
        <v>20.0023</v>
      </c>
      <c r="GY26">
        <v>26.7869</v>
      </c>
      <c r="GZ26">
        <v>29.9998</v>
      </c>
      <c r="HA26">
        <v>26.8768</v>
      </c>
      <c r="HB26">
        <v>26.8653</v>
      </c>
      <c r="HC26">
        <v>21.4357</v>
      </c>
      <c r="HD26">
        <v>50.2028</v>
      </c>
      <c r="HE26">
        <v>12.1222</v>
      </c>
      <c r="HF26">
        <v>20</v>
      </c>
      <c r="HG26">
        <v>420</v>
      </c>
      <c r="HH26">
        <v>8.441660000000001</v>
      </c>
      <c r="HI26">
        <v>102.024</v>
      </c>
      <c r="HJ26">
        <v>101.817</v>
      </c>
    </row>
    <row r="27" spans="1:218">
      <c r="A27">
        <v>11</v>
      </c>
      <c r="B27">
        <v>1691246543</v>
      </c>
      <c r="C27">
        <v>1157.400000095367</v>
      </c>
      <c r="D27" t="s">
        <v>371</v>
      </c>
      <c r="E27" t="s">
        <v>372</v>
      </c>
      <c r="F27" t="s">
        <v>344</v>
      </c>
      <c r="I27" t="s">
        <v>345</v>
      </c>
      <c r="J27">
        <v>1691246543</v>
      </c>
      <c r="K27">
        <f>(L27)/1000</f>
        <v>0</v>
      </c>
      <c r="L27">
        <f>1000*BB27*AJ27*(AX27-AY27)/(100*AQ27*(1000-AJ27*AX27))</f>
        <v>0</v>
      </c>
      <c r="M27">
        <f>BB27*AJ27*(AW27-AV27*(1000-AJ27*AY27)/(1000-AJ27*AX27))/(100*AQ27)</f>
        <v>0</v>
      </c>
      <c r="N27">
        <f>AV27 - IF(AJ27&gt;1, M27*AQ27*100.0/(AL27*BJ27), 0)</f>
        <v>0</v>
      </c>
      <c r="O27">
        <f>((U27-K27/2)*N27-M27)/(U27+K27/2)</f>
        <v>0</v>
      </c>
      <c r="P27">
        <f>O27*(BC27+BD27)/1000.0</f>
        <v>0</v>
      </c>
      <c r="Q27">
        <f>(AV27 - IF(AJ27&gt;1, M27*AQ27*100.0/(AL27*BJ27), 0))*(BC27+BD27)/1000.0</f>
        <v>0</v>
      </c>
      <c r="R27">
        <f>2.0/((1/T27-1/S27)+SIGN(T27)*SQRT((1/T27-1/S27)*(1/T27-1/S27) + 4*AR27/((AR27+1)*(AR27+1))*(2*1/T27*1/S27-1/S27*1/S27)))</f>
        <v>0</v>
      </c>
      <c r="S27">
        <f>IF(LEFT(AS27,1)&lt;&gt;"0",IF(LEFT(AS27,1)="1",3.0,AT27),$D$5+$E$5*(BJ27*BC27/($K$5*1000))+$F$5*(BJ27*BC27/($K$5*1000))*MAX(MIN(AQ27,$J$5),$I$5)*MAX(MIN(AQ27,$J$5),$I$5)+$G$5*MAX(MIN(AQ27,$J$5),$I$5)*(BJ27*BC27/($K$5*1000))+$H$5*(BJ27*BC27/($K$5*1000))*(BJ27*BC27/($K$5*1000)))</f>
        <v>0</v>
      </c>
      <c r="T27">
        <f>K27*(1000-(1000*0.61365*exp(17.502*X27/(240.97+X27))/(BC27+BD27)+AX27)/2)/(1000*0.61365*exp(17.502*X27/(240.97+X27))/(BC27+BD27)-AX27)</f>
        <v>0</v>
      </c>
      <c r="U27">
        <f>1/((AR27+1)/(R27/1.6)+1/(S27/1.37)) + AR27/((AR27+1)/(R27/1.6) + AR27/(S27/1.37))</f>
        <v>0</v>
      </c>
      <c r="V27">
        <f>(AM27*AP27)</f>
        <v>0</v>
      </c>
      <c r="W27">
        <f>(BE27+(V27+2*0.95*5.67E-8*(((BE27+$B$7)+273)^4-(BE27+273)^4)-44100*K27)/(1.84*29.3*S27+8*0.95*5.67E-8*(BE27+273)^3))</f>
        <v>0</v>
      </c>
      <c r="X27">
        <f>($C$7*BF27+$D$7*BG27+$E$7*W27)</f>
        <v>0</v>
      </c>
      <c r="Y27">
        <f>0.61365*exp(17.502*X27/(240.97+X27))</f>
        <v>0</v>
      </c>
      <c r="Z27">
        <f>(AA27/AB27*100)</f>
        <v>0</v>
      </c>
      <c r="AA27">
        <f>AX27*(BC27+BD27)/1000</f>
        <v>0</v>
      </c>
      <c r="AB27">
        <f>0.61365*exp(17.502*BE27/(240.97+BE27))</f>
        <v>0</v>
      </c>
      <c r="AC27">
        <f>(Y27-AX27*(BC27+BD27)/1000)</f>
        <v>0</v>
      </c>
      <c r="AD27">
        <f>(-K27*44100)</f>
        <v>0</v>
      </c>
      <c r="AE27">
        <f>2*29.3*S27*0.92*(BE27-X27)</f>
        <v>0</v>
      </c>
      <c r="AF27">
        <f>2*0.95*5.67E-8*(((BE27+$B$7)+273)^4-(X27+273)^4)</f>
        <v>0</v>
      </c>
      <c r="AG27">
        <f>V27+AF27+AD27+AE27</f>
        <v>0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MAX(0,($B$13+$C$13*BJ27)/(1+$D$13*BJ27)*BC27/(BE27+273)*$E$13)</f>
        <v>0</v>
      </c>
      <c r="AM27">
        <f>$B$11*BK27+$C$11*BL27+$F$11*BW27*(1-BZ27)</f>
        <v>0</v>
      </c>
      <c r="AN27">
        <f>AM27*AO27</f>
        <v>0</v>
      </c>
      <c r="AO27">
        <f>($B$11*$D$9+$C$11*$D$9+$F$11*((CJ27+CB27)/MAX(CJ27+CB27+CK27, 0.1)*$I$9+CK27/MAX(CJ27+CB27+CK27, 0.1)*$J$9))/($B$11+$C$11+$F$11)</f>
        <v>0</v>
      </c>
      <c r="AP27">
        <f>($B$11*$K$9+$C$11*$K$9+$F$11*((CJ27+CB27)/MAX(CJ27+CB27+CK27, 0.1)*$P$9+CK27/MAX(CJ27+CB27+CK27, 0.1)*$Q$9))/($B$11+$C$11+$F$11)</f>
        <v>0</v>
      </c>
      <c r="AQ27">
        <v>6</v>
      </c>
      <c r="AR27">
        <v>0.5</v>
      </c>
      <c r="AS27" t="s">
        <v>346</v>
      </c>
      <c r="AT27">
        <v>2</v>
      </c>
      <c r="AU27">
        <v>1691246543</v>
      </c>
      <c r="AV27">
        <v>400.839</v>
      </c>
      <c r="AW27">
        <v>420.045</v>
      </c>
      <c r="AX27">
        <v>13.9573</v>
      </c>
      <c r="AY27">
        <v>9.01474</v>
      </c>
      <c r="AZ27">
        <v>399.252</v>
      </c>
      <c r="BA27">
        <v>13.8949</v>
      </c>
      <c r="BB27">
        <v>500.104</v>
      </c>
      <c r="BC27">
        <v>101.407</v>
      </c>
      <c r="BD27">
        <v>0.100053</v>
      </c>
      <c r="BE27">
        <v>23.2571</v>
      </c>
      <c r="BF27">
        <v>23.4697</v>
      </c>
      <c r="BG27">
        <v>999.9</v>
      </c>
      <c r="BH27">
        <v>0</v>
      </c>
      <c r="BI27">
        <v>0</v>
      </c>
      <c r="BJ27">
        <v>10005</v>
      </c>
      <c r="BK27">
        <v>0</v>
      </c>
      <c r="BL27">
        <v>440.318</v>
      </c>
      <c r="BM27">
        <v>-19.2054</v>
      </c>
      <c r="BN27">
        <v>406.513</v>
      </c>
      <c r="BO27">
        <v>423.866</v>
      </c>
      <c r="BP27">
        <v>4.94253</v>
      </c>
      <c r="BQ27">
        <v>420.045</v>
      </c>
      <c r="BR27">
        <v>9.01474</v>
      </c>
      <c r="BS27">
        <v>1.41537</v>
      </c>
      <c r="BT27">
        <v>0.914158</v>
      </c>
      <c r="BU27">
        <v>12.0833</v>
      </c>
      <c r="BV27">
        <v>5.61558</v>
      </c>
      <c r="BW27">
        <v>2000.26</v>
      </c>
      <c r="BX27">
        <v>0.900003</v>
      </c>
      <c r="BY27">
        <v>0.0999965</v>
      </c>
      <c r="BZ27">
        <v>0</v>
      </c>
      <c r="CA27">
        <v>2.6517</v>
      </c>
      <c r="CB27">
        <v>0</v>
      </c>
      <c r="CC27">
        <v>39718</v>
      </c>
      <c r="CD27">
        <v>17861.3</v>
      </c>
      <c r="CE27">
        <v>39.812</v>
      </c>
      <c r="CF27">
        <v>41.25</v>
      </c>
      <c r="CG27">
        <v>40.125</v>
      </c>
      <c r="CH27">
        <v>39.875</v>
      </c>
      <c r="CI27">
        <v>38.812</v>
      </c>
      <c r="CJ27">
        <v>1800.24</v>
      </c>
      <c r="CK27">
        <v>200.02</v>
      </c>
      <c r="CL27">
        <v>0</v>
      </c>
      <c r="CM27">
        <v>1691246540</v>
      </c>
      <c r="CN27">
        <v>0</v>
      </c>
      <c r="CO27">
        <v>1691245121.1</v>
      </c>
      <c r="CP27" t="s">
        <v>347</v>
      </c>
      <c r="CQ27">
        <v>1691245121.1</v>
      </c>
      <c r="CR27">
        <v>1691245108.6</v>
      </c>
      <c r="CS27">
        <v>1</v>
      </c>
      <c r="CT27">
        <v>-0.057</v>
      </c>
      <c r="CU27">
        <v>-0.012</v>
      </c>
      <c r="CV27">
        <v>1.587</v>
      </c>
      <c r="CW27">
        <v>0.062</v>
      </c>
      <c r="CX27">
        <v>414</v>
      </c>
      <c r="CY27">
        <v>14</v>
      </c>
      <c r="CZ27">
        <v>0.54</v>
      </c>
      <c r="DA27">
        <v>0.17</v>
      </c>
      <c r="DB27">
        <v>14.22563227228432</v>
      </c>
      <c r="DC27">
        <v>0.1880436862409753</v>
      </c>
      <c r="DD27">
        <v>0.03633198573259117</v>
      </c>
      <c r="DE27">
        <v>1</v>
      </c>
      <c r="DF27">
        <v>0.004170148013195596</v>
      </c>
      <c r="DG27">
        <v>0.0001318463407751211</v>
      </c>
      <c r="DH27">
        <v>1.19763731875806E-05</v>
      </c>
      <c r="DI27">
        <v>1</v>
      </c>
      <c r="DJ27">
        <v>0.2953504331498236</v>
      </c>
      <c r="DK27">
        <v>-0.003038233194476666</v>
      </c>
      <c r="DL27">
        <v>0.0003357965340581603</v>
      </c>
      <c r="DM27">
        <v>1</v>
      </c>
      <c r="DN27">
        <v>3</v>
      </c>
      <c r="DO27">
        <v>3</v>
      </c>
      <c r="DP27" t="s">
        <v>348</v>
      </c>
      <c r="DQ27">
        <v>3.10116</v>
      </c>
      <c r="DR27">
        <v>2.73195</v>
      </c>
      <c r="DS27">
        <v>0.09712229999999999</v>
      </c>
      <c r="DT27">
        <v>0.101656</v>
      </c>
      <c r="DU27">
        <v>0.07120170000000001</v>
      </c>
      <c r="DV27">
        <v>0.0522789</v>
      </c>
      <c r="DW27">
        <v>26280.7</v>
      </c>
      <c r="DX27">
        <v>28386.9</v>
      </c>
      <c r="DY27">
        <v>27566.9</v>
      </c>
      <c r="DZ27">
        <v>29707.5</v>
      </c>
      <c r="EA27">
        <v>32051.5</v>
      </c>
      <c r="EB27">
        <v>34732.5</v>
      </c>
      <c r="EC27">
        <v>37816.1</v>
      </c>
      <c r="ED27">
        <v>40742</v>
      </c>
      <c r="EE27">
        <v>2.15268</v>
      </c>
      <c r="EF27">
        <v>2.1192</v>
      </c>
      <c r="EG27">
        <v>0.0111982</v>
      </c>
      <c r="EH27">
        <v>0</v>
      </c>
      <c r="EI27">
        <v>23.2855</v>
      </c>
      <c r="EJ27">
        <v>999.9</v>
      </c>
      <c r="EK27">
        <v>44</v>
      </c>
      <c r="EL27">
        <v>29.4</v>
      </c>
      <c r="EM27">
        <v>17.8588</v>
      </c>
      <c r="EN27">
        <v>64.3905</v>
      </c>
      <c r="EO27">
        <v>12.2356</v>
      </c>
      <c r="EP27">
        <v>1</v>
      </c>
      <c r="EQ27">
        <v>-0.0287094</v>
      </c>
      <c r="ER27">
        <v>3.07331</v>
      </c>
      <c r="ES27">
        <v>20.183</v>
      </c>
      <c r="ET27">
        <v>5.25697</v>
      </c>
      <c r="EU27">
        <v>12.0582</v>
      </c>
      <c r="EV27">
        <v>4.97275</v>
      </c>
      <c r="EW27">
        <v>3.29303</v>
      </c>
      <c r="EX27">
        <v>7035</v>
      </c>
      <c r="EY27">
        <v>9999</v>
      </c>
      <c r="EZ27">
        <v>9999</v>
      </c>
      <c r="FA27">
        <v>115.1</v>
      </c>
      <c r="FB27">
        <v>4.97224</v>
      </c>
      <c r="FC27">
        <v>1.87088</v>
      </c>
      <c r="FD27">
        <v>1.87706</v>
      </c>
      <c r="FE27">
        <v>1.87013</v>
      </c>
      <c r="FF27">
        <v>1.87325</v>
      </c>
      <c r="FG27">
        <v>1.87473</v>
      </c>
      <c r="FH27">
        <v>1.8742</v>
      </c>
      <c r="FI27">
        <v>1.87558</v>
      </c>
      <c r="FJ27">
        <v>0</v>
      </c>
      <c r="FK27">
        <v>0</v>
      </c>
      <c r="FL27">
        <v>0</v>
      </c>
      <c r="FM27">
        <v>0</v>
      </c>
      <c r="FN27" t="s">
        <v>349</v>
      </c>
      <c r="FO27" t="s">
        <v>350</v>
      </c>
      <c r="FP27" t="s">
        <v>351</v>
      </c>
      <c r="FQ27" t="s">
        <v>351</v>
      </c>
      <c r="FR27" t="s">
        <v>351</v>
      </c>
      <c r="FS27" t="s">
        <v>351</v>
      </c>
      <c r="FT27">
        <v>0</v>
      </c>
      <c r="FU27">
        <v>100</v>
      </c>
      <c r="FV27">
        <v>100</v>
      </c>
      <c r="FW27">
        <v>1.587</v>
      </c>
      <c r="FX27">
        <v>0.0624</v>
      </c>
      <c r="FY27">
        <v>1.587190476190585</v>
      </c>
      <c r="FZ27">
        <v>0</v>
      </c>
      <c r="GA27">
        <v>0</v>
      </c>
      <c r="GB27">
        <v>0</v>
      </c>
      <c r="GC27">
        <v>0.06235500000000194</v>
      </c>
      <c r="GD27">
        <v>0</v>
      </c>
      <c r="GE27">
        <v>0</v>
      </c>
      <c r="GF27">
        <v>0</v>
      </c>
      <c r="GG27">
        <v>-1</v>
      </c>
      <c r="GH27">
        <v>-1</v>
      </c>
      <c r="GI27">
        <v>-1</v>
      </c>
      <c r="GJ27">
        <v>-1</v>
      </c>
      <c r="GK27">
        <v>23.7</v>
      </c>
      <c r="GL27">
        <v>23.9</v>
      </c>
      <c r="GM27">
        <v>1.073</v>
      </c>
      <c r="GN27">
        <v>2.50854</v>
      </c>
      <c r="GO27">
        <v>1.39893</v>
      </c>
      <c r="GP27">
        <v>2.27905</v>
      </c>
      <c r="GQ27">
        <v>1.44897</v>
      </c>
      <c r="GR27">
        <v>2.53174</v>
      </c>
      <c r="GS27">
        <v>34.2133</v>
      </c>
      <c r="GT27">
        <v>15.892</v>
      </c>
      <c r="GU27">
        <v>18</v>
      </c>
      <c r="GV27">
        <v>488.174</v>
      </c>
      <c r="GW27">
        <v>506.752</v>
      </c>
      <c r="GX27">
        <v>20.0046</v>
      </c>
      <c r="GY27">
        <v>26.7432</v>
      </c>
      <c r="GZ27">
        <v>30.0004</v>
      </c>
      <c r="HA27">
        <v>26.8097</v>
      </c>
      <c r="HB27">
        <v>26.7997</v>
      </c>
      <c r="HC27">
        <v>21.4458</v>
      </c>
      <c r="HD27">
        <v>46.045</v>
      </c>
      <c r="HE27">
        <v>6.01378</v>
      </c>
      <c r="HF27">
        <v>20</v>
      </c>
      <c r="HG27">
        <v>420</v>
      </c>
      <c r="HH27">
        <v>9.07436</v>
      </c>
      <c r="HI27">
        <v>102.012</v>
      </c>
      <c r="HJ27">
        <v>101.816</v>
      </c>
    </row>
    <row r="28" spans="1:218">
      <c r="A28">
        <v>12</v>
      </c>
      <c r="B28">
        <v>1691246739</v>
      </c>
      <c r="C28">
        <v>1353.400000095367</v>
      </c>
      <c r="D28" t="s">
        <v>373</v>
      </c>
      <c r="E28" t="s">
        <v>374</v>
      </c>
      <c r="F28" t="s">
        <v>344</v>
      </c>
      <c r="I28" t="s">
        <v>345</v>
      </c>
      <c r="J28">
        <v>1691246739</v>
      </c>
      <c r="K28">
        <f>(L28)/1000</f>
        <v>0</v>
      </c>
      <c r="L28">
        <f>1000*BB28*AJ28*(AX28-AY28)/(100*AQ28*(1000-AJ28*AX28))</f>
        <v>0</v>
      </c>
      <c r="M28">
        <f>BB28*AJ28*(AW28-AV28*(1000-AJ28*AY28)/(1000-AJ28*AX28))/(100*AQ28)</f>
        <v>0</v>
      </c>
      <c r="N28">
        <f>AV28 - IF(AJ28&gt;1, M28*AQ28*100.0/(AL28*BJ28), 0)</f>
        <v>0</v>
      </c>
      <c r="O28">
        <f>((U28-K28/2)*N28-M28)/(U28+K28/2)</f>
        <v>0</v>
      </c>
      <c r="P28">
        <f>O28*(BC28+BD28)/1000.0</f>
        <v>0</v>
      </c>
      <c r="Q28">
        <f>(AV28 - IF(AJ28&gt;1, M28*AQ28*100.0/(AL28*BJ28), 0))*(BC28+BD28)/1000.0</f>
        <v>0</v>
      </c>
      <c r="R28">
        <f>2.0/((1/T28-1/S28)+SIGN(T28)*SQRT((1/T28-1/S28)*(1/T28-1/S28) + 4*AR28/((AR28+1)*(AR28+1))*(2*1/T28*1/S28-1/S28*1/S28)))</f>
        <v>0</v>
      </c>
      <c r="S28">
        <f>IF(LEFT(AS28,1)&lt;&gt;"0",IF(LEFT(AS28,1)="1",3.0,AT28),$D$5+$E$5*(BJ28*BC28/($K$5*1000))+$F$5*(BJ28*BC28/($K$5*1000))*MAX(MIN(AQ28,$J$5),$I$5)*MAX(MIN(AQ28,$J$5),$I$5)+$G$5*MAX(MIN(AQ28,$J$5),$I$5)*(BJ28*BC28/($K$5*1000))+$H$5*(BJ28*BC28/($K$5*1000))*(BJ28*BC28/($K$5*1000)))</f>
        <v>0</v>
      </c>
      <c r="T28">
        <f>K28*(1000-(1000*0.61365*exp(17.502*X28/(240.97+X28))/(BC28+BD28)+AX28)/2)/(1000*0.61365*exp(17.502*X28/(240.97+X28))/(BC28+BD28)-AX28)</f>
        <v>0</v>
      </c>
      <c r="U28">
        <f>1/((AR28+1)/(R28/1.6)+1/(S28/1.37)) + AR28/((AR28+1)/(R28/1.6) + AR28/(S28/1.37))</f>
        <v>0</v>
      </c>
      <c r="V28">
        <f>(AM28*AP28)</f>
        <v>0</v>
      </c>
      <c r="W28">
        <f>(BE28+(V28+2*0.95*5.67E-8*(((BE28+$B$7)+273)^4-(BE28+273)^4)-44100*K28)/(1.84*29.3*S28+8*0.95*5.67E-8*(BE28+273)^3))</f>
        <v>0</v>
      </c>
      <c r="X28">
        <f>($C$7*BF28+$D$7*BG28+$E$7*W28)</f>
        <v>0</v>
      </c>
      <c r="Y28">
        <f>0.61365*exp(17.502*X28/(240.97+X28))</f>
        <v>0</v>
      </c>
      <c r="Z28">
        <f>(AA28/AB28*100)</f>
        <v>0</v>
      </c>
      <c r="AA28">
        <f>AX28*(BC28+BD28)/1000</f>
        <v>0</v>
      </c>
      <c r="AB28">
        <f>0.61365*exp(17.502*BE28/(240.97+BE28))</f>
        <v>0</v>
      </c>
      <c r="AC28">
        <f>(Y28-AX28*(BC28+BD28)/1000)</f>
        <v>0</v>
      </c>
      <c r="AD28">
        <f>(-K28*44100)</f>
        <v>0</v>
      </c>
      <c r="AE28">
        <f>2*29.3*S28*0.92*(BE28-X28)</f>
        <v>0</v>
      </c>
      <c r="AF28">
        <f>2*0.95*5.67E-8*(((BE28+$B$7)+273)^4-(X28+273)^4)</f>
        <v>0</v>
      </c>
      <c r="AG28">
        <f>V28+AF28+AD28+AE28</f>
        <v>0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MAX(0,($B$13+$C$13*BJ28)/(1+$D$13*BJ28)*BC28/(BE28+273)*$E$13)</f>
        <v>0</v>
      </c>
      <c r="AM28">
        <f>$B$11*BK28+$C$11*BL28+$F$11*BW28*(1-BZ28)</f>
        <v>0</v>
      </c>
      <c r="AN28">
        <f>AM28*AO28</f>
        <v>0</v>
      </c>
      <c r="AO28">
        <f>($B$11*$D$9+$C$11*$D$9+$F$11*((CJ28+CB28)/MAX(CJ28+CB28+CK28, 0.1)*$I$9+CK28/MAX(CJ28+CB28+CK28, 0.1)*$J$9))/($B$11+$C$11+$F$11)</f>
        <v>0</v>
      </c>
      <c r="AP28">
        <f>($B$11*$K$9+$C$11*$K$9+$F$11*((CJ28+CB28)/MAX(CJ28+CB28+CK28, 0.1)*$P$9+CK28/MAX(CJ28+CB28+CK28, 0.1)*$Q$9))/($B$11+$C$11+$F$11)</f>
        <v>0</v>
      </c>
      <c r="AQ28">
        <v>6</v>
      </c>
      <c r="AR28">
        <v>0.5</v>
      </c>
      <c r="AS28" t="s">
        <v>346</v>
      </c>
      <c r="AT28">
        <v>2</v>
      </c>
      <c r="AU28">
        <v>1691246739</v>
      </c>
      <c r="AV28">
        <v>401.868</v>
      </c>
      <c r="AW28">
        <v>420.149</v>
      </c>
      <c r="AX28">
        <v>14.404</v>
      </c>
      <c r="AY28">
        <v>9.49982</v>
      </c>
      <c r="AZ28">
        <v>400.281</v>
      </c>
      <c r="BA28">
        <v>14.3416</v>
      </c>
      <c r="BB28">
        <v>500.105</v>
      </c>
      <c r="BC28">
        <v>101.405</v>
      </c>
      <c r="BD28">
        <v>0.100282</v>
      </c>
      <c r="BE28">
        <v>23.3102</v>
      </c>
      <c r="BF28">
        <v>23.6878</v>
      </c>
      <c r="BG28">
        <v>999.9</v>
      </c>
      <c r="BH28">
        <v>0</v>
      </c>
      <c r="BI28">
        <v>0</v>
      </c>
      <c r="BJ28">
        <v>9971.25</v>
      </c>
      <c r="BK28">
        <v>0</v>
      </c>
      <c r="BL28">
        <v>419.743</v>
      </c>
      <c r="BM28">
        <v>-18.2808</v>
      </c>
      <c r="BN28">
        <v>407.742</v>
      </c>
      <c r="BO28">
        <v>424.179</v>
      </c>
      <c r="BP28">
        <v>4.90417</v>
      </c>
      <c r="BQ28">
        <v>420.149</v>
      </c>
      <c r="BR28">
        <v>9.49982</v>
      </c>
      <c r="BS28">
        <v>1.46064</v>
      </c>
      <c r="BT28">
        <v>0.963333</v>
      </c>
      <c r="BU28">
        <v>12.5623</v>
      </c>
      <c r="BV28">
        <v>6.3733</v>
      </c>
      <c r="BW28">
        <v>1999.93</v>
      </c>
      <c r="BX28">
        <v>0.9000050000000001</v>
      </c>
      <c r="BY28">
        <v>0.0999949</v>
      </c>
      <c r="BZ28">
        <v>0</v>
      </c>
      <c r="CA28">
        <v>2.6679</v>
      </c>
      <c r="CB28">
        <v>0</v>
      </c>
      <c r="CC28">
        <v>25665.4</v>
      </c>
      <c r="CD28">
        <v>17858.4</v>
      </c>
      <c r="CE28">
        <v>38.625</v>
      </c>
      <c r="CF28">
        <v>39.812</v>
      </c>
      <c r="CG28">
        <v>38.937</v>
      </c>
      <c r="CH28">
        <v>38.25</v>
      </c>
      <c r="CI28">
        <v>37.75</v>
      </c>
      <c r="CJ28">
        <v>1799.95</v>
      </c>
      <c r="CK28">
        <v>199.98</v>
      </c>
      <c r="CL28">
        <v>0</v>
      </c>
      <c r="CM28">
        <v>1691246736.2</v>
      </c>
      <c r="CN28">
        <v>0</v>
      </c>
      <c r="CO28">
        <v>1691245121.1</v>
      </c>
      <c r="CP28" t="s">
        <v>347</v>
      </c>
      <c r="CQ28">
        <v>1691245121.1</v>
      </c>
      <c r="CR28">
        <v>1691245108.6</v>
      </c>
      <c r="CS28">
        <v>1</v>
      </c>
      <c r="CT28">
        <v>-0.057</v>
      </c>
      <c r="CU28">
        <v>-0.012</v>
      </c>
      <c r="CV28">
        <v>1.587</v>
      </c>
      <c r="CW28">
        <v>0.062</v>
      </c>
      <c r="CX28">
        <v>414</v>
      </c>
      <c r="CY28">
        <v>14</v>
      </c>
      <c r="CZ28">
        <v>0.54</v>
      </c>
      <c r="DA28">
        <v>0.17</v>
      </c>
      <c r="DB28">
        <v>13.43800743624392</v>
      </c>
      <c r="DC28">
        <v>1.082029626426848</v>
      </c>
      <c r="DD28">
        <v>0.0810457588621879</v>
      </c>
      <c r="DE28">
        <v>0</v>
      </c>
      <c r="DF28">
        <v>0.004170556308885185</v>
      </c>
      <c r="DG28">
        <v>-0.0002846824155114857</v>
      </c>
      <c r="DH28">
        <v>2.268994771478008E-05</v>
      </c>
      <c r="DI28">
        <v>1</v>
      </c>
      <c r="DJ28">
        <v>0.2964998678615497</v>
      </c>
      <c r="DK28">
        <v>-0.04535247960808778</v>
      </c>
      <c r="DL28">
        <v>0.002225974823098416</v>
      </c>
      <c r="DM28">
        <v>1</v>
      </c>
      <c r="DN28">
        <v>2</v>
      </c>
      <c r="DO28">
        <v>3</v>
      </c>
      <c r="DP28" t="s">
        <v>368</v>
      </c>
      <c r="DQ28">
        <v>3.10126</v>
      </c>
      <c r="DR28">
        <v>2.73189</v>
      </c>
      <c r="DS28">
        <v>0.0972991</v>
      </c>
      <c r="DT28">
        <v>0.101665</v>
      </c>
      <c r="DU28">
        <v>0.07290770000000001</v>
      </c>
      <c r="DV28">
        <v>0.0544776</v>
      </c>
      <c r="DW28">
        <v>26263.5</v>
      </c>
      <c r="DX28">
        <v>28374.4</v>
      </c>
      <c r="DY28">
        <v>27554.8</v>
      </c>
      <c r="DZ28">
        <v>29695</v>
      </c>
      <c r="EA28">
        <v>31979.8</v>
      </c>
      <c r="EB28">
        <v>34637.1</v>
      </c>
      <c r="EC28">
        <v>37801.3</v>
      </c>
      <c r="ED28">
        <v>40724.8</v>
      </c>
      <c r="EE28">
        <v>2.16605</v>
      </c>
      <c r="EF28">
        <v>2.1129</v>
      </c>
      <c r="EG28">
        <v>0.0241324</v>
      </c>
      <c r="EH28">
        <v>0</v>
      </c>
      <c r="EI28">
        <v>23.2909</v>
      </c>
      <c r="EJ28">
        <v>999.9</v>
      </c>
      <c r="EK28">
        <v>42.6</v>
      </c>
      <c r="EL28">
        <v>29.8</v>
      </c>
      <c r="EM28">
        <v>17.695</v>
      </c>
      <c r="EN28">
        <v>64.5605</v>
      </c>
      <c r="EO28">
        <v>12.0913</v>
      </c>
      <c r="EP28">
        <v>1</v>
      </c>
      <c r="EQ28">
        <v>-0.0155361</v>
      </c>
      <c r="ER28">
        <v>2.98908</v>
      </c>
      <c r="ES28">
        <v>20.1842</v>
      </c>
      <c r="ET28">
        <v>5.25757</v>
      </c>
      <c r="EU28">
        <v>12.058</v>
      </c>
      <c r="EV28">
        <v>4.97345</v>
      </c>
      <c r="EW28">
        <v>3.293</v>
      </c>
      <c r="EX28">
        <v>7039.4</v>
      </c>
      <c r="EY28">
        <v>9999</v>
      </c>
      <c r="EZ28">
        <v>9999</v>
      </c>
      <c r="FA28">
        <v>115.2</v>
      </c>
      <c r="FB28">
        <v>4.97224</v>
      </c>
      <c r="FC28">
        <v>1.87094</v>
      </c>
      <c r="FD28">
        <v>1.87711</v>
      </c>
      <c r="FE28">
        <v>1.87017</v>
      </c>
      <c r="FF28">
        <v>1.87332</v>
      </c>
      <c r="FG28">
        <v>1.87484</v>
      </c>
      <c r="FH28">
        <v>1.87424</v>
      </c>
      <c r="FI28">
        <v>1.87561</v>
      </c>
      <c r="FJ28">
        <v>0</v>
      </c>
      <c r="FK28">
        <v>0</v>
      </c>
      <c r="FL28">
        <v>0</v>
      </c>
      <c r="FM28">
        <v>0</v>
      </c>
      <c r="FN28" t="s">
        <v>349</v>
      </c>
      <c r="FO28" t="s">
        <v>350</v>
      </c>
      <c r="FP28" t="s">
        <v>351</v>
      </c>
      <c r="FQ28" t="s">
        <v>351</v>
      </c>
      <c r="FR28" t="s">
        <v>351</v>
      </c>
      <c r="FS28" t="s">
        <v>351</v>
      </c>
      <c r="FT28">
        <v>0</v>
      </c>
      <c r="FU28">
        <v>100</v>
      </c>
      <c r="FV28">
        <v>100</v>
      </c>
      <c r="FW28">
        <v>1.587</v>
      </c>
      <c r="FX28">
        <v>0.0624</v>
      </c>
      <c r="FY28">
        <v>1.587190476190585</v>
      </c>
      <c r="FZ28">
        <v>0</v>
      </c>
      <c r="GA28">
        <v>0</v>
      </c>
      <c r="GB28">
        <v>0</v>
      </c>
      <c r="GC28">
        <v>0.06235500000000194</v>
      </c>
      <c r="GD28">
        <v>0</v>
      </c>
      <c r="GE28">
        <v>0</v>
      </c>
      <c r="GF28">
        <v>0</v>
      </c>
      <c r="GG28">
        <v>-1</v>
      </c>
      <c r="GH28">
        <v>-1</v>
      </c>
      <c r="GI28">
        <v>-1</v>
      </c>
      <c r="GJ28">
        <v>-1</v>
      </c>
      <c r="GK28">
        <v>27</v>
      </c>
      <c r="GL28">
        <v>27.2</v>
      </c>
      <c r="GM28">
        <v>1.07422</v>
      </c>
      <c r="GN28">
        <v>2.51343</v>
      </c>
      <c r="GO28">
        <v>1.39893</v>
      </c>
      <c r="GP28">
        <v>2.27783</v>
      </c>
      <c r="GQ28">
        <v>1.44897</v>
      </c>
      <c r="GR28">
        <v>2.5293</v>
      </c>
      <c r="GS28">
        <v>34.418</v>
      </c>
      <c r="GT28">
        <v>15.8657</v>
      </c>
      <c r="GU28">
        <v>18</v>
      </c>
      <c r="GV28">
        <v>497.244</v>
      </c>
      <c r="GW28">
        <v>502.951</v>
      </c>
      <c r="GX28">
        <v>20.0027</v>
      </c>
      <c r="GY28">
        <v>26.8835</v>
      </c>
      <c r="GZ28">
        <v>30.0005</v>
      </c>
      <c r="HA28">
        <v>26.8802</v>
      </c>
      <c r="HB28">
        <v>26.8528</v>
      </c>
      <c r="HC28">
        <v>21.4604</v>
      </c>
      <c r="HD28">
        <v>44.2528</v>
      </c>
      <c r="HE28">
        <v>0.276531</v>
      </c>
      <c r="HF28">
        <v>20</v>
      </c>
      <c r="HG28">
        <v>420</v>
      </c>
      <c r="HH28">
        <v>9.40611</v>
      </c>
      <c r="HI28">
        <v>101.97</v>
      </c>
      <c r="HJ28">
        <v>101.773</v>
      </c>
    </row>
    <row r="29" spans="1:218">
      <c r="A29">
        <v>13</v>
      </c>
      <c r="B29">
        <v>1691246883</v>
      </c>
      <c r="C29">
        <v>1497.400000095367</v>
      </c>
      <c r="D29" t="s">
        <v>375</v>
      </c>
      <c r="E29" t="s">
        <v>376</v>
      </c>
      <c r="F29" t="s">
        <v>344</v>
      </c>
      <c r="I29" t="s">
        <v>345</v>
      </c>
      <c r="J29">
        <v>1691246883</v>
      </c>
      <c r="K29">
        <f>(L29)/1000</f>
        <v>0</v>
      </c>
      <c r="L29">
        <f>1000*BB29*AJ29*(AX29-AY29)/(100*AQ29*(1000-AJ29*AX29))</f>
        <v>0</v>
      </c>
      <c r="M29">
        <f>BB29*AJ29*(AW29-AV29*(1000-AJ29*AY29)/(1000-AJ29*AX29))/(100*AQ29)</f>
        <v>0</v>
      </c>
      <c r="N29">
        <f>AV29 - IF(AJ29&gt;1, M29*AQ29*100.0/(AL29*BJ29), 0)</f>
        <v>0</v>
      </c>
      <c r="O29">
        <f>((U29-K29/2)*N29-M29)/(U29+K29/2)</f>
        <v>0</v>
      </c>
      <c r="P29">
        <f>O29*(BC29+BD29)/1000.0</f>
        <v>0</v>
      </c>
      <c r="Q29">
        <f>(AV29 - IF(AJ29&gt;1, M29*AQ29*100.0/(AL29*BJ29), 0))*(BC29+BD29)/1000.0</f>
        <v>0</v>
      </c>
      <c r="R29">
        <f>2.0/((1/T29-1/S29)+SIGN(T29)*SQRT((1/T29-1/S29)*(1/T29-1/S29) + 4*AR29/((AR29+1)*(AR29+1))*(2*1/T29*1/S29-1/S29*1/S29)))</f>
        <v>0</v>
      </c>
      <c r="S29">
        <f>IF(LEFT(AS29,1)&lt;&gt;"0",IF(LEFT(AS29,1)="1",3.0,AT29),$D$5+$E$5*(BJ29*BC29/($K$5*1000))+$F$5*(BJ29*BC29/($K$5*1000))*MAX(MIN(AQ29,$J$5),$I$5)*MAX(MIN(AQ29,$J$5),$I$5)+$G$5*MAX(MIN(AQ29,$J$5),$I$5)*(BJ29*BC29/($K$5*1000))+$H$5*(BJ29*BC29/($K$5*1000))*(BJ29*BC29/($K$5*1000)))</f>
        <v>0</v>
      </c>
      <c r="T29">
        <f>K29*(1000-(1000*0.61365*exp(17.502*X29/(240.97+X29))/(BC29+BD29)+AX29)/2)/(1000*0.61365*exp(17.502*X29/(240.97+X29))/(BC29+BD29)-AX29)</f>
        <v>0</v>
      </c>
      <c r="U29">
        <f>1/((AR29+1)/(R29/1.6)+1/(S29/1.37)) + AR29/((AR29+1)/(R29/1.6) + AR29/(S29/1.37))</f>
        <v>0</v>
      </c>
      <c r="V29">
        <f>(AM29*AP29)</f>
        <v>0</v>
      </c>
      <c r="W29">
        <f>(BE29+(V29+2*0.95*5.67E-8*(((BE29+$B$7)+273)^4-(BE29+273)^4)-44100*K29)/(1.84*29.3*S29+8*0.95*5.67E-8*(BE29+273)^3))</f>
        <v>0</v>
      </c>
      <c r="X29">
        <f>($C$7*BF29+$D$7*BG29+$E$7*W29)</f>
        <v>0</v>
      </c>
      <c r="Y29">
        <f>0.61365*exp(17.502*X29/(240.97+X29))</f>
        <v>0</v>
      </c>
      <c r="Z29">
        <f>(AA29/AB29*100)</f>
        <v>0</v>
      </c>
      <c r="AA29">
        <f>AX29*(BC29+BD29)/1000</f>
        <v>0</v>
      </c>
      <c r="AB29">
        <f>0.61365*exp(17.502*BE29/(240.97+BE29))</f>
        <v>0</v>
      </c>
      <c r="AC29">
        <f>(Y29-AX29*(BC29+BD29)/1000)</f>
        <v>0</v>
      </c>
      <c r="AD29">
        <f>(-K29*44100)</f>
        <v>0</v>
      </c>
      <c r="AE29">
        <f>2*29.3*S29*0.92*(BE29-X29)</f>
        <v>0</v>
      </c>
      <c r="AF29">
        <f>2*0.95*5.67E-8*(((BE29+$B$7)+273)^4-(X29+273)^4)</f>
        <v>0</v>
      </c>
      <c r="AG29">
        <f>V29+AF29+AD29+AE29</f>
        <v>0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MAX(0,($B$13+$C$13*BJ29)/(1+$D$13*BJ29)*BC29/(BE29+273)*$E$13)</f>
        <v>0</v>
      </c>
      <c r="AM29">
        <f>$B$11*BK29+$C$11*BL29+$F$11*BW29*(1-BZ29)</f>
        <v>0</v>
      </c>
      <c r="AN29">
        <f>AM29*AO29</f>
        <v>0</v>
      </c>
      <c r="AO29">
        <f>($B$11*$D$9+$C$11*$D$9+$F$11*((CJ29+CB29)/MAX(CJ29+CB29+CK29, 0.1)*$I$9+CK29/MAX(CJ29+CB29+CK29, 0.1)*$J$9))/($B$11+$C$11+$F$11)</f>
        <v>0</v>
      </c>
      <c r="AP29">
        <f>($B$11*$K$9+$C$11*$K$9+$F$11*((CJ29+CB29)/MAX(CJ29+CB29+CK29, 0.1)*$P$9+CK29/MAX(CJ29+CB29+CK29, 0.1)*$Q$9))/($B$11+$C$11+$F$11)</f>
        <v>0</v>
      </c>
      <c r="AQ29">
        <v>6</v>
      </c>
      <c r="AR29">
        <v>0.5</v>
      </c>
      <c r="AS29" t="s">
        <v>346</v>
      </c>
      <c r="AT29">
        <v>2</v>
      </c>
      <c r="AU29">
        <v>1691246883</v>
      </c>
      <c r="AV29">
        <v>399.497</v>
      </c>
      <c r="AW29">
        <v>419.994</v>
      </c>
      <c r="AX29">
        <v>14.8596</v>
      </c>
      <c r="AY29">
        <v>6.5312</v>
      </c>
      <c r="AZ29">
        <v>397.91</v>
      </c>
      <c r="BA29">
        <v>14.7973</v>
      </c>
      <c r="BB29">
        <v>500.215</v>
      </c>
      <c r="BC29">
        <v>101.405</v>
      </c>
      <c r="BD29">
        <v>0.100107</v>
      </c>
      <c r="BE29">
        <v>23.407</v>
      </c>
      <c r="BF29">
        <v>23.4561</v>
      </c>
      <c r="BG29">
        <v>999.9</v>
      </c>
      <c r="BH29">
        <v>0</v>
      </c>
      <c r="BI29">
        <v>0</v>
      </c>
      <c r="BJ29">
        <v>10008.8</v>
      </c>
      <c r="BK29">
        <v>0</v>
      </c>
      <c r="BL29">
        <v>1079.13</v>
      </c>
      <c r="BM29">
        <v>-20.4965</v>
      </c>
      <c r="BN29">
        <v>405.523</v>
      </c>
      <c r="BO29">
        <v>422.755</v>
      </c>
      <c r="BP29">
        <v>8.328440000000001</v>
      </c>
      <c r="BQ29">
        <v>419.994</v>
      </c>
      <c r="BR29">
        <v>6.5312</v>
      </c>
      <c r="BS29">
        <v>1.50684</v>
      </c>
      <c r="BT29">
        <v>0.662297</v>
      </c>
      <c r="BU29">
        <v>13.0378</v>
      </c>
      <c r="BV29">
        <v>1.05496</v>
      </c>
      <c r="BW29">
        <v>2000.14</v>
      </c>
      <c r="BX29">
        <v>0.9000010000000001</v>
      </c>
      <c r="BY29">
        <v>0.0999987</v>
      </c>
      <c r="BZ29">
        <v>0</v>
      </c>
      <c r="CA29">
        <v>2.3325</v>
      </c>
      <c r="CB29">
        <v>0</v>
      </c>
      <c r="CC29">
        <v>23881.3</v>
      </c>
      <c r="CD29">
        <v>17860.3</v>
      </c>
      <c r="CE29">
        <v>38.187</v>
      </c>
      <c r="CF29">
        <v>39.625</v>
      </c>
      <c r="CG29">
        <v>38.5</v>
      </c>
      <c r="CH29">
        <v>38.125</v>
      </c>
      <c r="CI29">
        <v>37.437</v>
      </c>
      <c r="CJ29">
        <v>1800.13</v>
      </c>
      <c r="CK29">
        <v>200.01</v>
      </c>
      <c r="CL29">
        <v>0</v>
      </c>
      <c r="CM29">
        <v>1691246880.2</v>
      </c>
      <c r="CN29">
        <v>0</v>
      </c>
      <c r="CO29">
        <v>1691245121.1</v>
      </c>
      <c r="CP29" t="s">
        <v>347</v>
      </c>
      <c r="CQ29">
        <v>1691245121.1</v>
      </c>
      <c r="CR29">
        <v>1691245108.6</v>
      </c>
      <c r="CS29">
        <v>1</v>
      </c>
      <c r="CT29">
        <v>-0.057</v>
      </c>
      <c r="CU29">
        <v>-0.012</v>
      </c>
      <c r="CV29">
        <v>1.587</v>
      </c>
      <c r="CW29">
        <v>0.062</v>
      </c>
      <c r="CX29">
        <v>414</v>
      </c>
      <c r="CY29">
        <v>14</v>
      </c>
      <c r="CZ29">
        <v>0.54</v>
      </c>
      <c r="DA29">
        <v>0.17</v>
      </c>
      <c r="DB29">
        <v>14.23926539249845</v>
      </c>
      <c r="DC29">
        <v>0.3803321564890828</v>
      </c>
      <c r="DD29">
        <v>0.03487168366655123</v>
      </c>
      <c r="DE29">
        <v>1</v>
      </c>
      <c r="DF29">
        <v>0.007120007237224631</v>
      </c>
      <c r="DG29">
        <v>-0.0006086410762262516</v>
      </c>
      <c r="DH29">
        <v>4.571688569186181E-05</v>
      </c>
      <c r="DI29">
        <v>1</v>
      </c>
      <c r="DJ29">
        <v>0.5685153999405401</v>
      </c>
      <c r="DK29">
        <v>-0.1506861351615389</v>
      </c>
      <c r="DL29">
        <v>0.007670850639187821</v>
      </c>
      <c r="DM29">
        <v>1</v>
      </c>
      <c r="DN29">
        <v>3</v>
      </c>
      <c r="DO29">
        <v>3</v>
      </c>
      <c r="DP29" t="s">
        <v>348</v>
      </c>
      <c r="DQ29">
        <v>3.10067</v>
      </c>
      <c r="DR29">
        <v>2.73204</v>
      </c>
      <c r="DS29">
        <v>0.0968213</v>
      </c>
      <c r="DT29">
        <v>0.101566</v>
      </c>
      <c r="DU29">
        <v>0.0746115</v>
      </c>
      <c r="DV29">
        <v>0.0402898</v>
      </c>
      <c r="DW29">
        <v>26265.4</v>
      </c>
      <c r="DX29">
        <v>28368.1</v>
      </c>
      <c r="DY29">
        <v>27543</v>
      </c>
      <c r="DZ29">
        <v>29686</v>
      </c>
      <c r="EA29">
        <v>31907.4</v>
      </c>
      <c r="EB29">
        <v>35144</v>
      </c>
      <c r="EC29">
        <v>37785.8</v>
      </c>
      <c r="ED29">
        <v>40711.3</v>
      </c>
      <c r="EE29">
        <v>2.14928</v>
      </c>
      <c r="EF29">
        <v>2.09965</v>
      </c>
      <c r="EG29">
        <v>-0.0045076</v>
      </c>
      <c r="EH29">
        <v>0</v>
      </c>
      <c r="EI29">
        <v>23.5302</v>
      </c>
      <c r="EJ29">
        <v>999.9</v>
      </c>
      <c r="EK29">
        <v>42</v>
      </c>
      <c r="EL29">
        <v>30</v>
      </c>
      <c r="EM29">
        <v>17.6464</v>
      </c>
      <c r="EN29">
        <v>64.4404</v>
      </c>
      <c r="EO29">
        <v>12.2396</v>
      </c>
      <c r="EP29">
        <v>1</v>
      </c>
      <c r="EQ29">
        <v>0.00309451</v>
      </c>
      <c r="ER29">
        <v>3.21549</v>
      </c>
      <c r="ES29">
        <v>20.1808</v>
      </c>
      <c r="ET29">
        <v>5.25742</v>
      </c>
      <c r="EU29">
        <v>12.0589</v>
      </c>
      <c r="EV29">
        <v>4.97325</v>
      </c>
      <c r="EW29">
        <v>3.29305</v>
      </c>
      <c r="EX29">
        <v>7042.7</v>
      </c>
      <c r="EY29">
        <v>9999</v>
      </c>
      <c r="EZ29">
        <v>9999</v>
      </c>
      <c r="FA29">
        <v>115.2</v>
      </c>
      <c r="FB29">
        <v>4.97226</v>
      </c>
      <c r="FC29">
        <v>1.87091</v>
      </c>
      <c r="FD29">
        <v>1.87707</v>
      </c>
      <c r="FE29">
        <v>1.87014</v>
      </c>
      <c r="FF29">
        <v>1.87332</v>
      </c>
      <c r="FG29">
        <v>1.87479</v>
      </c>
      <c r="FH29">
        <v>1.87424</v>
      </c>
      <c r="FI29">
        <v>1.87561</v>
      </c>
      <c r="FJ29">
        <v>0</v>
      </c>
      <c r="FK29">
        <v>0</v>
      </c>
      <c r="FL29">
        <v>0</v>
      </c>
      <c r="FM29">
        <v>0</v>
      </c>
      <c r="FN29" t="s">
        <v>349</v>
      </c>
      <c r="FO29" t="s">
        <v>350</v>
      </c>
      <c r="FP29" t="s">
        <v>351</v>
      </c>
      <c r="FQ29" t="s">
        <v>351</v>
      </c>
      <c r="FR29" t="s">
        <v>351</v>
      </c>
      <c r="FS29" t="s">
        <v>351</v>
      </c>
      <c r="FT29">
        <v>0</v>
      </c>
      <c r="FU29">
        <v>100</v>
      </c>
      <c r="FV29">
        <v>100</v>
      </c>
      <c r="FW29">
        <v>1.587</v>
      </c>
      <c r="FX29">
        <v>0.0623</v>
      </c>
      <c r="FY29">
        <v>1.587190476190585</v>
      </c>
      <c r="FZ29">
        <v>0</v>
      </c>
      <c r="GA29">
        <v>0</v>
      </c>
      <c r="GB29">
        <v>0</v>
      </c>
      <c r="GC29">
        <v>0.06235500000000194</v>
      </c>
      <c r="GD29">
        <v>0</v>
      </c>
      <c r="GE29">
        <v>0</v>
      </c>
      <c r="GF29">
        <v>0</v>
      </c>
      <c r="GG29">
        <v>-1</v>
      </c>
      <c r="GH29">
        <v>-1</v>
      </c>
      <c r="GI29">
        <v>-1</v>
      </c>
      <c r="GJ29">
        <v>-1</v>
      </c>
      <c r="GK29">
        <v>29.4</v>
      </c>
      <c r="GL29">
        <v>29.6</v>
      </c>
      <c r="GM29">
        <v>1.07178</v>
      </c>
      <c r="GN29">
        <v>2.52686</v>
      </c>
      <c r="GO29">
        <v>1.39893</v>
      </c>
      <c r="GP29">
        <v>2.27783</v>
      </c>
      <c r="GQ29">
        <v>1.44897</v>
      </c>
      <c r="GR29">
        <v>2.4585</v>
      </c>
      <c r="GS29">
        <v>34.3952</v>
      </c>
      <c r="GT29">
        <v>15.8219</v>
      </c>
      <c r="GU29">
        <v>18</v>
      </c>
      <c r="GV29">
        <v>488.196</v>
      </c>
      <c r="GW29">
        <v>495.422</v>
      </c>
      <c r="GX29">
        <v>20.0038</v>
      </c>
      <c r="GY29">
        <v>27.1124</v>
      </c>
      <c r="GZ29">
        <v>30.0011</v>
      </c>
      <c r="HA29">
        <v>27.0413</v>
      </c>
      <c r="HB29">
        <v>27.0071</v>
      </c>
      <c r="HC29">
        <v>21.4241</v>
      </c>
      <c r="HD29">
        <v>58.4561</v>
      </c>
      <c r="HE29">
        <v>0</v>
      </c>
      <c r="HF29">
        <v>20</v>
      </c>
      <c r="HG29">
        <v>420</v>
      </c>
      <c r="HH29">
        <v>6.37991</v>
      </c>
      <c r="HI29">
        <v>101.928</v>
      </c>
      <c r="HJ29">
        <v>101.74</v>
      </c>
    </row>
    <row r="30" spans="1:218">
      <c r="A30">
        <v>14</v>
      </c>
      <c r="B30">
        <v>1691247018</v>
      </c>
      <c r="C30">
        <v>1632.400000095367</v>
      </c>
      <c r="D30" t="s">
        <v>377</v>
      </c>
      <c r="E30" t="s">
        <v>378</v>
      </c>
      <c r="F30" t="s">
        <v>344</v>
      </c>
      <c r="I30" t="s">
        <v>345</v>
      </c>
      <c r="J30">
        <v>1691247018</v>
      </c>
      <c r="K30">
        <f>(L30)/1000</f>
        <v>0</v>
      </c>
      <c r="L30">
        <f>1000*BB30*AJ30*(AX30-AY30)/(100*AQ30*(1000-AJ30*AX30))</f>
        <v>0</v>
      </c>
      <c r="M30">
        <f>BB30*AJ30*(AW30-AV30*(1000-AJ30*AY30)/(1000-AJ30*AX30))/(100*AQ30)</f>
        <v>0</v>
      </c>
      <c r="N30">
        <f>AV30 - IF(AJ30&gt;1, M30*AQ30*100.0/(AL30*BJ30), 0)</f>
        <v>0</v>
      </c>
      <c r="O30">
        <f>((U30-K30/2)*N30-M30)/(U30+K30/2)</f>
        <v>0</v>
      </c>
      <c r="P30">
        <f>O30*(BC30+BD30)/1000.0</f>
        <v>0</v>
      </c>
      <c r="Q30">
        <f>(AV30 - IF(AJ30&gt;1, M30*AQ30*100.0/(AL30*BJ30), 0))*(BC30+BD30)/1000.0</f>
        <v>0</v>
      </c>
      <c r="R30">
        <f>2.0/((1/T30-1/S30)+SIGN(T30)*SQRT((1/T30-1/S30)*(1/T30-1/S30) + 4*AR30/((AR30+1)*(AR30+1))*(2*1/T30*1/S30-1/S30*1/S30)))</f>
        <v>0</v>
      </c>
      <c r="S30">
        <f>IF(LEFT(AS30,1)&lt;&gt;"0",IF(LEFT(AS30,1)="1",3.0,AT30),$D$5+$E$5*(BJ30*BC30/($K$5*1000))+$F$5*(BJ30*BC30/($K$5*1000))*MAX(MIN(AQ30,$J$5),$I$5)*MAX(MIN(AQ30,$J$5),$I$5)+$G$5*MAX(MIN(AQ30,$J$5),$I$5)*(BJ30*BC30/($K$5*1000))+$H$5*(BJ30*BC30/($K$5*1000))*(BJ30*BC30/($K$5*1000)))</f>
        <v>0</v>
      </c>
      <c r="T30">
        <f>K30*(1000-(1000*0.61365*exp(17.502*X30/(240.97+X30))/(BC30+BD30)+AX30)/2)/(1000*0.61365*exp(17.502*X30/(240.97+X30))/(BC30+BD30)-AX30)</f>
        <v>0</v>
      </c>
      <c r="U30">
        <f>1/((AR30+1)/(R30/1.6)+1/(S30/1.37)) + AR30/((AR30+1)/(R30/1.6) + AR30/(S30/1.37))</f>
        <v>0</v>
      </c>
      <c r="V30">
        <f>(AM30*AP30)</f>
        <v>0</v>
      </c>
      <c r="W30">
        <f>(BE30+(V30+2*0.95*5.67E-8*(((BE30+$B$7)+273)^4-(BE30+273)^4)-44100*K30)/(1.84*29.3*S30+8*0.95*5.67E-8*(BE30+273)^3))</f>
        <v>0</v>
      </c>
      <c r="X30">
        <f>($C$7*BF30+$D$7*BG30+$E$7*W30)</f>
        <v>0</v>
      </c>
      <c r="Y30">
        <f>0.61365*exp(17.502*X30/(240.97+X30))</f>
        <v>0</v>
      </c>
      <c r="Z30">
        <f>(AA30/AB30*100)</f>
        <v>0</v>
      </c>
      <c r="AA30">
        <f>AX30*(BC30+BD30)/1000</f>
        <v>0</v>
      </c>
      <c r="AB30">
        <f>0.61365*exp(17.502*BE30/(240.97+BE30))</f>
        <v>0</v>
      </c>
      <c r="AC30">
        <f>(Y30-AX30*(BC30+BD30)/1000)</f>
        <v>0</v>
      </c>
      <c r="AD30">
        <f>(-K30*44100)</f>
        <v>0</v>
      </c>
      <c r="AE30">
        <f>2*29.3*S30*0.92*(BE30-X30)</f>
        <v>0</v>
      </c>
      <c r="AF30">
        <f>2*0.95*5.67E-8*(((BE30+$B$7)+273)^4-(X30+273)^4)</f>
        <v>0</v>
      </c>
      <c r="AG30">
        <f>V30+AF30+AD30+AE30</f>
        <v>0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MAX(0,($B$13+$C$13*BJ30)/(1+$D$13*BJ30)*BC30/(BE30+273)*$E$13)</f>
        <v>0</v>
      </c>
      <c r="AM30">
        <f>$B$11*BK30+$C$11*BL30+$F$11*BW30*(1-BZ30)</f>
        <v>0</v>
      </c>
      <c r="AN30">
        <f>AM30*AO30</f>
        <v>0</v>
      </c>
      <c r="AO30">
        <f>($B$11*$D$9+$C$11*$D$9+$F$11*((CJ30+CB30)/MAX(CJ30+CB30+CK30, 0.1)*$I$9+CK30/MAX(CJ30+CB30+CK30, 0.1)*$J$9))/($B$11+$C$11+$F$11)</f>
        <v>0</v>
      </c>
      <c r="AP30">
        <f>($B$11*$K$9+$C$11*$K$9+$F$11*((CJ30+CB30)/MAX(CJ30+CB30+CK30, 0.1)*$P$9+CK30/MAX(CJ30+CB30+CK30, 0.1)*$Q$9))/($B$11+$C$11+$F$11)</f>
        <v>0</v>
      </c>
      <c r="AQ30">
        <v>6</v>
      </c>
      <c r="AR30">
        <v>0.5</v>
      </c>
      <c r="AS30" t="s">
        <v>346</v>
      </c>
      <c r="AT30">
        <v>2</v>
      </c>
      <c r="AU30">
        <v>1691247018</v>
      </c>
      <c r="AV30">
        <v>409.275</v>
      </c>
      <c r="AW30">
        <v>419.929</v>
      </c>
      <c r="AX30">
        <v>14.0994</v>
      </c>
      <c r="AY30">
        <v>10.3427</v>
      </c>
      <c r="AZ30">
        <v>407.688</v>
      </c>
      <c r="BA30">
        <v>14.037</v>
      </c>
      <c r="BB30">
        <v>500.042</v>
      </c>
      <c r="BC30">
        <v>101.404</v>
      </c>
      <c r="BD30">
        <v>0.100064</v>
      </c>
      <c r="BE30">
        <v>23.352</v>
      </c>
      <c r="BF30">
        <v>23.2601</v>
      </c>
      <c r="BG30">
        <v>999.9</v>
      </c>
      <c r="BH30">
        <v>0</v>
      </c>
      <c r="BI30">
        <v>0</v>
      </c>
      <c r="BJ30">
        <v>9990.620000000001</v>
      </c>
      <c r="BK30">
        <v>0</v>
      </c>
      <c r="BL30">
        <v>1049.39</v>
      </c>
      <c r="BM30">
        <v>-10.6536</v>
      </c>
      <c r="BN30">
        <v>415.128</v>
      </c>
      <c r="BO30">
        <v>424.317</v>
      </c>
      <c r="BP30">
        <v>3.75667</v>
      </c>
      <c r="BQ30">
        <v>419.929</v>
      </c>
      <c r="BR30">
        <v>10.3427</v>
      </c>
      <c r="BS30">
        <v>1.42973</v>
      </c>
      <c r="BT30">
        <v>1.04879</v>
      </c>
      <c r="BU30">
        <v>12.2367</v>
      </c>
      <c r="BV30">
        <v>7.61238</v>
      </c>
      <c r="BW30">
        <v>2000.04</v>
      </c>
      <c r="BX30">
        <v>0.899989</v>
      </c>
      <c r="BY30">
        <v>0.100011</v>
      </c>
      <c r="BZ30">
        <v>0</v>
      </c>
      <c r="CA30">
        <v>2.7851</v>
      </c>
      <c r="CB30">
        <v>0</v>
      </c>
      <c r="CC30">
        <v>30113</v>
      </c>
      <c r="CD30">
        <v>17859.3</v>
      </c>
      <c r="CE30">
        <v>37.937</v>
      </c>
      <c r="CF30">
        <v>39.5</v>
      </c>
      <c r="CG30">
        <v>38.25</v>
      </c>
      <c r="CH30">
        <v>37.937</v>
      </c>
      <c r="CI30">
        <v>37.25</v>
      </c>
      <c r="CJ30">
        <v>1800.01</v>
      </c>
      <c r="CK30">
        <v>200.03</v>
      </c>
      <c r="CL30">
        <v>0</v>
      </c>
      <c r="CM30">
        <v>1691247015.2</v>
      </c>
      <c r="CN30">
        <v>0</v>
      </c>
      <c r="CO30">
        <v>1691245121.1</v>
      </c>
      <c r="CP30" t="s">
        <v>347</v>
      </c>
      <c r="CQ30">
        <v>1691245121.1</v>
      </c>
      <c r="CR30">
        <v>1691245108.6</v>
      </c>
      <c r="CS30">
        <v>1</v>
      </c>
      <c r="CT30">
        <v>-0.057</v>
      </c>
      <c r="CU30">
        <v>-0.012</v>
      </c>
      <c r="CV30">
        <v>1.587</v>
      </c>
      <c r="CW30">
        <v>0.062</v>
      </c>
      <c r="CX30">
        <v>414</v>
      </c>
      <c r="CY30">
        <v>14</v>
      </c>
      <c r="CZ30">
        <v>0.54</v>
      </c>
      <c r="DA30">
        <v>0.17</v>
      </c>
      <c r="DB30">
        <v>7.631081710155142</v>
      </c>
      <c r="DC30">
        <v>-0.8596807651348785</v>
      </c>
      <c r="DD30">
        <v>0.04982860015558086</v>
      </c>
      <c r="DE30">
        <v>1</v>
      </c>
      <c r="DF30">
        <v>0.003123183657541054</v>
      </c>
      <c r="DG30">
        <v>0.0004176271859210885</v>
      </c>
      <c r="DH30">
        <v>3.06848924736665E-05</v>
      </c>
      <c r="DI30">
        <v>1</v>
      </c>
      <c r="DJ30">
        <v>0.2268788204129212</v>
      </c>
      <c r="DK30">
        <v>0.03094734240320132</v>
      </c>
      <c r="DL30">
        <v>0.00151139233883281</v>
      </c>
      <c r="DM30">
        <v>1</v>
      </c>
      <c r="DN30">
        <v>3</v>
      </c>
      <c r="DO30">
        <v>3</v>
      </c>
      <c r="DP30" t="s">
        <v>348</v>
      </c>
      <c r="DQ30">
        <v>3.10134</v>
      </c>
      <c r="DR30">
        <v>2.73184</v>
      </c>
      <c r="DS30">
        <v>0.09855849999999999</v>
      </c>
      <c r="DT30">
        <v>0.101525</v>
      </c>
      <c r="DU30">
        <v>0.0716577</v>
      </c>
      <c r="DV30">
        <v>0.0581618</v>
      </c>
      <c r="DW30">
        <v>26201.1</v>
      </c>
      <c r="DX30">
        <v>28351</v>
      </c>
      <c r="DY30">
        <v>27529.9</v>
      </c>
      <c r="DZ30">
        <v>29667.5</v>
      </c>
      <c r="EA30">
        <v>31991.9</v>
      </c>
      <c r="EB30">
        <v>34468.2</v>
      </c>
      <c r="EC30">
        <v>37766.1</v>
      </c>
      <c r="ED30">
        <v>40685.8</v>
      </c>
      <c r="EE30">
        <v>2.15793</v>
      </c>
      <c r="EF30">
        <v>2.10098</v>
      </c>
      <c r="EG30">
        <v>-0.0044629</v>
      </c>
      <c r="EH30">
        <v>0</v>
      </c>
      <c r="EI30">
        <v>23.3335</v>
      </c>
      <c r="EJ30">
        <v>999.9</v>
      </c>
      <c r="EK30">
        <v>41.6</v>
      </c>
      <c r="EL30">
        <v>30.3</v>
      </c>
      <c r="EM30">
        <v>17.7814</v>
      </c>
      <c r="EN30">
        <v>64.6504</v>
      </c>
      <c r="EO30">
        <v>12.3558</v>
      </c>
      <c r="EP30">
        <v>1</v>
      </c>
      <c r="EQ30">
        <v>0.0263847</v>
      </c>
      <c r="ER30">
        <v>3.17519</v>
      </c>
      <c r="ES30">
        <v>20.1818</v>
      </c>
      <c r="ET30">
        <v>5.25458</v>
      </c>
      <c r="EU30">
        <v>12.0621</v>
      </c>
      <c r="EV30">
        <v>4.9733</v>
      </c>
      <c r="EW30">
        <v>3.29315</v>
      </c>
      <c r="EX30">
        <v>7045.7</v>
      </c>
      <c r="EY30">
        <v>9999</v>
      </c>
      <c r="EZ30">
        <v>9999</v>
      </c>
      <c r="FA30">
        <v>115.2</v>
      </c>
      <c r="FB30">
        <v>4.97223</v>
      </c>
      <c r="FC30">
        <v>1.87088</v>
      </c>
      <c r="FD30">
        <v>1.87706</v>
      </c>
      <c r="FE30">
        <v>1.87012</v>
      </c>
      <c r="FF30">
        <v>1.87329</v>
      </c>
      <c r="FG30">
        <v>1.87477</v>
      </c>
      <c r="FH30">
        <v>1.87421</v>
      </c>
      <c r="FI30">
        <v>1.87559</v>
      </c>
      <c r="FJ30">
        <v>0</v>
      </c>
      <c r="FK30">
        <v>0</v>
      </c>
      <c r="FL30">
        <v>0</v>
      </c>
      <c r="FM30">
        <v>0</v>
      </c>
      <c r="FN30" t="s">
        <v>349</v>
      </c>
      <c r="FO30" t="s">
        <v>350</v>
      </c>
      <c r="FP30" t="s">
        <v>351</v>
      </c>
      <c r="FQ30" t="s">
        <v>351</v>
      </c>
      <c r="FR30" t="s">
        <v>351</v>
      </c>
      <c r="FS30" t="s">
        <v>351</v>
      </c>
      <c r="FT30">
        <v>0</v>
      </c>
      <c r="FU30">
        <v>100</v>
      </c>
      <c r="FV30">
        <v>100</v>
      </c>
      <c r="FW30">
        <v>1.587</v>
      </c>
      <c r="FX30">
        <v>0.0624</v>
      </c>
      <c r="FY30">
        <v>1.587190476190585</v>
      </c>
      <c r="FZ30">
        <v>0</v>
      </c>
      <c r="GA30">
        <v>0</v>
      </c>
      <c r="GB30">
        <v>0</v>
      </c>
      <c r="GC30">
        <v>0.06235500000000194</v>
      </c>
      <c r="GD30">
        <v>0</v>
      </c>
      <c r="GE30">
        <v>0</v>
      </c>
      <c r="GF30">
        <v>0</v>
      </c>
      <c r="GG30">
        <v>-1</v>
      </c>
      <c r="GH30">
        <v>-1</v>
      </c>
      <c r="GI30">
        <v>-1</v>
      </c>
      <c r="GJ30">
        <v>-1</v>
      </c>
      <c r="GK30">
        <v>31.6</v>
      </c>
      <c r="GL30">
        <v>31.8</v>
      </c>
      <c r="GM30">
        <v>1.07544</v>
      </c>
      <c r="GN30">
        <v>2.52319</v>
      </c>
      <c r="GO30">
        <v>1.39893</v>
      </c>
      <c r="GP30">
        <v>2.27783</v>
      </c>
      <c r="GQ30">
        <v>1.44897</v>
      </c>
      <c r="GR30">
        <v>2.33765</v>
      </c>
      <c r="GS30">
        <v>34.3952</v>
      </c>
      <c r="GT30">
        <v>15.8044</v>
      </c>
      <c r="GU30">
        <v>18</v>
      </c>
      <c r="GV30">
        <v>496.183</v>
      </c>
      <c r="GW30">
        <v>498.777</v>
      </c>
      <c r="GX30">
        <v>19.9978</v>
      </c>
      <c r="GY30">
        <v>27.4386</v>
      </c>
      <c r="GZ30">
        <v>30.0009</v>
      </c>
      <c r="HA30">
        <v>27.3144</v>
      </c>
      <c r="HB30">
        <v>27.2675</v>
      </c>
      <c r="HC30">
        <v>21.5042</v>
      </c>
      <c r="HD30">
        <v>40.0605</v>
      </c>
      <c r="HE30">
        <v>0</v>
      </c>
      <c r="HF30">
        <v>20</v>
      </c>
      <c r="HG30">
        <v>420</v>
      </c>
      <c r="HH30">
        <v>10.4133</v>
      </c>
      <c r="HI30">
        <v>101.876</v>
      </c>
      <c r="HJ30">
        <v>101.677</v>
      </c>
    </row>
    <row r="31" spans="1:218">
      <c r="A31">
        <v>15</v>
      </c>
      <c r="B31">
        <v>1691247156</v>
      </c>
      <c r="C31">
        <v>1770.400000095367</v>
      </c>
      <c r="D31" t="s">
        <v>379</v>
      </c>
      <c r="E31" t="s">
        <v>380</v>
      </c>
      <c r="F31" t="s">
        <v>344</v>
      </c>
      <c r="I31" t="s">
        <v>345</v>
      </c>
      <c r="J31">
        <v>1691247156</v>
      </c>
      <c r="K31">
        <f>(L31)/1000</f>
        <v>0</v>
      </c>
      <c r="L31">
        <f>1000*BB31*AJ31*(AX31-AY31)/(100*AQ31*(1000-AJ31*AX31))</f>
        <v>0</v>
      </c>
      <c r="M31">
        <f>BB31*AJ31*(AW31-AV31*(1000-AJ31*AY31)/(1000-AJ31*AX31))/(100*AQ31)</f>
        <v>0</v>
      </c>
      <c r="N31">
        <f>AV31 - IF(AJ31&gt;1, M31*AQ31*100.0/(AL31*BJ31), 0)</f>
        <v>0</v>
      </c>
      <c r="O31">
        <f>((U31-K31/2)*N31-M31)/(U31+K31/2)</f>
        <v>0</v>
      </c>
      <c r="P31">
        <f>O31*(BC31+BD31)/1000.0</f>
        <v>0</v>
      </c>
      <c r="Q31">
        <f>(AV31 - IF(AJ31&gt;1, M31*AQ31*100.0/(AL31*BJ31), 0))*(BC31+BD31)/1000.0</f>
        <v>0</v>
      </c>
      <c r="R31">
        <f>2.0/((1/T31-1/S31)+SIGN(T31)*SQRT((1/T31-1/S31)*(1/T31-1/S31) + 4*AR31/((AR31+1)*(AR31+1))*(2*1/T31*1/S31-1/S31*1/S31)))</f>
        <v>0</v>
      </c>
      <c r="S31">
        <f>IF(LEFT(AS31,1)&lt;&gt;"0",IF(LEFT(AS31,1)="1",3.0,AT31),$D$5+$E$5*(BJ31*BC31/($K$5*1000))+$F$5*(BJ31*BC31/($K$5*1000))*MAX(MIN(AQ31,$J$5),$I$5)*MAX(MIN(AQ31,$J$5),$I$5)+$G$5*MAX(MIN(AQ31,$J$5),$I$5)*(BJ31*BC31/($K$5*1000))+$H$5*(BJ31*BC31/($K$5*1000))*(BJ31*BC31/($K$5*1000)))</f>
        <v>0</v>
      </c>
      <c r="T31">
        <f>K31*(1000-(1000*0.61365*exp(17.502*X31/(240.97+X31))/(BC31+BD31)+AX31)/2)/(1000*0.61365*exp(17.502*X31/(240.97+X31))/(BC31+BD31)-AX31)</f>
        <v>0</v>
      </c>
      <c r="U31">
        <f>1/((AR31+1)/(R31/1.6)+1/(S31/1.37)) + AR31/((AR31+1)/(R31/1.6) + AR31/(S31/1.37))</f>
        <v>0</v>
      </c>
      <c r="V31">
        <f>(AM31*AP31)</f>
        <v>0</v>
      </c>
      <c r="W31">
        <f>(BE31+(V31+2*0.95*5.67E-8*(((BE31+$B$7)+273)^4-(BE31+273)^4)-44100*K31)/(1.84*29.3*S31+8*0.95*5.67E-8*(BE31+273)^3))</f>
        <v>0</v>
      </c>
      <c r="X31">
        <f>($C$7*BF31+$D$7*BG31+$E$7*W31)</f>
        <v>0</v>
      </c>
      <c r="Y31">
        <f>0.61365*exp(17.502*X31/(240.97+X31))</f>
        <v>0</v>
      </c>
      <c r="Z31">
        <f>(AA31/AB31*100)</f>
        <v>0</v>
      </c>
      <c r="AA31">
        <f>AX31*(BC31+BD31)/1000</f>
        <v>0</v>
      </c>
      <c r="AB31">
        <f>0.61365*exp(17.502*BE31/(240.97+BE31))</f>
        <v>0</v>
      </c>
      <c r="AC31">
        <f>(Y31-AX31*(BC31+BD31)/1000)</f>
        <v>0</v>
      </c>
      <c r="AD31">
        <f>(-K31*44100)</f>
        <v>0</v>
      </c>
      <c r="AE31">
        <f>2*29.3*S31*0.92*(BE31-X31)</f>
        <v>0</v>
      </c>
      <c r="AF31">
        <f>2*0.95*5.67E-8*(((BE31+$B$7)+273)^4-(X31+273)^4)</f>
        <v>0</v>
      </c>
      <c r="AG31">
        <f>V31+AF31+AD31+AE31</f>
        <v>0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MAX(0,($B$13+$C$13*BJ31)/(1+$D$13*BJ31)*BC31/(BE31+273)*$E$13)</f>
        <v>0</v>
      </c>
      <c r="AM31">
        <f>$B$11*BK31+$C$11*BL31+$F$11*BW31*(1-BZ31)</f>
        <v>0</v>
      </c>
      <c r="AN31">
        <f>AM31*AO31</f>
        <v>0</v>
      </c>
      <c r="AO31">
        <f>($B$11*$D$9+$C$11*$D$9+$F$11*((CJ31+CB31)/MAX(CJ31+CB31+CK31, 0.1)*$I$9+CK31/MAX(CJ31+CB31+CK31, 0.1)*$J$9))/($B$11+$C$11+$F$11)</f>
        <v>0</v>
      </c>
      <c r="AP31">
        <f>($B$11*$K$9+$C$11*$K$9+$F$11*((CJ31+CB31)/MAX(CJ31+CB31+CK31, 0.1)*$P$9+CK31/MAX(CJ31+CB31+CK31, 0.1)*$Q$9))/($B$11+$C$11+$F$11)</f>
        <v>0</v>
      </c>
      <c r="AQ31">
        <v>6</v>
      </c>
      <c r="AR31">
        <v>0.5</v>
      </c>
      <c r="AS31" t="s">
        <v>346</v>
      </c>
      <c r="AT31">
        <v>2</v>
      </c>
      <c r="AU31">
        <v>1691247156</v>
      </c>
      <c r="AV31">
        <v>414.031</v>
      </c>
      <c r="AW31">
        <v>419.964</v>
      </c>
      <c r="AX31">
        <v>14.3865</v>
      </c>
      <c r="AY31">
        <v>12.9876</v>
      </c>
      <c r="AZ31">
        <v>412.443</v>
      </c>
      <c r="BA31">
        <v>14.3241</v>
      </c>
      <c r="BB31">
        <v>500.01</v>
      </c>
      <c r="BC31">
        <v>101.393</v>
      </c>
      <c r="BD31">
        <v>0.100132</v>
      </c>
      <c r="BE31">
        <v>23.54</v>
      </c>
      <c r="BF31">
        <v>23.5714</v>
      </c>
      <c r="BG31">
        <v>999.9</v>
      </c>
      <c r="BH31">
        <v>0</v>
      </c>
      <c r="BI31">
        <v>0</v>
      </c>
      <c r="BJ31">
        <v>9986.25</v>
      </c>
      <c r="BK31">
        <v>0</v>
      </c>
      <c r="BL31">
        <v>1065.49</v>
      </c>
      <c r="BM31">
        <v>-5.93314</v>
      </c>
      <c r="BN31">
        <v>420.074</v>
      </c>
      <c r="BO31">
        <v>425.49</v>
      </c>
      <c r="BP31">
        <v>1.3989</v>
      </c>
      <c r="BQ31">
        <v>419.964</v>
      </c>
      <c r="BR31">
        <v>12.9876</v>
      </c>
      <c r="BS31">
        <v>1.45869</v>
      </c>
      <c r="BT31">
        <v>1.31686</v>
      </c>
      <c r="BU31">
        <v>12.5419</v>
      </c>
      <c r="BV31">
        <v>10.9926</v>
      </c>
      <c r="BW31">
        <v>2000.14</v>
      </c>
      <c r="BX31">
        <v>0.900011</v>
      </c>
      <c r="BY31">
        <v>0.09998899999999999</v>
      </c>
      <c r="BZ31">
        <v>0</v>
      </c>
      <c r="CA31">
        <v>2.9293</v>
      </c>
      <c r="CB31">
        <v>0</v>
      </c>
      <c r="CC31">
        <v>14787.2</v>
      </c>
      <c r="CD31">
        <v>17860.4</v>
      </c>
      <c r="CE31">
        <v>37.875</v>
      </c>
      <c r="CF31">
        <v>39.375</v>
      </c>
      <c r="CG31">
        <v>38.187</v>
      </c>
      <c r="CH31">
        <v>38.062</v>
      </c>
      <c r="CI31">
        <v>37.187</v>
      </c>
      <c r="CJ31">
        <v>1800.15</v>
      </c>
      <c r="CK31">
        <v>199.99</v>
      </c>
      <c r="CL31">
        <v>0</v>
      </c>
      <c r="CM31">
        <v>1691247153.2</v>
      </c>
      <c r="CN31">
        <v>0</v>
      </c>
      <c r="CO31">
        <v>1691245121.1</v>
      </c>
      <c r="CP31" t="s">
        <v>347</v>
      </c>
      <c r="CQ31">
        <v>1691245121.1</v>
      </c>
      <c r="CR31">
        <v>1691245108.6</v>
      </c>
      <c r="CS31">
        <v>1</v>
      </c>
      <c r="CT31">
        <v>-0.057</v>
      </c>
      <c r="CU31">
        <v>-0.012</v>
      </c>
      <c r="CV31">
        <v>1.587</v>
      </c>
      <c r="CW31">
        <v>0.062</v>
      </c>
      <c r="CX31">
        <v>414</v>
      </c>
      <c r="CY31">
        <v>14</v>
      </c>
      <c r="CZ31">
        <v>0.54</v>
      </c>
      <c r="DA31">
        <v>0.17</v>
      </c>
      <c r="DB31">
        <v>4.337970096619578</v>
      </c>
      <c r="DC31">
        <v>0.2210981146638489</v>
      </c>
      <c r="DD31">
        <v>0.03878032002215788</v>
      </c>
      <c r="DE31">
        <v>1</v>
      </c>
      <c r="DF31">
        <v>0.001383131776591057</v>
      </c>
      <c r="DG31">
        <v>-0.001659461336551917</v>
      </c>
      <c r="DH31">
        <v>0.0001243146862594224</v>
      </c>
      <c r="DI31">
        <v>1</v>
      </c>
      <c r="DJ31">
        <v>0.09263208105033631</v>
      </c>
      <c r="DK31">
        <v>-0.1257114495643522</v>
      </c>
      <c r="DL31">
        <v>0.006392865888281999</v>
      </c>
      <c r="DM31">
        <v>1</v>
      </c>
      <c r="DN31">
        <v>3</v>
      </c>
      <c r="DO31">
        <v>3</v>
      </c>
      <c r="DP31" t="s">
        <v>348</v>
      </c>
      <c r="DQ31">
        <v>3.10189</v>
      </c>
      <c r="DR31">
        <v>2.73187</v>
      </c>
      <c r="DS31">
        <v>0.0993445</v>
      </c>
      <c r="DT31">
        <v>0.101466</v>
      </c>
      <c r="DU31">
        <v>0.07269399999999999</v>
      </c>
      <c r="DV31">
        <v>0.06921869999999999</v>
      </c>
      <c r="DW31">
        <v>26161.5</v>
      </c>
      <c r="DX31">
        <v>28331.2</v>
      </c>
      <c r="DY31">
        <v>27513.5</v>
      </c>
      <c r="DZ31">
        <v>29645.8</v>
      </c>
      <c r="EA31">
        <v>31935.9</v>
      </c>
      <c r="EB31">
        <v>34037.7</v>
      </c>
      <c r="EC31">
        <v>37743</v>
      </c>
      <c r="ED31">
        <v>40655.2</v>
      </c>
      <c r="EE31">
        <v>2.15212</v>
      </c>
      <c r="EF31">
        <v>2.10187</v>
      </c>
      <c r="EG31">
        <v>-0.008724630000000001</v>
      </c>
      <c r="EH31">
        <v>0</v>
      </c>
      <c r="EI31">
        <v>23.7149</v>
      </c>
      <c r="EJ31">
        <v>999.9</v>
      </c>
      <c r="EK31">
        <v>41.4</v>
      </c>
      <c r="EL31">
        <v>30.4</v>
      </c>
      <c r="EM31">
        <v>17.8004</v>
      </c>
      <c r="EN31">
        <v>64.5004</v>
      </c>
      <c r="EO31">
        <v>12.1915</v>
      </c>
      <c r="EP31">
        <v>1</v>
      </c>
      <c r="EQ31">
        <v>0.0542403</v>
      </c>
      <c r="ER31">
        <v>3.48463</v>
      </c>
      <c r="ES31">
        <v>20.1764</v>
      </c>
      <c r="ET31">
        <v>5.25757</v>
      </c>
      <c r="EU31">
        <v>12.0631</v>
      </c>
      <c r="EV31">
        <v>4.97315</v>
      </c>
      <c r="EW31">
        <v>3.29315</v>
      </c>
      <c r="EX31">
        <v>7048.7</v>
      </c>
      <c r="EY31">
        <v>9999</v>
      </c>
      <c r="EZ31">
        <v>9999</v>
      </c>
      <c r="FA31">
        <v>115.3</v>
      </c>
      <c r="FB31">
        <v>4.97222</v>
      </c>
      <c r="FC31">
        <v>1.87088</v>
      </c>
      <c r="FD31">
        <v>1.87706</v>
      </c>
      <c r="FE31">
        <v>1.87015</v>
      </c>
      <c r="FF31">
        <v>1.8733</v>
      </c>
      <c r="FG31">
        <v>1.87477</v>
      </c>
      <c r="FH31">
        <v>1.87424</v>
      </c>
      <c r="FI31">
        <v>1.8756</v>
      </c>
      <c r="FJ31">
        <v>0</v>
      </c>
      <c r="FK31">
        <v>0</v>
      </c>
      <c r="FL31">
        <v>0</v>
      </c>
      <c r="FM31">
        <v>0</v>
      </c>
      <c r="FN31" t="s">
        <v>349</v>
      </c>
      <c r="FO31" t="s">
        <v>350</v>
      </c>
      <c r="FP31" t="s">
        <v>351</v>
      </c>
      <c r="FQ31" t="s">
        <v>351</v>
      </c>
      <c r="FR31" t="s">
        <v>351</v>
      </c>
      <c r="FS31" t="s">
        <v>351</v>
      </c>
      <c r="FT31">
        <v>0</v>
      </c>
      <c r="FU31">
        <v>100</v>
      </c>
      <c r="FV31">
        <v>100</v>
      </c>
      <c r="FW31">
        <v>1.588</v>
      </c>
      <c r="FX31">
        <v>0.0624</v>
      </c>
      <c r="FY31">
        <v>1.587190476190585</v>
      </c>
      <c r="FZ31">
        <v>0</v>
      </c>
      <c r="GA31">
        <v>0</v>
      </c>
      <c r="GB31">
        <v>0</v>
      </c>
      <c r="GC31">
        <v>0.06235500000000194</v>
      </c>
      <c r="GD31">
        <v>0</v>
      </c>
      <c r="GE31">
        <v>0</v>
      </c>
      <c r="GF31">
        <v>0</v>
      </c>
      <c r="GG31">
        <v>-1</v>
      </c>
      <c r="GH31">
        <v>-1</v>
      </c>
      <c r="GI31">
        <v>-1</v>
      </c>
      <c r="GJ31">
        <v>-1</v>
      </c>
      <c r="GK31">
        <v>33.9</v>
      </c>
      <c r="GL31">
        <v>34.1</v>
      </c>
      <c r="GM31">
        <v>1.07788</v>
      </c>
      <c r="GN31">
        <v>2.50854</v>
      </c>
      <c r="GO31">
        <v>1.39893</v>
      </c>
      <c r="GP31">
        <v>2.27661</v>
      </c>
      <c r="GQ31">
        <v>1.44897</v>
      </c>
      <c r="GR31">
        <v>2.48291</v>
      </c>
      <c r="GS31">
        <v>34.418</v>
      </c>
      <c r="GT31">
        <v>15.7869</v>
      </c>
      <c r="GU31">
        <v>18</v>
      </c>
      <c r="GV31">
        <v>495.516</v>
      </c>
      <c r="GW31">
        <v>502.418</v>
      </c>
      <c r="GX31">
        <v>20.005</v>
      </c>
      <c r="GY31">
        <v>27.786</v>
      </c>
      <c r="GZ31">
        <v>30.0009</v>
      </c>
      <c r="HA31">
        <v>27.6374</v>
      </c>
      <c r="HB31">
        <v>27.588</v>
      </c>
      <c r="HC31">
        <v>21.5434</v>
      </c>
      <c r="HD31">
        <v>28.306</v>
      </c>
      <c r="HE31">
        <v>0</v>
      </c>
      <c r="HF31">
        <v>20</v>
      </c>
      <c r="HG31">
        <v>420</v>
      </c>
      <c r="HH31">
        <v>13.0421</v>
      </c>
      <c r="HI31">
        <v>101.815</v>
      </c>
      <c r="HJ31">
        <v>101.601</v>
      </c>
    </row>
    <row r="32" spans="1:218">
      <c r="A32">
        <v>16</v>
      </c>
      <c r="B32">
        <v>1691247295.5</v>
      </c>
      <c r="C32">
        <v>1909.900000095367</v>
      </c>
      <c r="D32" t="s">
        <v>381</v>
      </c>
      <c r="E32" t="s">
        <v>382</v>
      </c>
      <c r="F32" t="s">
        <v>344</v>
      </c>
      <c r="I32" t="s">
        <v>345</v>
      </c>
      <c r="J32">
        <v>1691247295.5</v>
      </c>
      <c r="K32">
        <f>(L32)/1000</f>
        <v>0</v>
      </c>
      <c r="L32">
        <f>1000*BB32*AJ32*(AX32-AY32)/(100*AQ32*(1000-AJ32*AX32))</f>
        <v>0</v>
      </c>
      <c r="M32">
        <f>BB32*AJ32*(AW32-AV32*(1000-AJ32*AY32)/(1000-AJ32*AX32))/(100*AQ32)</f>
        <v>0</v>
      </c>
      <c r="N32">
        <f>AV32 - IF(AJ32&gt;1, M32*AQ32*100.0/(AL32*BJ32), 0)</f>
        <v>0</v>
      </c>
      <c r="O32">
        <f>((U32-K32/2)*N32-M32)/(U32+K32/2)</f>
        <v>0</v>
      </c>
      <c r="P32">
        <f>O32*(BC32+BD32)/1000.0</f>
        <v>0</v>
      </c>
      <c r="Q32">
        <f>(AV32 - IF(AJ32&gt;1, M32*AQ32*100.0/(AL32*BJ32), 0))*(BC32+BD32)/1000.0</f>
        <v>0</v>
      </c>
      <c r="R32">
        <f>2.0/((1/T32-1/S32)+SIGN(T32)*SQRT((1/T32-1/S32)*(1/T32-1/S32) + 4*AR32/((AR32+1)*(AR32+1))*(2*1/T32*1/S32-1/S32*1/S32)))</f>
        <v>0</v>
      </c>
      <c r="S32">
        <f>IF(LEFT(AS32,1)&lt;&gt;"0",IF(LEFT(AS32,1)="1",3.0,AT32),$D$5+$E$5*(BJ32*BC32/($K$5*1000))+$F$5*(BJ32*BC32/($K$5*1000))*MAX(MIN(AQ32,$J$5),$I$5)*MAX(MIN(AQ32,$J$5),$I$5)+$G$5*MAX(MIN(AQ32,$J$5),$I$5)*(BJ32*BC32/($K$5*1000))+$H$5*(BJ32*BC32/($K$5*1000))*(BJ32*BC32/($K$5*1000)))</f>
        <v>0</v>
      </c>
      <c r="T32">
        <f>K32*(1000-(1000*0.61365*exp(17.502*X32/(240.97+X32))/(BC32+BD32)+AX32)/2)/(1000*0.61365*exp(17.502*X32/(240.97+X32))/(BC32+BD32)-AX32)</f>
        <v>0</v>
      </c>
      <c r="U32">
        <f>1/((AR32+1)/(R32/1.6)+1/(S32/1.37)) + AR32/((AR32+1)/(R32/1.6) + AR32/(S32/1.37))</f>
        <v>0</v>
      </c>
      <c r="V32">
        <f>(AM32*AP32)</f>
        <v>0</v>
      </c>
      <c r="W32">
        <f>(BE32+(V32+2*0.95*5.67E-8*(((BE32+$B$7)+273)^4-(BE32+273)^4)-44100*K32)/(1.84*29.3*S32+8*0.95*5.67E-8*(BE32+273)^3))</f>
        <v>0</v>
      </c>
      <c r="X32">
        <f>($C$7*BF32+$D$7*BG32+$E$7*W32)</f>
        <v>0</v>
      </c>
      <c r="Y32">
        <f>0.61365*exp(17.502*X32/(240.97+X32))</f>
        <v>0</v>
      </c>
      <c r="Z32">
        <f>(AA32/AB32*100)</f>
        <v>0</v>
      </c>
      <c r="AA32">
        <f>AX32*(BC32+BD32)/1000</f>
        <v>0</v>
      </c>
      <c r="AB32">
        <f>0.61365*exp(17.502*BE32/(240.97+BE32))</f>
        <v>0</v>
      </c>
      <c r="AC32">
        <f>(Y32-AX32*(BC32+BD32)/1000)</f>
        <v>0</v>
      </c>
      <c r="AD32">
        <f>(-K32*44100)</f>
        <v>0</v>
      </c>
      <c r="AE32">
        <f>2*29.3*S32*0.92*(BE32-X32)</f>
        <v>0</v>
      </c>
      <c r="AF32">
        <f>2*0.95*5.67E-8*(((BE32+$B$7)+273)^4-(X32+273)^4)</f>
        <v>0</v>
      </c>
      <c r="AG32">
        <f>V32+AF32+AD32+AE32</f>
        <v>0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MAX(0,($B$13+$C$13*BJ32)/(1+$D$13*BJ32)*BC32/(BE32+273)*$E$13)</f>
        <v>0</v>
      </c>
      <c r="AM32">
        <f>$B$11*BK32+$C$11*BL32+$F$11*BW32*(1-BZ32)</f>
        <v>0</v>
      </c>
      <c r="AN32">
        <f>AM32*AO32</f>
        <v>0</v>
      </c>
      <c r="AO32">
        <f>($B$11*$D$9+$C$11*$D$9+$F$11*((CJ32+CB32)/MAX(CJ32+CB32+CK32, 0.1)*$I$9+CK32/MAX(CJ32+CB32+CK32, 0.1)*$J$9))/($B$11+$C$11+$F$11)</f>
        <v>0</v>
      </c>
      <c r="AP32">
        <f>($B$11*$K$9+$C$11*$K$9+$F$11*((CJ32+CB32)/MAX(CJ32+CB32+CK32, 0.1)*$P$9+CK32/MAX(CJ32+CB32+CK32, 0.1)*$Q$9))/($B$11+$C$11+$F$11)</f>
        <v>0</v>
      </c>
      <c r="AQ32">
        <v>6</v>
      </c>
      <c r="AR32">
        <v>0.5</v>
      </c>
      <c r="AS32" t="s">
        <v>346</v>
      </c>
      <c r="AT32">
        <v>2</v>
      </c>
      <c r="AU32">
        <v>1691247295.5</v>
      </c>
      <c r="AV32">
        <v>401.717</v>
      </c>
      <c r="AW32">
        <v>419.975</v>
      </c>
      <c r="AX32">
        <v>14.7798</v>
      </c>
      <c r="AY32">
        <v>8.33061</v>
      </c>
      <c r="AZ32">
        <v>400.13</v>
      </c>
      <c r="BA32">
        <v>14.7175</v>
      </c>
      <c r="BB32">
        <v>500.041</v>
      </c>
      <c r="BC32">
        <v>101.387</v>
      </c>
      <c r="BD32">
        <v>0.100097</v>
      </c>
      <c r="BE32">
        <v>23.5423</v>
      </c>
      <c r="BF32">
        <v>23.9758</v>
      </c>
      <c r="BG32">
        <v>999.9</v>
      </c>
      <c r="BH32">
        <v>0</v>
      </c>
      <c r="BI32">
        <v>0</v>
      </c>
      <c r="BJ32">
        <v>9993.75</v>
      </c>
      <c r="BK32">
        <v>0</v>
      </c>
      <c r="BL32">
        <v>230.125</v>
      </c>
      <c r="BM32">
        <v>-18.2579</v>
      </c>
      <c r="BN32">
        <v>407.744</v>
      </c>
      <c r="BO32">
        <v>423.503</v>
      </c>
      <c r="BP32">
        <v>6.44923</v>
      </c>
      <c r="BQ32">
        <v>419.975</v>
      </c>
      <c r="BR32">
        <v>8.33061</v>
      </c>
      <c r="BS32">
        <v>1.49849</v>
      </c>
      <c r="BT32">
        <v>0.844619</v>
      </c>
      <c r="BU32">
        <v>12.9528</v>
      </c>
      <c r="BV32">
        <v>4.48016</v>
      </c>
      <c r="BW32">
        <v>1999.87</v>
      </c>
      <c r="BX32">
        <v>0.899995</v>
      </c>
      <c r="BY32">
        <v>0.100005</v>
      </c>
      <c r="BZ32">
        <v>0</v>
      </c>
      <c r="CA32">
        <v>2.2886</v>
      </c>
      <c r="CB32">
        <v>0</v>
      </c>
      <c r="CC32">
        <v>31219.9</v>
      </c>
      <c r="CD32">
        <v>17857.8</v>
      </c>
      <c r="CE32">
        <v>37.875</v>
      </c>
      <c r="CF32">
        <v>39.25</v>
      </c>
      <c r="CG32">
        <v>38.062</v>
      </c>
      <c r="CH32">
        <v>38.062</v>
      </c>
      <c r="CI32">
        <v>37.187</v>
      </c>
      <c r="CJ32">
        <v>1799.87</v>
      </c>
      <c r="CK32">
        <v>200</v>
      </c>
      <c r="CL32">
        <v>0</v>
      </c>
      <c r="CM32">
        <v>1691247292.4</v>
      </c>
      <c r="CN32">
        <v>0</v>
      </c>
      <c r="CO32">
        <v>1691245121.1</v>
      </c>
      <c r="CP32" t="s">
        <v>347</v>
      </c>
      <c r="CQ32">
        <v>1691245121.1</v>
      </c>
      <c r="CR32">
        <v>1691245108.6</v>
      </c>
      <c r="CS32">
        <v>1</v>
      </c>
      <c r="CT32">
        <v>-0.057</v>
      </c>
      <c r="CU32">
        <v>-0.012</v>
      </c>
      <c r="CV32">
        <v>1.587</v>
      </c>
      <c r="CW32">
        <v>0.062</v>
      </c>
      <c r="CX32">
        <v>414</v>
      </c>
      <c r="CY32">
        <v>14</v>
      </c>
      <c r="CZ32">
        <v>0.54</v>
      </c>
      <c r="DA32">
        <v>0.17</v>
      </c>
      <c r="DB32">
        <v>12.97879874720179</v>
      </c>
      <c r="DC32">
        <v>0.6732075336353796</v>
      </c>
      <c r="DD32">
        <v>0.04001378512711788</v>
      </c>
      <c r="DE32">
        <v>1</v>
      </c>
      <c r="DF32">
        <v>0.005460074474472498</v>
      </c>
      <c r="DG32">
        <v>-0.00018326253973878</v>
      </c>
      <c r="DH32">
        <v>1.547322797061594E-05</v>
      </c>
      <c r="DI32">
        <v>1</v>
      </c>
      <c r="DJ32">
        <v>0.3936443390740501</v>
      </c>
      <c r="DK32">
        <v>-0.05628915716444954</v>
      </c>
      <c r="DL32">
        <v>0.00289960107554359</v>
      </c>
      <c r="DM32">
        <v>1</v>
      </c>
      <c r="DN32">
        <v>3</v>
      </c>
      <c r="DO32">
        <v>3</v>
      </c>
      <c r="DP32" t="s">
        <v>348</v>
      </c>
      <c r="DQ32">
        <v>3.1008</v>
      </c>
      <c r="DR32">
        <v>2.7319</v>
      </c>
      <c r="DS32">
        <v>0.096993</v>
      </c>
      <c r="DT32">
        <v>0.101341</v>
      </c>
      <c r="DU32">
        <v>0.0741284</v>
      </c>
      <c r="DV32">
        <v>0.0489486</v>
      </c>
      <c r="DW32">
        <v>26216.7</v>
      </c>
      <c r="DX32">
        <v>28322</v>
      </c>
      <c r="DY32">
        <v>27501.1</v>
      </c>
      <c r="DZ32">
        <v>29633.2</v>
      </c>
      <c r="EA32">
        <v>31871.9</v>
      </c>
      <c r="EB32">
        <v>34761.1</v>
      </c>
      <c r="EC32">
        <v>37726.7</v>
      </c>
      <c r="ED32">
        <v>40636</v>
      </c>
      <c r="EE32">
        <v>2.151</v>
      </c>
      <c r="EF32">
        <v>2.08288</v>
      </c>
      <c r="EG32">
        <v>0.00215322</v>
      </c>
      <c r="EH32">
        <v>0</v>
      </c>
      <c r="EI32">
        <v>23.9404</v>
      </c>
      <c r="EJ32">
        <v>999.9</v>
      </c>
      <c r="EK32">
        <v>41.1</v>
      </c>
      <c r="EL32">
        <v>30.6</v>
      </c>
      <c r="EM32">
        <v>17.8763</v>
      </c>
      <c r="EN32">
        <v>64.6104</v>
      </c>
      <c r="EO32">
        <v>11.9872</v>
      </c>
      <c r="EP32">
        <v>1</v>
      </c>
      <c r="EQ32">
        <v>0.0791108</v>
      </c>
      <c r="ER32">
        <v>3.95323</v>
      </c>
      <c r="ES32">
        <v>20.1671</v>
      </c>
      <c r="ET32">
        <v>5.25428</v>
      </c>
      <c r="EU32">
        <v>12.0639</v>
      </c>
      <c r="EV32">
        <v>4.9698</v>
      </c>
      <c r="EW32">
        <v>3.29313</v>
      </c>
      <c r="EX32">
        <v>7051.7</v>
      </c>
      <c r="EY32">
        <v>9999</v>
      </c>
      <c r="EZ32">
        <v>9999</v>
      </c>
      <c r="FA32">
        <v>115.3</v>
      </c>
      <c r="FB32">
        <v>4.97224</v>
      </c>
      <c r="FC32">
        <v>1.87088</v>
      </c>
      <c r="FD32">
        <v>1.87707</v>
      </c>
      <c r="FE32">
        <v>1.87015</v>
      </c>
      <c r="FF32">
        <v>1.87327</v>
      </c>
      <c r="FG32">
        <v>1.87477</v>
      </c>
      <c r="FH32">
        <v>1.87422</v>
      </c>
      <c r="FI32">
        <v>1.8756</v>
      </c>
      <c r="FJ32">
        <v>0</v>
      </c>
      <c r="FK32">
        <v>0</v>
      </c>
      <c r="FL32">
        <v>0</v>
      </c>
      <c r="FM32">
        <v>0</v>
      </c>
      <c r="FN32" t="s">
        <v>349</v>
      </c>
      <c r="FO32" t="s">
        <v>350</v>
      </c>
      <c r="FP32" t="s">
        <v>351</v>
      </c>
      <c r="FQ32" t="s">
        <v>351</v>
      </c>
      <c r="FR32" t="s">
        <v>351</v>
      </c>
      <c r="FS32" t="s">
        <v>351</v>
      </c>
      <c r="FT32">
        <v>0</v>
      </c>
      <c r="FU32">
        <v>100</v>
      </c>
      <c r="FV32">
        <v>100</v>
      </c>
      <c r="FW32">
        <v>1.587</v>
      </c>
      <c r="FX32">
        <v>0.0623</v>
      </c>
      <c r="FY32">
        <v>1.587190476190585</v>
      </c>
      <c r="FZ32">
        <v>0</v>
      </c>
      <c r="GA32">
        <v>0</v>
      </c>
      <c r="GB32">
        <v>0</v>
      </c>
      <c r="GC32">
        <v>0.06235500000000194</v>
      </c>
      <c r="GD32">
        <v>0</v>
      </c>
      <c r="GE32">
        <v>0</v>
      </c>
      <c r="GF32">
        <v>0</v>
      </c>
      <c r="GG32">
        <v>-1</v>
      </c>
      <c r="GH32">
        <v>-1</v>
      </c>
      <c r="GI32">
        <v>-1</v>
      </c>
      <c r="GJ32">
        <v>-1</v>
      </c>
      <c r="GK32">
        <v>36.2</v>
      </c>
      <c r="GL32">
        <v>36.4</v>
      </c>
      <c r="GM32">
        <v>1.07544</v>
      </c>
      <c r="GN32">
        <v>2.52075</v>
      </c>
      <c r="GO32">
        <v>1.39893</v>
      </c>
      <c r="GP32">
        <v>2.27661</v>
      </c>
      <c r="GQ32">
        <v>1.44897</v>
      </c>
      <c r="GR32">
        <v>2.52808</v>
      </c>
      <c r="GS32">
        <v>34.4408</v>
      </c>
      <c r="GT32">
        <v>15.7519</v>
      </c>
      <c r="GU32">
        <v>18</v>
      </c>
      <c r="GV32">
        <v>497.696</v>
      </c>
      <c r="GW32">
        <v>492.24</v>
      </c>
      <c r="GX32">
        <v>20.0035</v>
      </c>
      <c r="GY32">
        <v>28.1415</v>
      </c>
      <c r="GZ32">
        <v>30.0009</v>
      </c>
      <c r="HA32">
        <v>27.9495</v>
      </c>
      <c r="HB32">
        <v>27.8811</v>
      </c>
      <c r="HC32">
        <v>21.4796</v>
      </c>
      <c r="HD32">
        <v>51.314</v>
      </c>
      <c r="HE32">
        <v>0</v>
      </c>
      <c r="HF32">
        <v>20</v>
      </c>
      <c r="HG32">
        <v>420</v>
      </c>
      <c r="HH32">
        <v>8.187720000000001</v>
      </c>
      <c r="HI32">
        <v>101.77</v>
      </c>
      <c r="HJ32">
        <v>101.555</v>
      </c>
    </row>
    <row r="33" spans="1:218">
      <c r="A33">
        <v>17</v>
      </c>
      <c r="B33">
        <v>1691247425</v>
      </c>
      <c r="C33">
        <v>2039.400000095367</v>
      </c>
      <c r="D33" t="s">
        <v>383</v>
      </c>
      <c r="E33" t="s">
        <v>384</v>
      </c>
      <c r="F33" t="s">
        <v>344</v>
      </c>
      <c r="I33" t="s">
        <v>345</v>
      </c>
      <c r="J33">
        <v>1691247425</v>
      </c>
      <c r="K33">
        <f>(L33)/1000</f>
        <v>0</v>
      </c>
      <c r="L33">
        <f>1000*BB33*AJ33*(AX33-AY33)/(100*AQ33*(1000-AJ33*AX33))</f>
        <v>0</v>
      </c>
      <c r="M33">
        <f>BB33*AJ33*(AW33-AV33*(1000-AJ33*AY33)/(1000-AJ33*AX33))/(100*AQ33)</f>
        <v>0</v>
      </c>
      <c r="N33">
        <f>AV33 - IF(AJ33&gt;1, M33*AQ33*100.0/(AL33*BJ33), 0)</f>
        <v>0</v>
      </c>
      <c r="O33">
        <f>((U33-K33/2)*N33-M33)/(U33+K33/2)</f>
        <v>0</v>
      </c>
      <c r="P33">
        <f>O33*(BC33+BD33)/1000.0</f>
        <v>0</v>
      </c>
      <c r="Q33">
        <f>(AV33 - IF(AJ33&gt;1, M33*AQ33*100.0/(AL33*BJ33), 0))*(BC33+BD33)/1000.0</f>
        <v>0</v>
      </c>
      <c r="R33">
        <f>2.0/((1/T33-1/S33)+SIGN(T33)*SQRT((1/T33-1/S33)*(1/T33-1/S33) + 4*AR33/((AR33+1)*(AR33+1))*(2*1/T33*1/S33-1/S33*1/S33)))</f>
        <v>0</v>
      </c>
      <c r="S33">
        <f>IF(LEFT(AS33,1)&lt;&gt;"0",IF(LEFT(AS33,1)="1",3.0,AT33),$D$5+$E$5*(BJ33*BC33/($K$5*1000))+$F$5*(BJ33*BC33/($K$5*1000))*MAX(MIN(AQ33,$J$5),$I$5)*MAX(MIN(AQ33,$J$5),$I$5)+$G$5*MAX(MIN(AQ33,$J$5),$I$5)*(BJ33*BC33/($K$5*1000))+$H$5*(BJ33*BC33/($K$5*1000))*(BJ33*BC33/($K$5*1000)))</f>
        <v>0</v>
      </c>
      <c r="T33">
        <f>K33*(1000-(1000*0.61365*exp(17.502*X33/(240.97+X33))/(BC33+BD33)+AX33)/2)/(1000*0.61365*exp(17.502*X33/(240.97+X33))/(BC33+BD33)-AX33)</f>
        <v>0</v>
      </c>
      <c r="U33">
        <f>1/((AR33+1)/(R33/1.6)+1/(S33/1.37)) + AR33/((AR33+1)/(R33/1.6) + AR33/(S33/1.37))</f>
        <v>0</v>
      </c>
      <c r="V33">
        <f>(AM33*AP33)</f>
        <v>0</v>
      </c>
      <c r="W33">
        <f>(BE33+(V33+2*0.95*5.67E-8*(((BE33+$B$7)+273)^4-(BE33+273)^4)-44100*K33)/(1.84*29.3*S33+8*0.95*5.67E-8*(BE33+273)^3))</f>
        <v>0</v>
      </c>
      <c r="X33">
        <f>($C$7*BF33+$D$7*BG33+$E$7*W33)</f>
        <v>0</v>
      </c>
      <c r="Y33">
        <f>0.61365*exp(17.502*X33/(240.97+X33))</f>
        <v>0</v>
      </c>
      <c r="Z33">
        <f>(AA33/AB33*100)</f>
        <v>0</v>
      </c>
      <c r="AA33">
        <f>AX33*(BC33+BD33)/1000</f>
        <v>0</v>
      </c>
      <c r="AB33">
        <f>0.61365*exp(17.502*BE33/(240.97+BE33))</f>
        <v>0</v>
      </c>
      <c r="AC33">
        <f>(Y33-AX33*(BC33+BD33)/1000)</f>
        <v>0</v>
      </c>
      <c r="AD33">
        <f>(-K33*44100)</f>
        <v>0</v>
      </c>
      <c r="AE33">
        <f>2*29.3*S33*0.92*(BE33-X33)</f>
        <v>0</v>
      </c>
      <c r="AF33">
        <f>2*0.95*5.67E-8*(((BE33+$B$7)+273)^4-(X33+273)^4)</f>
        <v>0</v>
      </c>
      <c r="AG33">
        <f>V33+AF33+AD33+AE33</f>
        <v>0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MAX(0,($B$13+$C$13*BJ33)/(1+$D$13*BJ33)*BC33/(BE33+273)*$E$13)</f>
        <v>0</v>
      </c>
      <c r="AM33">
        <f>$B$11*BK33+$C$11*BL33+$F$11*BW33*(1-BZ33)</f>
        <v>0</v>
      </c>
      <c r="AN33">
        <f>AM33*AO33</f>
        <v>0</v>
      </c>
      <c r="AO33">
        <f>($B$11*$D$9+$C$11*$D$9+$F$11*((CJ33+CB33)/MAX(CJ33+CB33+CK33, 0.1)*$I$9+CK33/MAX(CJ33+CB33+CK33, 0.1)*$J$9))/($B$11+$C$11+$F$11)</f>
        <v>0</v>
      </c>
      <c r="AP33">
        <f>($B$11*$K$9+$C$11*$K$9+$F$11*((CJ33+CB33)/MAX(CJ33+CB33+CK33, 0.1)*$P$9+CK33/MAX(CJ33+CB33+CK33, 0.1)*$Q$9))/($B$11+$C$11+$F$11)</f>
        <v>0</v>
      </c>
      <c r="AQ33">
        <v>6</v>
      </c>
      <c r="AR33">
        <v>0.5</v>
      </c>
      <c r="AS33" t="s">
        <v>346</v>
      </c>
      <c r="AT33">
        <v>2</v>
      </c>
      <c r="AU33">
        <v>1691247425</v>
      </c>
      <c r="AV33">
        <v>406.767</v>
      </c>
      <c r="AW33">
        <v>420.147</v>
      </c>
      <c r="AX33">
        <v>16.0815</v>
      </c>
      <c r="AY33">
        <v>10.292</v>
      </c>
      <c r="AZ33">
        <v>405.179</v>
      </c>
      <c r="BA33">
        <v>16.0192</v>
      </c>
      <c r="BB33">
        <v>500.023</v>
      </c>
      <c r="BC33">
        <v>101.393</v>
      </c>
      <c r="BD33">
        <v>0.100207</v>
      </c>
      <c r="BE33">
        <v>23.4281</v>
      </c>
      <c r="BF33">
        <v>23.0401</v>
      </c>
      <c r="BG33">
        <v>999.9</v>
      </c>
      <c r="BH33">
        <v>0</v>
      </c>
      <c r="BI33">
        <v>0</v>
      </c>
      <c r="BJ33">
        <v>9985.620000000001</v>
      </c>
      <c r="BK33">
        <v>0</v>
      </c>
      <c r="BL33">
        <v>1147.7</v>
      </c>
      <c r="BM33">
        <v>-13.3808</v>
      </c>
      <c r="BN33">
        <v>413.415</v>
      </c>
      <c r="BO33">
        <v>424.517</v>
      </c>
      <c r="BP33">
        <v>5.78955</v>
      </c>
      <c r="BQ33">
        <v>420.147</v>
      </c>
      <c r="BR33">
        <v>10.292</v>
      </c>
      <c r="BS33">
        <v>1.63056</v>
      </c>
      <c r="BT33">
        <v>1.04354</v>
      </c>
      <c r="BU33">
        <v>14.2506</v>
      </c>
      <c r="BV33">
        <v>7.53883</v>
      </c>
      <c r="BW33">
        <v>1999.78</v>
      </c>
      <c r="BX33">
        <v>0.899997</v>
      </c>
      <c r="BY33">
        <v>0.100003</v>
      </c>
      <c r="BZ33">
        <v>0</v>
      </c>
      <c r="CA33">
        <v>2.3082</v>
      </c>
      <c r="CB33">
        <v>0</v>
      </c>
      <c r="CC33">
        <v>14803.6</v>
      </c>
      <c r="CD33">
        <v>17857</v>
      </c>
      <c r="CE33">
        <v>37.625</v>
      </c>
      <c r="CF33">
        <v>39.062</v>
      </c>
      <c r="CG33">
        <v>37.937</v>
      </c>
      <c r="CH33">
        <v>37.75</v>
      </c>
      <c r="CI33">
        <v>37</v>
      </c>
      <c r="CJ33">
        <v>1799.8</v>
      </c>
      <c r="CK33">
        <v>199.98</v>
      </c>
      <c r="CL33">
        <v>0</v>
      </c>
      <c r="CM33">
        <v>1691247422</v>
      </c>
      <c r="CN33">
        <v>0</v>
      </c>
      <c r="CO33">
        <v>1691245121.1</v>
      </c>
      <c r="CP33" t="s">
        <v>347</v>
      </c>
      <c r="CQ33">
        <v>1691245121.1</v>
      </c>
      <c r="CR33">
        <v>1691245108.6</v>
      </c>
      <c r="CS33">
        <v>1</v>
      </c>
      <c r="CT33">
        <v>-0.057</v>
      </c>
      <c r="CU33">
        <v>-0.012</v>
      </c>
      <c r="CV33">
        <v>1.587</v>
      </c>
      <c r="CW33">
        <v>0.062</v>
      </c>
      <c r="CX33">
        <v>414</v>
      </c>
      <c r="CY33">
        <v>14</v>
      </c>
      <c r="CZ33">
        <v>0.54</v>
      </c>
      <c r="DA33">
        <v>0.17</v>
      </c>
      <c r="DB33">
        <v>8.76659243338846</v>
      </c>
      <c r="DC33">
        <v>1.755772448452661</v>
      </c>
      <c r="DD33">
        <v>0.1461884007187638</v>
      </c>
      <c r="DE33">
        <v>0</v>
      </c>
      <c r="DF33">
        <v>0.004388140021513479</v>
      </c>
      <c r="DG33">
        <v>0.009194912452288262</v>
      </c>
      <c r="DH33">
        <v>0.0007843183827513818</v>
      </c>
      <c r="DI33">
        <v>1</v>
      </c>
      <c r="DJ33">
        <v>0.4738365197819837</v>
      </c>
      <c r="DK33">
        <v>-0.1268322367183347</v>
      </c>
      <c r="DL33">
        <v>0.0133447506935921</v>
      </c>
      <c r="DM33">
        <v>1</v>
      </c>
      <c r="DN33">
        <v>2</v>
      </c>
      <c r="DO33">
        <v>3</v>
      </c>
      <c r="DP33" t="s">
        <v>368</v>
      </c>
      <c r="DQ33">
        <v>3.10123</v>
      </c>
      <c r="DR33">
        <v>2.73194</v>
      </c>
      <c r="DS33">
        <v>0.09789829999999999</v>
      </c>
      <c r="DT33">
        <v>0.101352</v>
      </c>
      <c r="DU33">
        <v>0.078941</v>
      </c>
      <c r="DV33">
        <v>0.0578142</v>
      </c>
      <c r="DW33">
        <v>26183.9</v>
      </c>
      <c r="DX33">
        <v>28312</v>
      </c>
      <c r="DY33">
        <v>27494.8</v>
      </c>
      <c r="DZ33">
        <v>29623.4</v>
      </c>
      <c r="EA33">
        <v>31696.9</v>
      </c>
      <c r="EB33">
        <v>34425.8</v>
      </c>
      <c r="EC33">
        <v>37715.9</v>
      </c>
      <c r="ED33">
        <v>40622.6</v>
      </c>
      <c r="EE33">
        <v>2.15173</v>
      </c>
      <c r="EF33">
        <v>2.08687</v>
      </c>
      <c r="EG33">
        <v>-0.0499673</v>
      </c>
      <c r="EH33">
        <v>0</v>
      </c>
      <c r="EI33">
        <v>23.862</v>
      </c>
      <c r="EJ33">
        <v>999.9</v>
      </c>
      <c r="EK33">
        <v>41.1</v>
      </c>
      <c r="EL33">
        <v>30.8</v>
      </c>
      <c r="EM33">
        <v>18.0796</v>
      </c>
      <c r="EN33">
        <v>64.4204</v>
      </c>
      <c r="EO33">
        <v>11.9111</v>
      </c>
      <c r="EP33">
        <v>1</v>
      </c>
      <c r="EQ33">
        <v>0.0889177</v>
      </c>
      <c r="ER33">
        <v>3.54165</v>
      </c>
      <c r="ES33">
        <v>20.1754</v>
      </c>
      <c r="ET33">
        <v>5.25593</v>
      </c>
      <c r="EU33">
        <v>12.0637</v>
      </c>
      <c r="EV33">
        <v>4.9731</v>
      </c>
      <c r="EW33">
        <v>3.29275</v>
      </c>
      <c r="EX33">
        <v>7054.4</v>
      </c>
      <c r="EY33">
        <v>9999</v>
      </c>
      <c r="EZ33">
        <v>9999</v>
      </c>
      <c r="FA33">
        <v>115.3</v>
      </c>
      <c r="FB33">
        <v>4.97224</v>
      </c>
      <c r="FC33">
        <v>1.87088</v>
      </c>
      <c r="FD33">
        <v>1.87698</v>
      </c>
      <c r="FE33">
        <v>1.87012</v>
      </c>
      <c r="FF33">
        <v>1.87325</v>
      </c>
      <c r="FG33">
        <v>1.87469</v>
      </c>
      <c r="FH33">
        <v>1.8742</v>
      </c>
      <c r="FI33">
        <v>1.87551</v>
      </c>
      <c r="FJ33">
        <v>0</v>
      </c>
      <c r="FK33">
        <v>0</v>
      </c>
      <c r="FL33">
        <v>0</v>
      </c>
      <c r="FM33">
        <v>0</v>
      </c>
      <c r="FN33" t="s">
        <v>349</v>
      </c>
      <c r="FO33" t="s">
        <v>350</v>
      </c>
      <c r="FP33" t="s">
        <v>351</v>
      </c>
      <c r="FQ33" t="s">
        <v>351</v>
      </c>
      <c r="FR33" t="s">
        <v>351</v>
      </c>
      <c r="FS33" t="s">
        <v>351</v>
      </c>
      <c r="FT33">
        <v>0</v>
      </c>
      <c r="FU33">
        <v>100</v>
      </c>
      <c r="FV33">
        <v>100</v>
      </c>
      <c r="FW33">
        <v>1.588</v>
      </c>
      <c r="FX33">
        <v>0.0623</v>
      </c>
      <c r="FY33">
        <v>1.587190476190585</v>
      </c>
      <c r="FZ33">
        <v>0</v>
      </c>
      <c r="GA33">
        <v>0</v>
      </c>
      <c r="GB33">
        <v>0</v>
      </c>
      <c r="GC33">
        <v>0.06235500000000194</v>
      </c>
      <c r="GD33">
        <v>0</v>
      </c>
      <c r="GE33">
        <v>0</v>
      </c>
      <c r="GF33">
        <v>0</v>
      </c>
      <c r="GG33">
        <v>-1</v>
      </c>
      <c r="GH33">
        <v>-1</v>
      </c>
      <c r="GI33">
        <v>-1</v>
      </c>
      <c r="GJ33">
        <v>-1</v>
      </c>
      <c r="GK33">
        <v>38.4</v>
      </c>
      <c r="GL33">
        <v>38.6</v>
      </c>
      <c r="GM33">
        <v>1.07666</v>
      </c>
      <c r="GN33">
        <v>2.53418</v>
      </c>
      <c r="GO33">
        <v>1.39893</v>
      </c>
      <c r="GP33">
        <v>2.27661</v>
      </c>
      <c r="GQ33">
        <v>1.44897</v>
      </c>
      <c r="GR33">
        <v>2.44263</v>
      </c>
      <c r="GS33">
        <v>34.5092</v>
      </c>
      <c r="GT33">
        <v>15.7256</v>
      </c>
      <c r="GU33">
        <v>18</v>
      </c>
      <c r="GV33">
        <v>499.94</v>
      </c>
      <c r="GW33">
        <v>496.605</v>
      </c>
      <c r="GX33">
        <v>19.994</v>
      </c>
      <c r="GY33">
        <v>28.3012</v>
      </c>
      <c r="GZ33">
        <v>29.9998</v>
      </c>
      <c r="HA33">
        <v>28.141</v>
      </c>
      <c r="HB33">
        <v>28.0604</v>
      </c>
      <c r="HC33">
        <v>21.5124</v>
      </c>
      <c r="HD33">
        <v>43.8396</v>
      </c>
      <c r="HE33">
        <v>0</v>
      </c>
      <c r="HF33">
        <v>20</v>
      </c>
      <c r="HG33">
        <v>420</v>
      </c>
      <c r="HH33">
        <v>9.9297</v>
      </c>
      <c r="HI33">
        <v>101.743</v>
      </c>
      <c r="HJ33">
        <v>101.522</v>
      </c>
    </row>
    <row r="34" spans="1:218">
      <c r="A34">
        <v>18</v>
      </c>
      <c r="B34">
        <v>1691247525.5</v>
      </c>
      <c r="C34">
        <v>2139.900000095367</v>
      </c>
      <c r="D34" t="s">
        <v>385</v>
      </c>
      <c r="E34" t="s">
        <v>386</v>
      </c>
      <c r="F34" t="s">
        <v>344</v>
      </c>
      <c r="I34" t="s">
        <v>345</v>
      </c>
      <c r="J34">
        <v>1691247525.5</v>
      </c>
      <c r="K34">
        <f>(L34)/1000</f>
        <v>0</v>
      </c>
      <c r="L34">
        <f>1000*BB34*AJ34*(AX34-AY34)/(100*AQ34*(1000-AJ34*AX34))</f>
        <v>0</v>
      </c>
      <c r="M34">
        <f>BB34*AJ34*(AW34-AV34*(1000-AJ34*AY34)/(1000-AJ34*AX34))/(100*AQ34)</f>
        <v>0</v>
      </c>
      <c r="N34">
        <f>AV34 - IF(AJ34&gt;1, M34*AQ34*100.0/(AL34*BJ34), 0)</f>
        <v>0</v>
      </c>
      <c r="O34">
        <f>((U34-K34/2)*N34-M34)/(U34+K34/2)</f>
        <v>0</v>
      </c>
      <c r="P34">
        <f>O34*(BC34+BD34)/1000.0</f>
        <v>0</v>
      </c>
      <c r="Q34">
        <f>(AV34 - IF(AJ34&gt;1, M34*AQ34*100.0/(AL34*BJ34), 0))*(BC34+BD34)/1000.0</f>
        <v>0</v>
      </c>
      <c r="R34">
        <f>2.0/((1/T34-1/S34)+SIGN(T34)*SQRT((1/T34-1/S34)*(1/T34-1/S34) + 4*AR34/((AR34+1)*(AR34+1))*(2*1/T34*1/S34-1/S34*1/S34)))</f>
        <v>0</v>
      </c>
      <c r="S34">
        <f>IF(LEFT(AS34,1)&lt;&gt;"0",IF(LEFT(AS34,1)="1",3.0,AT34),$D$5+$E$5*(BJ34*BC34/($K$5*1000))+$F$5*(BJ34*BC34/($K$5*1000))*MAX(MIN(AQ34,$J$5),$I$5)*MAX(MIN(AQ34,$J$5),$I$5)+$G$5*MAX(MIN(AQ34,$J$5),$I$5)*(BJ34*BC34/($K$5*1000))+$H$5*(BJ34*BC34/($K$5*1000))*(BJ34*BC34/($K$5*1000)))</f>
        <v>0</v>
      </c>
      <c r="T34">
        <f>K34*(1000-(1000*0.61365*exp(17.502*X34/(240.97+X34))/(BC34+BD34)+AX34)/2)/(1000*0.61365*exp(17.502*X34/(240.97+X34))/(BC34+BD34)-AX34)</f>
        <v>0</v>
      </c>
      <c r="U34">
        <f>1/((AR34+1)/(R34/1.6)+1/(S34/1.37)) + AR34/((AR34+1)/(R34/1.6) + AR34/(S34/1.37))</f>
        <v>0</v>
      </c>
      <c r="V34">
        <f>(AM34*AP34)</f>
        <v>0</v>
      </c>
      <c r="W34">
        <f>(BE34+(V34+2*0.95*5.67E-8*(((BE34+$B$7)+273)^4-(BE34+273)^4)-44100*K34)/(1.84*29.3*S34+8*0.95*5.67E-8*(BE34+273)^3))</f>
        <v>0</v>
      </c>
      <c r="X34">
        <f>($C$7*BF34+$D$7*BG34+$E$7*W34)</f>
        <v>0</v>
      </c>
      <c r="Y34">
        <f>0.61365*exp(17.502*X34/(240.97+X34))</f>
        <v>0</v>
      </c>
      <c r="Z34">
        <f>(AA34/AB34*100)</f>
        <v>0</v>
      </c>
      <c r="AA34">
        <f>AX34*(BC34+BD34)/1000</f>
        <v>0</v>
      </c>
      <c r="AB34">
        <f>0.61365*exp(17.502*BE34/(240.97+BE34))</f>
        <v>0</v>
      </c>
      <c r="AC34">
        <f>(Y34-AX34*(BC34+BD34)/1000)</f>
        <v>0</v>
      </c>
      <c r="AD34">
        <f>(-K34*44100)</f>
        <v>0</v>
      </c>
      <c r="AE34">
        <f>2*29.3*S34*0.92*(BE34-X34)</f>
        <v>0</v>
      </c>
      <c r="AF34">
        <f>2*0.95*5.67E-8*(((BE34+$B$7)+273)^4-(X34+273)^4)</f>
        <v>0</v>
      </c>
      <c r="AG34">
        <f>V34+AF34+AD34+AE34</f>
        <v>0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MAX(0,($B$13+$C$13*BJ34)/(1+$D$13*BJ34)*BC34/(BE34+273)*$E$13)</f>
        <v>0</v>
      </c>
      <c r="AM34">
        <f>$B$11*BK34+$C$11*BL34+$F$11*BW34*(1-BZ34)</f>
        <v>0</v>
      </c>
      <c r="AN34">
        <f>AM34*AO34</f>
        <v>0</v>
      </c>
      <c r="AO34">
        <f>($B$11*$D$9+$C$11*$D$9+$F$11*((CJ34+CB34)/MAX(CJ34+CB34+CK34, 0.1)*$I$9+CK34/MAX(CJ34+CB34+CK34, 0.1)*$J$9))/($B$11+$C$11+$F$11)</f>
        <v>0</v>
      </c>
      <c r="AP34">
        <f>($B$11*$K$9+$C$11*$K$9+$F$11*((CJ34+CB34)/MAX(CJ34+CB34+CK34, 0.1)*$P$9+CK34/MAX(CJ34+CB34+CK34, 0.1)*$Q$9))/($B$11+$C$11+$F$11)</f>
        <v>0</v>
      </c>
      <c r="AQ34">
        <v>6</v>
      </c>
      <c r="AR34">
        <v>0.5</v>
      </c>
      <c r="AS34" t="s">
        <v>346</v>
      </c>
      <c r="AT34">
        <v>2</v>
      </c>
      <c r="AU34">
        <v>1691247525.5</v>
      </c>
      <c r="AV34">
        <v>396.496</v>
      </c>
      <c r="AW34">
        <v>420.03</v>
      </c>
      <c r="AX34">
        <v>14.3044</v>
      </c>
      <c r="AY34">
        <v>7.69272</v>
      </c>
      <c r="AZ34">
        <v>394.909</v>
      </c>
      <c r="BA34">
        <v>14.2421</v>
      </c>
      <c r="BB34">
        <v>500.031</v>
      </c>
      <c r="BC34">
        <v>101.396</v>
      </c>
      <c r="BD34">
        <v>0.0999589</v>
      </c>
      <c r="BE34">
        <v>23.2102</v>
      </c>
      <c r="BF34">
        <v>23.3867</v>
      </c>
      <c r="BG34">
        <v>999.9</v>
      </c>
      <c r="BH34">
        <v>0</v>
      </c>
      <c r="BI34">
        <v>0</v>
      </c>
      <c r="BJ34">
        <v>10005.6</v>
      </c>
      <c r="BK34">
        <v>0</v>
      </c>
      <c r="BL34">
        <v>118.928</v>
      </c>
      <c r="BM34">
        <v>-23.5336</v>
      </c>
      <c r="BN34">
        <v>402.25</v>
      </c>
      <c r="BO34">
        <v>423.286</v>
      </c>
      <c r="BP34">
        <v>6.61171</v>
      </c>
      <c r="BQ34">
        <v>420.03</v>
      </c>
      <c r="BR34">
        <v>7.69272</v>
      </c>
      <c r="BS34">
        <v>1.45041</v>
      </c>
      <c r="BT34">
        <v>0.780011</v>
      </c>
      <c r="BU34">
        <v>12.4552</v>
      </c>
      <c r="BV34">
        <v>3.34864</v>
      </c>
      <c r="BW34">
        <v>1999.9</v>
      </c>
      <c r="BX34">
        <v>0.89999</v>
      </c>
      <c r="BY34">
        <v>0.10001</v>
      </c>
      <c r="BZ34">
        <v>0</v>
      </c>
      <c r="CA34">
        <v>2.5661</v>
      </c>
      <c r="CB34">
        <v>0</v>
      </c>
      <c r="CC34">
        <v>21156.8</v>
      </c>
      <c r="CD34">
        <v>17858.1</v>
      </c>
      <c r="CE34">
        <v>37.375</v>
      </c>
      <c r="CF34">
        <v>38.687</v>
      </c>
      <c r="CG34">
        <v>37.75</v>
      </c>
      <c r="CH34">
        <v>37.375</v>
      </c>
      <c r="CI34">
        <v>36.75</v>
      </c>
      <c r="CJ34">
        <v>1799.89</v>
      </c>
      <c r="CK34">
        <v>200.01</v>
      </c>
      <c r="CL34">
        <v>0</v>
      </c>
      <c r="CM34">
        <v>1691247522.2</v>
      </c>
      <c r="CN34">
        <v>0</v>
      </c>
      <c r="CO34">
        <v>1691245121.1</v>
      </c>
      <c r="CP34" t="s">
        <v>347</v>
      </c>
      <c r="CQ34">
        <v>1691245121.1</v>
      </c>
      <c r="CR34">
        <v>1691245108.6</v>
      </c>
      <c r="CS34">
        <v>1</v>
      </c>
      <c r="CT34">
        <v>-0.057</v>
      </c>
      <c r="CU34">
        <v>-0.012</v>
      </c>
      <c r="CV34">
        <v>1.587</v>
      </c>
      <c r="CW34">
        <v>0.062</v>
      </c>
      <c r="CX34">
        <v>414</v>
      </c>
      <c r="CY34">
        <v>14</v>
      </c>
      <c r="CZ34">
        <v>0.54</v>
      </c>
      <c r="DA34">
        <v>0.17</v>
      </c>
      <c r="DB34">
        <v>17.35853226981263</v>
      </c>
      <c r="DC34">
        <v>0.3146889253498034</v>
      </c>
      <c r="DD34">
        <v>0.02120047713493196</v>
      </c>
      <c r="DE34">
        <v>1</v>
      </c>
      <c r="DF34">
        <v>0.005609667882950076</v>
      </c>
      <c r="DG34">
        <v>-9.717057978648197E-05</v>
      </c>
      <c r="DH34">
        <v>1.555221468589235E-05</v>
      </c>
      <c r="DI34">
        <v>1</v>
      </c>
      <c r="DJ34">
        <v>0.4198978718300649</v>
      </c>
      <c r="DK34">
        <v>0.003185914402085423</v>
      </c>
      <c r="DL34">
        <v>0.0005527522056335159</v>
      </c>
      <c r="DM34">
        <v>1</v>
      </c>
      <c r="DN34">
        <v>3</v>
      </c>
      <c r="DO34">
        <v>3</v>
      </c>
      <c r="DP34" t="s">
        <v>348</v>
      </c>
      <c r="DQ34">
        <v>3.10063</v>
      </c>
      <c r="DR34">
        <v>2.73186</v>
      </c>
      <c r="DS34">
        <v>0.0959787</v>
      </c>
      <c r="DT34">
        <v>0.101303</v>
      </c>
      <c r="DU34">
        <v>0.0722917</v>
      </c>
      <c r="DV34">
        <v>0.045896</v>
      </c>
      <c r="DW34">
        <v>26240.8</v>
      </c>
      <c r="DX34">
        <v>28319.7</v>
      </c>
      <c r="DY34">
        <v>27495.8</v>
      </c>
      <c r="DZ34">
        <v>29629.7</v>
      </c>
      <c r="EA34">
        <v>31927.1</v>
      </c>
      <c r="EB34">
        <v>34867.1</v>
      </c>
      <c r="EC34">
        <v>37717.6</v>
      </c>
      <c r="ED34">
        <v>40629.9</v>
      </c>
      <c r="EE34">
        <v>2.15107</v>
      </c>
      <c r="EF34">
        <v>2.0788</v>
      </c>
      <c r="EG34">
        <v>-0.00249594</v>
      </c>
      <c r="EH34">
        <v>0</v>
      </c>
      <c r="EI34">
        <v>23.4277</v>
      </c>
      <c r="EJ34">
        <v>999.9</v>
      </c>
      <c r="EK34">
        <v>40.8</v>
      </c>
      <c r="EL34">
        <v>30.9</v>
      </c>
      <c r="EM34">
        <v>18.0495</v>
      </c>
      <c r="EN34">
        <v>64.1704</v>
      </c>
      <c r="EO34">
        <v>11.9792</v>
      </c>
      <c r="EP34">
        <v>1</v>
      </c>
      <c r="EQ34">
        <v>0.0808511</v>
      </c>
      <c r="ER34">
        <v>3.27264</v>
      </c>
      <c r="ES34">
        <v>20.1809</v>
      </c>
      <c r="ET34">
        <v>5.25832</v>
      </c>
      <c r="EU34">
        <v>12.0622</v>
      </c>
      <c r="EV34">
        <v>4.9735</v>
      </c>
      <c r="EW34">
        <v>3.29332</v>
      </c>
      <c r="EX34">
        <v>7056.7</v>
      </c>
      <c r="EY34">
        <v>9999</v>
      </c>
      <c r="EZ34">
        <v>9999</v>
      </c>
      <c r="FA34">
        <v>115.4</v>
      </c>
      <c r="FB34">
        <v>4.97224</v>
      </c>
      <c r="FC34">
        <v>1.87088</v>
      </c>
      <c r="FD34">
        <v>1.87704</v>
      </c>
      <c r="FE34">
        <v>1.87014</v>
      </c>
      <c r="FF34">
        <v>1.8733</v>
      </c>
      <c r="FG34">
        <v>1.87476</v>
      </c>
      <c r="FH34">
        <v>1.8742</v>
      </c>
      <c r="FI34">
        <v>1.8756</v>
      </c>
      <c r="FJ34">
        <v>0</v>
      </c>
      <c r="FK34">
        <v>0</v>
      </c>
      <c r="FL34">
        <v>0</v>
      </c>
      <c r="FM34">
        <v>0</v>
      </c>
      <c r="FN34" t="s">
        <v>349</v>
      </c>
      <c r="FO34" t="s">
        <v>350</v>
      </c>
      <c r="FP34" t="s">
        <v>351</v>
      </c>
      <c r="FQ34" t="s">
        <v>351</v>
      </c>
      <c r="FR34" t="s">
        <v>351</v>
      </c>
      <c r="FS34" t="s">
        <v>351</v>
      </c>
      <c r="FT34">
        <v>0</v>
      </c>
      <c r="FU34">
        <v>100</v>
      </c>
      <c r="FV34">
        <v>100</v>
      </c>
      <c r="FW34">
        <v>1.587</v>
      </c>
      <c r="FX34">
        <v>0.0623</v>
      </c>
      <c r="FY34">
        <v>1.587190476190585</v>
      </c>
      <c r="FZ34">
        <v>0</v>
      </c>
      <c r="GA34">
        <v>0</v>
      </c>
      <c r="GB34">
        <v>0</v>
      </c>
      <c r="GC34">
        <v>0.06235500000000194</v>
      </c>
      <c r="GD34">
        <v>0</v>
      </c>
      <c r="GE34">
        <v>0</v>
      </c>
      <c r="GF34">
        <v>0</v>
      </c>
      <c r="GG34">
        <v>-1</v>
      </c>
      <c r="GH34">
        <v>-1</v>
      </c>
      <c r="GI34">
        <v>-1</v>
      </c>
      <c r="GJ34">
        <v>-1</v>
      </c>
      <c r="GK34">
        <v>40.1</v>
      </c>
      <c r="GL34">
        <v>40.3</v>
      </c>
      <c r="GM34">
        <v>1.07422</v>
      </c>
      <c r="GN34">
        <v>2.52808</v>
      </c>
      <c r="GO34">
        <v>1.39893</v>
      </c>
      <c r="GP34">
        <v>2.27661</v>
      </c>
      <c r="GQ34">
        <v>1.44897</v>
      </c>
      <c r="GR34">
        <v>2.52319</v>
      </c>
      <c r="GS34">
        <v>34.5092</v>
      </c>
      <c r="GT34">
        <v>15.7169</v>
      </c>
      <c r="GU34">
        <v>18</v>
      </c>
      <c r="GV34">
        <v>499.465</v>
      </c>
      <c r="GW34">
        <v>491.269</v>
      </c>
      <c r="GX34">
        <v>19.9955</v>
      </c>
      <c r="GY34">
        <v>28.2043</v>
      </c>
      <c r="GZ34">
        <v>29.9997</v>
      </c>
      <c r="HA34">
        <v>28.1345</v>
      </c>
      <c r="HB34">
        <v>28.0746</v>
      </c>
      <c r="HC34">
        <v>21.4702</v>
      </c>
      <c r="HD34">
        <v>53.7378</v>
      </c>
      <c r="HE34">
        <v>0</v>
      </c>
      <c r="HF34">
        <v>20</v>
      </c>
      <c r="HG34">
        <v>420</v>
      </c>
      <c r="HH34">
        <v>7.61251</v>
      </c>
      <c r="HI34">
        <v>101.747</v>
      </c>
      <c r="HJ34">
        <v>101.541</v>
      </c>
    </row>
    <row r="35" spans="1:218">
      <c r="A35">
        <v>19</v>
      </c>
      <c r="B35">
        <v>1691247594</v>
      </c>
      <c r="C35">
        <v>2208.400000095367</v>
      </c>
      <c r="D35" t="s">
        <v>387</v>
      </c>
      <c r="E35" t="s">
        <v>388</v>
      </c>
      <c r="F35" t="s">
        <v>344</v>
      </c>
      <c r="I35" t="s">
        <v>345</v>
      </c>
      <c r="J35">
        <v>1691247594</v>
      </c>
      <c r="K35">
        <f>(L35)/1000</f>
        <v>0</v>
      </c>
      <c r="L35">
        <f>1000*BB35*AJ35*(AX35-AY35)/(100*AQ35*(1000-AJ35*AX35))</f>
        <v>0</v>
      </c>
      <c r="M35">
        <f>BB35*AJ35*(AW35-AV35*(1000-AJ35*AY35)/(1000-AJ35*AX35))/(100*AQ35)</f>
        <v>0</v>
      </c>
      <c r="N35">
        <f>AV35 - IF(AJ35&gt;1, M35*AQ35*100.0/(AL35*BJ35), 0)</f>
        <v>0</v>
      </c>
      <c r="O35">
        <f>((U35-K35/2)*N35-M35)/(U35+K35/2)</f>
        <v>0</v>
      </c>
      <c r="P35">
        <f>O35*(BC35+BD35)/1000.0</f>
        <v>0</v>
      </c>
      <c r="Q35">
        <f>(AV35 - IF(AJ35&gt;1, M35*AQ35*100.0/(AL35*BJ35), 0))*(BC35+BD35)/1000.0</f>
        <v>0</v>
      </c>
      <c r="R35">
        <f>2.0/((1/T35-1/S35)+SIGN(T35)*SQRT((1/T35-1/S35)*(1/T35-1/S35) + 4*AR35/((AR35+1)*(AR35+1))*(2*1/T35*1/S35-1/S35*1/S35)))</f>
        <v>0</v>
      </c>
      <c r="S35">
        <f>IF(LEFT(AS35,1)&lt;&gt;"0",IF(LEFT(AS35,1)="1",3.0,AT35),$D$5+$E$5*(BJ35*BC35/($K$5*1000))+$F$5*(BJ35*BC35/($K$5*1000))*MAX(MIN(AQ35,$J$5),$I$5)*MAX(MIN(AQ35,$J$5),$I$5)+$G$5*MAX(MIN(AQ35,$J$5),$I$5)*(BJ35*BC35/($K$5*1000))+$H$5*(BJ35*BC35/($K$5*1000))*(BJ35*BC35/($K$5*1000)))</f>
        <v>0</v>
      </c>
      <c r="T35">
        <f>K35*(1000-(1000*0.61365*exp(17.502*X35/(240.97+X35))/(BC35+BD35)+AX35)/2)/(1000*0.61365*exp(17.502*X35/(240.97+X35))/(BC35+BD35)-AX35)</f>
        <v>0</v>
      </c>
      <c r="U35">
        <f>1/((AR35+1)/(R35/1.6)+1/(S35/1.37)) + AR35/((AR35+1)/(R35/1.6) + AR35/(S35/1.37))</f>
        <v>0</v>
      </c>
      <c r="V35">
        <f>(AM35*AP35)</f>
        <v>0</v>
      </c>
      <c r="W35">
        <f>(BE35+(V35+2*0.95*5.67E-8*(((BE35+$B$7)+273)^4-(BE35+273)^4)-44100*K35)/(1.84*29.3*S35+8*0.95*5.67E-8*(BE35+273)^3))</f>
        <v>0</v>
      </c>
      <c r="X35">
        <f>($C$7*BF35+$D$7*BG35+$E$7*W35)</f>
        <v>0</v>
      </c>
      <c r="Y35">
        <f>0.61365*exp(17.502*X35/(240.97+X35))</f>
        <v>0</v>
      </c>
      <c r="Z35">
        <f>(AA35/AB35*100)</f>
        <v>0</v>
      </c>
      <c r="AA35">
        <f>AX35*(BC35+BD35)/1000</f>
        <v>0</v>
      </c>
      <c r="AB35">
        <f>0.61365*exp(17.502*BE35/(240.97+BE35))</f>
        <v>0</v>
      </c>
      <c r="AC35">
        <f>(Y35-AX35*(BC35+BD35)/1000)</f>
        <v>0</v>
      </c>
      <c r="AD35">
        <f>(-K35*44100)</f>
        <v>0</v>
      </c>
      <c r="AE35">
        <f>2*29.3*S35*0.92*(BE35-X35)</f>
        <v>0</v>
      </c>
      <c r="AF35">
        <f>2*0.95*5.67E-8*(((BE35+$B$7)+273)^4-(X35+273)^4)</f>
        <v>0</v>
      </c>
      <c r="AG35">
        <f>V35+AF35+AD35+AE35</f>
        <v>0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MAX(0,($B$13+$C$13*BJ35)/(1+$D$13*BJ35)*BC35/(BE35+273)*$E$13)</f>
        <v>0</v>
      </c>
      <c r="AM35">
        <f>$B$11*BK35+$C$11*BL35+$F$11*BW35*(1-BZ35)</f>
        <v>0</v>
      </c>
      <c r="AN35">
        <f>AM35*AO35</f>
        <v>0</v>
      </c>
      <c r="AO35">
        <f>($B$11*$D$9+$C$11*$D$9+$F$11*((CJ35+CB35)/MAX(CJ35+CB35+CK35, 0.1)*$I$9+CK35/MAX(CJ35+CB35+CK35, 0.1)*$J$9))/($B$11+$C$11+$F$11)</f>
        <v>0</v>
      </c>
      <c r="AP35">
        <f>($B$11*$K$9+$C$11*$K$9+$F$11*((CJ35+CB35)/MAX(CJ35+CB35+CK35, 0.1)*$P$9+CK35/MAX(CJ35+CB35+CK35, 0.1)*$Q$9))/($B$11+$C$11+$F$11)</f>
        <v>0</v>
      </c>
      <c r="AQ35">
        <v>6</v>
      </c>
      <c r="AR35">
        <v>0.5</v>
      </c>
      <c r="AS35" t="s">
        <v>346</v>
      </c>
      <c r="AT35">
        <v>2</v>
      </c>
      <c r="AU35">
        <v>1691247594</v>
      </c>
      <c r="AV35">
        <v>408.536</v>
      </c>
      <c r="AW35">
        <v>419.957</v>
      </c>
      <c r="AX35">
        <v>13.5492</v>
      </c>
      <c r="AY35">
        <v>10.266</v>
      </c>
      <c r="AZ35">
        <v>406.949</v>
      </c>
      <c r="BA35">
        <v>13.4868</v>
      </c>
      <c r="BB35">
        <v>500.047</v>
      </c>
      <c r="BC35">
        <v>101.399</v>
      </c>
      <c r="BD35">
        <v>0.100191</v>
      </c>
      <c r="BE35">
        <v>23.1572</v>
      </c>
      <c r="BF35">
        <v>23.7655</v>
      </c>
      <c r="BG35">
        <v>999.9</v>
      </c>
      <c r="BH35">
        <v>0</v>
      </c>
      <c r="BI35">
        <v>0</v>
      </c>
      <c r="BJ35">
        <v>9978.75</v>
      </c>
      <c r="BK35">
        <v>0</v>
      </c>
      <c r="BL35">
        <v>380.67</v>
      </c>
      <c r="BM35">
        <v>-11.4211</v>
      </c>
      <c r="BN35">
        <v>414.148</v>
      </c>
      <c r="BO35">
        <v>424.313</v>
      </c>
      <c r="BP35">
        <v>3.2832</v>
      </c>
      <c r="BQ35">
        <v>419.957</v>
      </c>
      <c r="BR35">
        <v>10.266</v>
      </c>
      <c r="BS35">
        <v>1.37388</v>
      </c>
      <c r="BT35">
        <v>1.04097</v>
      </c>
      <c r="BU35">
        <v>11.6324</v>
      </c>
      <c r="BV35">
        <v>7.50275</v>
      </c>
      <c r="BW35">
        <v>2000.05</v>
      </c>
      <c r="BX35">
        <v>0.900008</v>
      </c>
      <c r="BY35">
        <v>0.0999915</v>
      </c>
      <c r="BZ35">
        <v>0</v>
      </c>
      <c r="CA35">
        <v>3.0525</v>
      </c>
      <c r="CB35">
        <v>0</v>
      </c>
      <c r="CC35">
        <v>16242.6</v>
      </c>
      <c r="CD35">
        <v>17859.5</v>
      </c>
      <c r="CE35">
        <v>37.187</v>
      </c>
      <c r="CF35">
        <v>38.437</v>
      </c>
      <c r="CG35">
        <v>37.5</v>
      </c>
      <c r="CH35">
        <v>37.125</v>
      </c>
      <c r="CI35">
        <v>36.5</v>
      </c>
      <c r="CJ35">
        <v>1800.06</v>
      </c>
      <c r="CK35">
        <v>199.99</v>
      </c>
      <c r="CL35">
        <v>0</v>
      </c>
      <c r="CM35">
        <v>1691247591.2</v>
      </c>
      <c r="CN35">
        <v>0</v>
      </c>
      <c r="CO35">
        <v>1691245121.1</v>
      </c>
      <c r="CP35" t="s">
        <v>347</v>
      </c>
      <c r="CQ35">
        <v>1691245121.1</v>
      </c>
      <c r="CR35">
        <v>1691245108.6</v>
      </c>
      <c r="CS35">
        <v>1</v>
      </c>
      <c r="CT35">
        <v>-0.057</v>
      </c>
      <c r="CU35">
        <v>-0.012</v>
      </c>
      <c r="CV35">
        <v>1.587</v>
      </c>
      <c r="CW35">
        <v>0.062</v>
      </c>
      <c r="CX35">
        <v>414</v>
      </c>
      <c r="CY35">
        <v>14</v>
      </c>
      <c r="CZ35">
        <v>0.54</v>
      </c>
      <c r="DA35">
        <v>0.17</v>
      </c>
      <c r="DB35">
        <v>8.429472649477621</v>
      </c>
      <c r="DC35">
        <v>0.8896764567622908</v>
      </c>
      <c r="DD35">
        <v>0.04982444171009449</v>
      </c>
      <c r="DE35">
        <v>1</v>
      </c>
      <c r="DF35">
        <v>0.002747259197264397</v>
      </c>
      <c r="DG35">
        <v>0.0002659415540627848</v>
      </c>
      <c r="DH35">
        <v>2.059847890269683E-05</v>
      </c>
      <c r="DI35">
        <v>1</v>
      </c>
      <c r="DJ35">
        <v>0.1774249676954151</v>
      </c>
      <c r="DK35">
        <v>0.04048541376145269</v>
      </c>
      <c r="DL35">
        <v>0.002049978593336284</v>
      </c>
      <c r="DM35">
        <v>1</v>
      </c>
      <c r="DN35">
        <v>3</v>
      </c>
      <c r="DO35">
        <v>3</v>
      </c>
      <c r="DP35" t="s">
        <v>348</v>
      </c>
      <c r="DQ35">
        <v>3.10127</v>
      </c>
      <c r="DR35">
        <v>2.73186</v>
      </c>
      <c r="DS35">
        <v>0.0982215</v>
      </c>
      <c r="DT35">
        <v>0.101328</v>
      </c>
      <c r="DU35">
        <v>0.0693845</v>
      </c>
      <c r="DV35">
        <v>0.0577076</v>
      </c>
      <c r="DW35">
        <v>26184.2</v>
      </c>
      <c r="DX35">
        <v>28325.3</v>
      </c>
      <c r="DY35">
        <v>27504.3</v>
      </c>
      <c r="DZ35">
        <v>29636</v>
      </c>
      <c r="EA35">
        <v>32039.4</v>
      </c>
      <c r="EB35">
        <v>34446.9</v>
      </c>
      <c r="EC35">
        <v>37731.6</v>
      </c>
      <c r="ED35">
        <v>40642.5</v>
      </c>
      <c r="EE35">
        <v>2.1513</v>
      </c>
      <c r="EF35">
        <v>2.08465</v>
      </c>
      <c r="EG35">
        <v>0.0348911</v>
      </c>
      <c r="EH35">
        <v>0</v>
      </c>
      <c r="EI35">
        <v>23.1916</v>
      </c>
      <c r="EJ35">
        <v>999.9</v>
      </c>
      <c r="EK35">
        <v>40.6</v>
      </c>
      <c r="EL35">
        <v>31</v>
      </c>
      <c r="EM35">
        <v>18.0629</v>
      </c>
      <c r="EN35">
        <v>64.6803</v>
      </c>
      <c r="EO35">
        <v>12.4038</v>
      </c>
      <c r="EP35">
        <v>1</v>
      </c>
      <c r="EQ35">
        <v>0.0717658</v>
      </c>
      <c r="ER35">
        <v>3.13146</v>
      </c>
      <c r="ES35">
        <v>20.1834</v>
      </c>
      <c r="ET35">
        <v>5.25458</v>
      </c>
      <c r="EU35">
        <v>12.0622</v>
      </c>
      <c r="EV35">
        <v>4.9736</v>
      </c>
      <c r="EW35">
        <v>3.29325</v>
      </c>
      <c r="EX35">
        <v>7058.3</v>
      </c>
      <c r="EY35">
        <v>9999</v>
      </c>
      <c r="EZ35">
        <v>9999</v>
      </c>
      <c r="FA35">
        <v>115.4</v>
      </c>
      <c r="FB35">
        <v>4.97224</v>
      </c>
      <c r="FC35">
        <v>1.87088</v>
      </c>
      <c r="FD35">
        <v>1.87701</v>
      </c>
      <c r="FE35">
        <v>1.87012</v>
      </c>
      <c r="FF35">
        <v>1.87326</v>
      </c>
      <c r="FG35">
        <v>1.8747</v>
      </c>
      <c r="FH35">
        <v>1.8742</v>
      </c>
      <c r="FI35">
        <v>1.87555</v>
      </c>
      <c r="FJ35">
        <v>0</v>
      </c>
      <c r="FK35">
        <v>0</v>
      </c>
      <c r="FL35">
        <v>0</v>
      </c>
      <c r="FM35">
        <v>0</v>
      </c>
      <c r="FN35" t="s">
        <v>349</v>
      </c>
      <c r="FO35" t="s">
        <v>350</v>
      </c>
      <c r="FP35" t="s">
        <v>351</v>
      </c>
      <c r="FQ35" t="s">
        <v>351</v>
      </c>
      <c r="FR35" t="s">
        <v>351</v>
      </c>
      <c r="FS35" t="s">
        <v>351</v>
      </c>
      <c r="FT35">
        <v>0</v>
      </c>
      <c r="FU35">
        <v>100</v>
      </c>
      <c r="FV35">
        <v>100</v>
      </c>
      <c r="FW35">
        <v>1.587</v>
      </c>
      <c r="FX35">
        <v>0.0624</v>
      </c>
      <c r="FY35">
        <v>1.587190476190585</v>
      </c>
      <c r="FZ35">
        <v>0</v>
      </c>
      <c r="GA35">
        <v>0</v>
      </c>
      <c r="GB35">
        <v>0</v>
      </c>
      <c r="GC35">
        <v>0.06235500000000194</v>
      </c>
      <c r="GD35">
        <v>0</v>
      </c>
      <c r="GE35">
        <v>0</v>
      </c>
      <c r="GF35">
        <v>0</v>
      </c>
      <c r="GG35">
        <v>-1</v>
      </c>
      <c r="GH35">
        <v>-1</v>
      </c>
      <c r="GI35">
        <v>-1</v>
      </c>
      <c r="GJ35">
        <v>-1</v>
      </c>
      <c r="GK35">
        <v>41.2</v>
      </c>
      <c r="GL35">
        <v>41.4</v>
      </c>
      <c r="GM35">
        <v>1.07666</v>
      </c>
      <c r="GN35">
        <v>2.5293</v>
      </c>
      <c r="GO35">
        <v>1.39893</v>
      </c>
      <c r="GP35">
        <v>2.27661</v>
      </c>
      <c r="GQ35">
        <v>1.44897</v>
      </c>
      <c r="GR35">
        <v>2.39258</v>
      </c>
      <c r="GS35">
        <v>34.4636</v>
      </c>
      <c r="GT35">
        <v>15.7081</v>
      </c>
      <c r="GU35">
        <v>18</v>
      </c>
      <c r="GV35">
        <v>499.118</v>
      </c>
      <c r="GW35">
        <v>494.892</v>
      </c>
      <c r="GX35">
        <v>19.998</v>
      </c>
      <c r="GY35">
        <v>28.0883</v>
      </c>
      <c r="GZ35">
        <v>29.9994</v>
      </c>
      <c r="HA35">
        <v>28.0814</v>
      </c>
      <c r="HB35">
        <v>28.0383</v>
      </c>
      <c r="HC35">
        <v>21.516</v>
      </c>
      <c r="HD35">
        <v>41.5279</v>
      </c>
      <c r="HE35">
        <v>0</v>
      </c>
      <c r="HF35">
        <v>20</v>
      </c>
      <c r="HG35">
        <v>420</v>
      </c>
      <c r="HH35">
        <v>10.4049</v>
      </c>
      <c r="HI35">
        <v>101.783</v>
      </c>
      <c r="HJ35">
        <v>101.569</v>
      </c>
    </row>
    <row r="36" spans="1:218">
      <c r="A36">
        <v>20</v>
      </c>
      <c r="B36">
        <v>1691247677</v>
      </c>
      <c r="C36">
        <v>2291.400000095367</v>
      </c>
      <c r="D36" t="s">
        <v>389</v>
      </c>
      <c r="E36" t="s">
        <v>390</v>
      </c>
      <c r="F36" t="s">
        <v>344</v>
      </c>
      <c r="I36" t="s">
        <v>345</v>
      </c>
      <c r="J36">
        <v>1691247677</v>
      </c>
      <c r="K36">
        <f>(L36)/1000</f>
        <v>0</v>
      </c>
      <c r="L36">
        <f>1000*BB36*AJ36*(AX36-AY36)/(100*AQ36*(1000-AJ36*AX36))</f>
        <v>0</v>
      </c>
      <c r="M36">
        <f>BB36*AJ36*(AW36-AV36*(1000-AJ36*AY36)/(1000-AJ36*AX36))/(100*AQ36)</f>
        <v>0</v>
      </c>
      <c r="N36">
        <f>AV36 - IF(AJ36&gt;1, M36*AQ36*100.0/(AL36*BJ36), 0)</f>
        <v>0</v>
      </c>
      <c r="O36">
        <f>((U36-K36/2)*N36-M36)/(U36+K36/2)</f>
        <v>0</v>
      </c>
      <c r="P36">
        <f>O36*(BC36+BD36)/1000.0</f>
        <v>0</v>
      </c>
      <c r="Q36">
        <f>(AV36 - IF(AJ36&gt;1, M36*AQ36*100.0/(AL36*BJ36), 0))*(BC36+BD36)/1000.0</f>
        <v>0</v>
      </c>
      <c r="R36">
        <f>2.0/((1/T36-1/S36)+SIGN(T36)*SQRT((1/T36-1/S36)*(1/T36-1/S36) + 4*AR36/((AR36+1)*(AR36+1))*(2*1/T36*1/S36-1/S36*1/S36)))</f>
        <v>0</v>
      </c>
      <c r="S36">
        <f>IF(LEFT(AS36,1)&lt;&gt;"0",IF(LEFT(AS36,1)="1",3.0,AT36),$D$5+$E$5*(BJ36*BC36/($K$5*1000))+$F$5*(BJ36*BC36/($K$5*1000))*MAX(MIN(AQ36,$J$5),$I$5)*MAX(MIN(AQ36,$J$5),$I$5)+$G$5*MAX(MIN(AQ36,$J$5),$I$5)*(BJ36*BC36/($K$5*1000))+$H$5*(BJ36*BC36/($K$5*1000))*(BJ36*BC36/($K$5*1000)))</f>
        <v>0</v>
      </c>
      <c r="T36">
        <f>K36*(1000-(1000*0.61365*exp(17.502*X36/(240.97+X36))/(BC36+BD36)+AX36)/2)/(1000*0.61365*exp(17.502*X36/(240.97+X36))/(BC36+BD36)-AX36)</f>
        <v>0</v>
      </c>
      <c r="U36">
        <f>1/((AR36+1)/(R36/1.6)+1/(S36/1.37)) + AR36/((AR36+1)/(R36/1.6) + AR36/(S36/1.37))</f>
        <v>0</v>
      </c>
      <c r="V36">
        <f>(AM36*AP36)</f>
        <v>0</v>
      </c>
      <c r="W36">
        <f>(BE36+(V36+2*0.95*5.67E-8*(((BE36+$B$7)+273)^4-(BE36+273)^4)-44100*K36)/(1.84*29.3*S36+8*0.95*5.67E-8*(BE36+273)^3))</f>
        <v>0</v>
      </c>
      <c r="X36">
        <f>($C$7*BF36+$D$7*BG36+$E$7*W36)</f>
        <v>0</v>
      </c>
      <c r="Y36">
        <f>0.61365*exp(17.502*X36/(240.97+X36))</f>
        <v>0</v>
      </c>
      <c r="Z36">
        <f>(AA36/AB36*100)</f>
        <v>0</v>
      </c>
      <c r="AA36">
        <f>AX36*(BC36+BD36)/1000</f>
        <v>0</v>
      </c>
      <c r="AB36">
        <f>0.61365*exp(17.502*BE36/(240.97+BE36))</f>
        <v>0</v>
      </c>
      <c r="AC36">
        <f>(Y36-AX36*(BC36+BD36)/1000)</f>
        <v>0</v>
      </c>
      <c r="AD36">
        <f>(-K36*44100)</f>
        <v>0</v>
      </c>
      <c r="AE36">
        <f>2*29.3*S36*0.92*(BE36-X36)</f>
        <v>0</v>
      </c>
      <c r="AF36">
        <f>2*0.95*5.67E-8*(((BE36+$B$7)+273)^4-(X36+273)^4)</f>
        <v>0</v>
      </c>
      <c r="AG36">
        <f>V36+AF36+AD36+AE36</f>
        <v>0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MAX(0,($B$13+$C$13*BJ36)/(1+$D$13*BJ36)*BC36/(BE36+273)*$E$13)</f>
        <v>0</v>
      </c>
      <c r="AM36">
        <f>$B$11*BK36+$C$11*BL36+$F$11*BW36*(1-BZ36)</f>
        <v>0</v>
      </c>
      <c r="AN36">
        <f>AM36*AO36</f>
        <v>0</v>
      </c>
      <c r="AO36">
        <f>($B$11*$D$9+$C$11*$D$9+$F$11*((CJ36+CB36)/MAX(CJ36+CB36+CK36, 0.1)*$I$9+CK36/MAX(CJ36+CB36+CK36, 0.1)*$J$9))/($B$11+$C$11+$F$11)</f>
        <v>0</v>
      </c>
      <c r="AP36">
        <f>($B$11*$K$9+$C$11*$K$9+$F$11*((CJ36+CB36)/MAX(CJ36+CB36+CK36, 0.1)*$P$9+CK36/MAX(CJ36+CB36+CK36, 0.1)*$Q$9))/($B$11+$C$11+$F$11)</f>
        <v>0</v>
      </c>
      <c r="AQ36">
        <v>6</v>
      </c>
      <c r="AR36">
        <v>0.5</v>
      </c>
      <c r="AS36" t="s">
        <v>346</v>
      </c>
      <c r="AT36">
        <v>2</v>
      </c>
      <c r="AU36">
        <v>1691247677</v>
      </c>
      <c r="AV36">
        <v>403.241</v>
      </c>
      <c r="AW36">
        <v>420.018</v>
      </c>
      <c r="AX36">
        <v>13.9463</v>
      </c>
      <c r="AY36">
        <v>9.2258</v>
      </c>
      <c r="AZ36">
        <v>401.654</v>
      </c>
      <c r="BA36">
        <v>13.8839</v>
      </c>
      <c r="BB36">
        <v>500.089</v>
      </c>
      <c r="BC36">
        <v>101.405</v>
      </c>
      <c r="BD36">
        <v>0.0997663</v>
      </c>
      <c r="BE36">
        <v>23.0249</v>
      </c>
      <c r="BF36">
        <v>22.9168</v>
      </c>
      <c r="BG36">
        <v>999.9</v>
      </c>
      <c r="BH36">
        <v>0</v>
      </c>
      <c r="BI36">
        <v>0</v>
      </c>
      <c r="BJ36">
        <v>10001.2</v>
      </c>
      <c r="BK36">
        <v>0</v>
      </c>
      <c r="BL36">
        <v>141.432</v>
      </c>
      <c r="BM36">
        <v>-16.7773</v>
      </c>
      <c r="BN36">
        <v>408.944</v>
      </c>
      <c r="BO36">
        <v>423.929</v>
      </c>
      <c r="BP36">
        <v>4.72048</v>
      </c>
      <c r="BQ36">
        <v>420.018</v>
      </c>
      <c r="BR36">
        <v>9.2258</v>
      </c>
      <c r="BS36">
        <v>1.41422</v>
      </c>
      <c r="BT36">
        <v>0.93554</v>
      </c>
      <c r="BU36">
        <v>12.071</v>
      </c>
      <c r="BV36">
        <v>5.94936</v>
      </c>
      <c r="BW36">
        <v>2000.28</v>
      </c>
      <c r="BX36">
        <v>0.9000010000000001</v>
      </c>
      <c r="BY36">
        <v>0.0999993</v>
      </c>
      <c r="BZ36">
        <v>0</v>
      </c>
      <c r="CA36">
        <v>2.7772</v>
      </c>
      <c r="CB36">
        <v>0</v>
      </c>
      <c r="CC36">
        <v>18656.9</v>
      </c>
      <c r="CD36">
        <v>17861.5</v>
      </c>
      <c r="CE36">
        <v>36.937</v>
      </c>
      <c r="CF36">
        <v>38.125</v>
      </c>
      <c r="CG36">
        <v>37.25</v>
      </c>
      <c r="CH36">
        <v>36.812</v>
      </c>
      <c r="CI36">
        <v>36.312</v>
      </c>
      <c r="CJ36">
        <v>1800.25</v>
      </c>
      <c r="CK36">
        <v>200.03</v>
      </c>
      <c r="CL36">
        <v>0</v>
      </c>
      <c r="CM36">
        <v>1691247674</v>
      </c>
      <c r="CN36">
        <v>0</v>
      </c>
      <c r="CO36">
        <v>1691245121.1</v>
      </c>
      <c r="CP36" t="s">
        <v>347</v>
      </c>
      <c r="CQ36">
        <v>1691245121.1</v>
      </c>
      <c r="CR36">
        <v>1691245108.6</v>
      </c>
      <c r="CS36">
        <v>1</v>
      </c>
      <c r="CT36">
        <v>-0.057</v>
      </c>
      <c r="CU36">
        <v>-0.012</v>
      </c>
      <c r="CV36">
        <v>1.587</v>
      </c>
      <c r="CW36">
        <v>0.062</v>
      </c>
      <c r="CX36">
        <v>414</v>
      </c>
      <c r="CY36">
        <v>14</v>
      </c>
      <c r="CZ36">
        <v>0.54</v>
      </c>
      <c r="DA36">
        <v>0.17</v>
      </c>
      <c r="DB36">
        <v>12.24972605403235</v>
      </c>
      <c r="DC36">
        <v>1.62374856796619</v>
      </c>
      <c r="DD36">
        <v>0.08100306425588157</v>
      </c>
      <c r="DE36">
        <v>0</v>
      </c>
      <c r="DF36">
        <v>0.004011425765334917</v>
      </c>
      <c r="DG36">
        <v>-0.0001299761474698714</v>
      </c>
      <c r="DH36">
        <v>9.620020908456904E-06</v>
      </c>
      <c r="DI36">
        <v>1</v>
      </c>
      <c r="DJ36">
        <v>0.3024903057384632</v>
      </c>
      <c r="DK36">
        <v>-0.00643313429264773</v>
      </c>
      <c r="DL36">
        <v>0.0003323494116705888</v>
      </c>
      <c r="DM36">
        <v>1</v>
      </c>
      <c r="DN36">
        <v>2</v>
      </c>
      <c r="DO36">
        <v>3</v>
      </c>
      <c r="DP36" t="s">
        <v>368</v>
      </c>
      <c r="DQ36">
        <v>3.10109</v>
      </c>
      <c r="DR36">
        <v>2.73163</v>
      </c>
      <c r="DS36">
        <v>0.0972761</v>
      </c>
      <c r="DT36">
        <v>0.101356</v>
      </c>
      <c r="DU36">
        <v>0.07094789999999999</v>
      </c>
      <c r="DV36">
        <v>0.0530816</v>
      </c>
      <c r="DW36">
        <v>26211.3</v>
      </c>
      <c r="DX36">
        <v>28328.5</v>
      </c>
      <c r="DY36">
        <v>27503.3</v>
      </c>
      <c r="DZ36">
        <v>29639.8</v>
      </c>
      <c r="EA36">
        <v>31983.9</v>
      </c>
      <c r="EB36">
        <v>34619.8</v>
      </c>
      <c r="EC36">
        <v>37729.2</v>
      </c>
      <c r="ED36">
        <v>40646.8</v>
      </c>
      <c r="EE36">
        <v>2.15587</v>
      </c>
      <c r="EF36">
        <v>2.08645</v>
      </c>
      <c r="EG36">
        <v>0.00317022</v>
      </c>
      <c r="EH36">
        <v>0</v>
      </c>
      <c r="EI36">
        <v>22.8646</v>
      </c>
      <c r="EJ36">
        <v>999.9</v>
      </c>
      <c r="EK36">
        <v>40.3</v>
      </c>
      <c r="EL36">
        <v>31</v>
      </c>
      <c r="EM36">
        <v>17.9288</v>
      </c>
      <c r="EN36">
        <v>64.3904</v>
      </c>
      <c r="EO36">
        <v>11.903</v>
      </c>
      <c r="EP36">
        <v>1</v>
      </c>
      <c r="EQ36">
        <v>0.0598222</v>
      </c>
      <c r="ER36">
        <v>2.9516</v>
      </c>
      <c r="ES36">
        <v>20.1862</v>
      </c>
      <c r="ET36">
        <v>5.25353</v>
      </c>
      <c r="EU36">
        <v>12.0619</v>
      </c>
      <c r="EV36">
        <v>4.97205</v>
      </c>
      <c r="EW36">
        <v>3.29313</v>
      </c>
      <c r="EX36">
        <v>7059.9</v>
      </c>
      <c r="EY36">
        <v>9999</v>
      </c>
      <c r="EZ36">
        <v>9999</v>
      </c>
      <c r="FA36">
        <v>115.4</v>
      </c>
      <c r="FB36">
        <v>4.97221</v>
      </c>
      <c r="FC36">
        <v>1.87088</v>
      </c>
      <c r="FD36">
        <v>1.87698</v>
      </c>
      <c r="FE36">
        <v>1.87012</v>
      </c>
      <c r="FF36">
        <v>1.87327</v>
      </c>
      <c r="FG36">
        <v>1.87474</v>
      </c>
      <c r="FH36">
        <v>1.87418</v>
      </c>
      <c r="FI36">
        <v>1.87558</v>
      </c>
      <c r="FJ36">
        <v>0</v>
      </c>
      <c r="FK36">
        <v>0</v>
      </c>
      <c r="FL36">
        <v>0</v>
      </c>
      <c r="FM36">
        <v>0</v>
      </c>
      <c r="FN36" t="s">
        <v>349</v>
      </c>
      <c r="FO36" t="s">
        <v>350</v>
      </c>
      <c r="FP36" t="s">
        <v>351</v>
      </c>
      <c r="FQ36" t="s">
        <v>351</v>
      </c>
      <c r="FR36" t="s">
        <v>351</v>
      </c>
      <c r="FS36" t="s">
        <v>351</v>
      </c>
      <c r="FT36">
        <v>0</v>
      </c>
      <c r="FU36">
        <v>100</v>
      </c>
      <c r="FV36">
        <v>100</v>
      </c>
      <c r="FW36">
        <v>1.587</v>
      </c>
      <c r="FX36">
        <v>0.0624</v>
      </c>
      <c r="FY36">
        <v>1.587190476190585</v>
      </c>
      <c r="FZ36">
        <v>0</v>
      </c>
      <c r="GA36">
        <v>0</v>
      </c>
      <c r="GB36">
        <v>0</v>
      </c>
      <c r="GC36">
        <v>0.06235500000000194</v>
      </c>
      <c r="GD36">
        <v>0</v>
      </c>
      <c r="GE36">
        <v>0</v>
      </c>
      <c r="GF36">
        <v>0</v>
      </c>
      <c r="GG36">
        <v>-1</v>
      </c>
      <c r="GH36">
        <v>-1</v>
      </c>
      <c r="GI36">
        <v>-1</v>
      </c>
      <c r="GJ36">
        <v>-1</v>
      </c>
      <c r="GK36">
        <v>42.6</v>
      </c>
      <c r="GL36">
        <v>42.8</v>
      </c>
      <c r="GM36">
        <v>1.07666</v>
      </c>
      <c r="GN36">
        <v>2.5293</v>
      </c>
      <c r="GO36">
        <v>1.39893</v>
      </c>
      <c r="GP36">
        <v>2.27661</v>
      </c>
      <c r="GQ36">
        <v>1.44897</v>
      </c>
      <c r="GR36">
        <v>2.48657</v>
      </c>
      <c r="GS36">
        <v>34.3725</v>
      </c>
      <c r="GT36">
        <v>15.6818</v>
      </c>
      <c r="GU36">
        <v>18</v>
      </c>
      <c r="GV36">
        <v>501.123</v>
      </c>
      <c r="GW36">
        <v>495.329</v>
      </c>
      <c r="GX36">
        <v>19.9982</v>
      </c>
      <c r="GY36">
        <v>27.9198</v>
      </c>
      <c r="GZ36">
        <v>29.9994</v>
      </c>
      <c r="HA36">
        <v>27.9824</v>
      </c>
      <c r="HB36">
        <v>27.9535</v>
      </c>
      <c r="HC36">
        <v>21.5081</v>
      </c>
      <c r="HD36">
        <v>46.2408</v>
      </c>
      <c r="HE36">
        <v>0</v>
      </c>
      <c r="HF36">
        <v>20</v>
      </c>
      <c r="HG36">
        <v>420</v>
      </c>
      <c r="HH36">
        <v>9.29139</v>
      </c>
      <c r="HI36">
        <v>101.777</v>
      </c>
      <c r="HJ36">
        <v>101.58</v>
      </c>
    </row>
    <row r="37" spans="1:218">
      <c r="A37">
        <v>21</v>
      </c>
      <c r="B37">
        <v>1691247739</v>
      </c>
      <c r="C37">
        <v>2353.400000095367</v>
      </c>
      <c r="D37" t="s">
        <v>391</v>
      </c>
      <c r="E37" t="s">
        <v>392</v>
      </c>
      <c r="F37" t="s">
        <v>344</v>
      </c>
      <c r="I37" t="s">
        <v>345</v>
      </c>
      <c r="J37">
        <v>1691247739</v>
      </c>
      <c r="K37">
        <f>(L37)/1000</f>
        <v>0</v>
      </c>
      <c r="L37">
        <f>1000*BB37*AJ37*(AX37-AY37)/(100*AQ37*(1000-AJ37*AX37))</f>
        <v>0</v>
      </c>
      <c r="M37">
        <f>BB37*AJ37*(AW37-AV37*(1000-AJ37*AY37)/(1000-AJ37*AX37))/(100*AQ37)</f>
        <v>0</v>
      </c>
      <c r="N37">
        <f>AV37 - IF(AJ37&gt;1, M37*AQ37*100.0/(AL37*BJ37), 0)</f>
        <v>0</v>
      </c>
      <c r="O37">
        <f>((U37-K37/2)*N37-M37)/(U37+K37/2)</f>
        <v>0</v>
      </c>
      <c r="P37">
        <f>O37*(BC37+BD37)/1000.0</f>
        <v>0</v>
      </c>
      <c r="Q37">
        <f>(AV37 - IF(AJ37&gt;1, M37*AQ37*100.0/(AL37*BJ37), 0))*(BC37+BD37)/1000.0</f>
        <v>0</v>
      </c>
      <c r="R37">
        <f>2.0/((1/T37-1/S37)+SIGN(T37)*SQRT((1/T37-1/S37)*(1/T37-1/S37) + 4*AR37/((AR37+1)*(AR37+1))*(2*1/T37*1/S37-1/S37*1/S37)))</f>
        <v>0</v>
      </c>
      <c r="S37">
        <f>IF(LEFT(AS37,1)&lt;&gt;"0",IF(LEFT(AS37,1)="1",3.0,AT37),$D$5+$E$5*(BJ37*BC37/($K$5*1000))+$F$5*(BJ37*BC37/($K$5*1000))*MAX(MIN(AQ37,$J$5),$I$5)*MAX(MIN(AQ37,$J$5),$I$5)+$G$5*MAX(MIN(AQ37,$J$5),$I$5)*(BJ37*BC37/($K$5*1000))+$H$5*(BJ37*BC37/($K$5*1000))*(BJ37*BC37/($K$5*1000)))</f>
        <v>0</v>
      </c>
      <c r="T37">
        <f>K37*(1000-(1000*0.61365*exp(17.502*X37/(240.97+X37))/(BC37+BD37)+AX37)/2)/(1000*0.61365*exp(17.502*X37/(240.97+X37))/(BC37+BD37)-AX37)</f>
        <v>0</v>
      </c>
      <c r="U37">
        <f>1/((AR37+1)/(R37/1.6)+1/(S37/1.37)) + AR37/((AR37+1)/(R37/1.6) + AR37/(S37/1.37))</f>
        <v>0</v>
      </c>
      <c r="V37">
        <f>(AM37*AP37)</f>
        <v>0</v>
      </c>
      <c r="W37">
        <f>(BE37+(V37+2*0.95*5.67E-8*(((BE37+$B$7)+273)^4-(BE37+273)^4)-44100*K37)/(1.84*29.3*S37+8*0.95*5.67E-8*(BE37+273)^3))</f>
        <v>0</v>
      </c>
      <c r="X37">
        <f>($C$7*BF37+$D$7*BG37+$E$7*W37)</f>
        <v>0</v>
      </c>
      <c r="Y37">
        <f>0.61365*exp(17.502*X37/(240.97+X37))</f>
        <v>0</v>
      </c>
      <c r="Z37">
        <f>(AA37/AB37*100)</f>
        <v>0</v>
      </c>
      <c r="AA37">
        <f>AX37*(BC37+BD37)/1000</f>
        <v>0</v>
      </c>
      <c r="AB37">
        <f>0.61365*exp(17.502*BE37/(240.97+BE37))</f>
        <v>0</v>
      </c>
      <c r="AC37">
        <f>(Y37-AX37*(BC37+BD37)/1000)</f>
        <v>0</v>
      </c>
      <c r="AD37">
        <f>(-K37*44100)</f>
        <v>0</v>
      </c>
      <c r="AE37">
        <f>2*29.3*S37*0.92*(BE37-X37)</f>
        <v>0</v>
      </c>
      <c r="AF37">
        <f>2*0.95*5.67E-8*(((BE37+$B$7)+273)^4-(X37+273)^4)</f>
        <v>0</v>
      </c>
      <c r="AG37">
        <f>V37+AF37+AD37+AE37</f>
        <v>0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MAX(0,($B$13+$C$13*BJ37)/(1+$D$13*BJ37)*BC37/(BE37+273)*$E$13)</f>
        <v>0</v>
      </c>
      <c r="AM37">
        <f>$B$11*BK37+$C$11*BL37+$F$11*BW37*(1-BZ37)</f>
        <v>0</v>
      </c>
      <c r="AN37">
        <f>AM37*AO37</f>
        <v>0</v>
      </c>
      <c r="AO37">
        <f>($B$11*$D$9+$C$11*$D$9+$F$11*((CJ37+CB37)/MAX(CJ37+CB37+CK37, 0.1)*$I$9+CK37/MAX(CJ37+CB37+CK37, 0.1)*$J$9))/($B$11+$C$11+$F$11)</f>
        <v>0</v>
      </c>
      <c r="AP37">
        <f>($B$11*$K$9+$C$11*$K$9+$F$11*((CJ37+CB37)/MAX(CJ37+CB37+CK37, 0.1)*$P$9+CK37/MAX(CJ37+CB37+CK37, 0.1)*$Q$9))/($B$11+$C$11+$F$11)</f>
        <v>0</v>
      </c>
      <c r="AQ37">
        <v>6</v>
      </c>
      <c r="AR37">
        <v>0.5</v>
      </c>
      <c r="AS37" t="s">
        <v>346</v>
      </c>
      <c r="AT37">
        <v>2</v>
      </c>
      <c r="AU37">
        <v>1691247739</v>
      </c>
      <c r="AV37">
        <v>400.025</v>
      </c>
      <c r="AW37">
        <v>419.948</v>
      </c>
      <c r="AX37">
        <v>13.5356</v>
      </c>
      <c r="AY37">
        <v>9.941660000000001</v>
      </c>
      <c r="AZ37">
        <v>398.437</v>
      </c>
      <c r="BA37">
        <v>13.4733</v>
      </c>
      <c r="BB37">
        <v>500.076</v>
      </c>
      <c r="BC37">
        <v>101.408</v>
      </c>
      <c r="BD37">
        <v>0.0997557</v>
      </c>
      <c r="BE37">
        <v>22.9511</v>
      </c>
      <c r="BF37">
        <v>23.2146</v>
      </c>
      <c r="BG37">
        <v>999.9</v>
      </c>
      <c r="BH37">
        <v>0</v>
      </c>
      <c r="BI37">
        <v>0</v>
      </c>
      <c r="BJ37">
        <v>10016.9</v>
      </c>
      <c r="BK37">
        <v>0</v>
      </c>
      <c r="BL37">
        <v>138.394</v>
      </c>
      <c r="BM37">
        <v>-19.923</v>
      </c>
      <c r="BN37">
        <v>405.513</v>
      </c>
      <c r="BO37">
        <v>424.164</v>
      </c>
      <c r="BP37">
        <v>3.59395</v>
      </c>
      <c r="BQ37">
        <v>419.948</v>
      </c>
      <c r="BR37">
        <v>9.941660000000001</v>
      </c>
      <c r="BS37">
        <v>1.37261</v>
      </c>
      <c r="BT37">
        <v>1.00816</v>
      </c>
      <c r="BU37">
        <v>11.6184</v>
      </c>
      <c r="BV37">
        <v>7.03485</v>
      </c>
      <c r="BW37">
        <v>2000.32</v>
      </c>
      <c r="BX37">
        <v>0.900004</v>
      </c>
      <c r="BY37">
        <v>0.0999958</v>
      </c>
      <c r="BZ37">
        <v>0</v>
      </c>
      <c r="CA37">
        <v>2.6853</v>
      </c>
      <c r="CB37">
        <v>0</v>
      </c>
      <c r="CC37">
        <v>20515.4</v>
      </c>
      <c r="CD37">
        <v>17861.9</v>
      </c>
      <c r="CE37">
        <v>37.312</v>
      </c>
      <c r="CF37">
        <v>38.812</v>
      </c>
      <c r="CG37">
        <v>37.687</v>
      </c>
      <c r="CH37">
        <v>37.375</v>
      </c>
      <c r="CI37">
        <v>36.812</v>
      </c>
      <c r="CJ37">
        <v>1800.3</v>
      </c>
      <c r="CK37">
        <v>200.02</v>
      </c>
      <c r="CL37">
        <v>0</v>
      </c>
      <c r="CM37">
        <v>1691247735.8</v>
      </c>
      <c r="CN37">
        <v>0</v>
      </c>
      <c r="CO37">
        <v>1691245121.1</v>
      </c>
      <c r="CP37" t="s">
        <v>347</v>
      </c>
      <c r="CQ37">
        <v>1691245121.1</v>
      </c>
      <c r="CR37">
        <v>1691245108.6</v>
      </c>
      <c r="CS37">
        <v>1</v>
      </c>
      <c r="CT37">
        <v>-0.057</v>
      </c>
      <c r="CU37">
        <v>-0.012</v>
      </c>
      <c r="CV37">
        <v>1.587</v>
      </c>
      <c r="CW37">
        <v>0.062</v>
      </c>
      <c r="CX37">
        <v>414</v>
      </c>
      <c r="CY37">
        <v>14</v>
      </c>
      <c r="CZ37">
        <v>0.54</v>
      </c>
      <c r="DA37">
        <v>0.17</v>
      </c>
      <c r="DB37">
        <v>15.32329651764944</v>
      </c>
      <c r="DC37">
        <v>-0.08692585559972257</v>
      </c>
      <c r="DD37">
        <v>0.06990138747966418</v>
      </c>
      <c r="DE37">
        <v>1</v>
      </c>
      <c r="DF37">
        <v>0.003088772678154236</v>
      </c>
      <c r="DG37">
        <v>-0.0005365596926666558</v>
      </c>
      <c r="DH37">
        <v>4.145961513875275E-05</v>
      </c>
      <c r="DI37">
        <v>1</v>
      </c>
      <c r="DJ37">
        <v>0.2131931236835759</v>
      </c>
      <c r="DK37">
        <v>-0.02066393074303744</v>
      </c>
      <c r="DL37">
        <v>0.001079952886449012</v>
      </c>
      <c r="DM37">
        <v>1</v>
      </c>
      <c r="DN37">
        <v>3</v>
      </c>
      <c r="DO37">
        <v>3</v>
      </c>
      <c r="DP37" t="s">
        <v>348</v>
      </c>
      <c r="DQ37">
        <v>3.10125</v>
      </c>
      <c r="DR37">
        <v>2.73176</v>
      </c>
      <c r="DS37">
        <v>0.09669949999999999</v>
      </c>
      <c r="DT37">
        <v>0.101373</v>
      </c>
      <c r="DU37">
        <v>0.0693698</v>
      </c>
      <c r="DV37">
        <v>0.0563069</v>
      </c>
      <c r="DW37">
        <v>26231.4</v>
      </c>
      <c r="DX37">
        <v>28333.5</v>
      </c>
      <c r="DY37">
        <v>27506.3</v>
      </c>
      <c r="DZ37">
        <v>29645.2</v>
      </c>
      <c r="EA37">
        <v>32042.3</v>
      </c>
      <c r="EB37">
        <v>34508.8</v>
      </c>
      <c r="EC37">
        <v>37733.8</v>
      </c>
      <c r="ED37">
        <v>40654.5</v>
      </c>
      <c r="EE37">
        <v>2.15543</v>
      </c>
      <c r="EF37">
        <v>2.08942</v>
      </c>
      <c r="EG37">
        <v>0.0237226</v>
      </c>
      <c r="EH37">
        <v>0</v>
      </c>
      <c r="EI37">
        <v>22.8241</v>
      </c>
      <c r="EJ37">
        <v>999.9</v>
      </c>
      <c r="EK37">
        <v>40.2</v>
      </c>
      <c r="EL37">
        <v>31.1</v>
      </c>
      <c r="EM37">
        <v>17.9857</v>
      </c>
      <c r="EN37">
        <v>64.07040000000001</v>
      </c>
      <c r="EO37">
        <v>12.1995</v>
      </c>
      <c r="EP37">
        <v>1</v>
      </c>
      <c r="EQ37">
        <v>0.0509324</v>
      </c>
      <c r="ER37">
        <v>2.8553</v>
      </c>
      <c r="ES37">
        <v>20.1897</v>
      </c>
      <c r="ET37">
        <v>5.25757</v>
      </c>
      <c r="EU37">
        <v>12.0603</v>
      </c>
      <c r="EV37">
        <v>4.97335</v>
      </c>
      <c r="EW37">
        <v>3.29323</v>
      </c>
      <c r="EX37">
        <v>7061.3</v>
      </c>
      <c r="EY37">
        <v>9999</v>
      </c>
      <c r="EZ37">
        <v>9999</v>
      </c>
      <c r="FA37">
        <v>115.4</v>
      </c>
      <c r="FB37">
        <v>4.97225</v>
      </c>
      <c r="FC37">
        <v>1.87089</v>
      </c>
      <c r="FD37">
        <v>1.87708</v>
      </c>
      <c r="FE37">
        <v>1.87013</v>
      </c>
      <c r="FF37">
        <v>1.87329</v>
      </c>
      <c r="FG37">
        <v>1.87481</v>
      </c>
      <c r="FH37">
        <v>1.87423</v>
      </c>
      <c r="FI37">
        <v>1.87561</v>
      </c>
      <c r="FJ37">
        <v>0</v>
      </c>
      <c r="FK37">
        <v>0</v>
      </c>
      <c r="FL37">
        <v>0</v>
      </c>
      <c r="FM37">
        <v>0</v>
      </c>
      <c r="FN37" t="s">
        <v>349</v>
      </c>
      <c r="FO37" t="s">
        <v>350</v>
      </c>
      <c r="FP37" t="s">
        <v>351</v>
      </c>
      <c r="FQ37" t="s">
        <v>351</v>
      </c>
      <c r="FR37" t="s">
        <v>351</v>
      </c>
      <c r="FS37" t="s">
        <v>351</v>
      </c>
      <c r="FT37">
        <v>0</v>
      </c>
      <c r="FU37">
        <v>100</v>
      </c>
      <c r="FV37">
        <v>100</v>
      </c>
      <c r="FW37">
        <v>1.588</v>
      </c>
      <c r="FX37">
        <v>0.0623</v>
      </c>
      <c r="FY37">
        <v>1.587190476190585</v>
      </c>
      <c r="FZ37">
        <v>0</v>
      </c>
      <c r="GA37">
        <v>0</v>
      </c>
      <c r="GB37">
        <v>0</v>
      </c>
      <c r="GC37">
        <v>0.06235500000000194</v>
      </c>
      <c r="GD37">
        <v>0</v>
      </c>
      <c r="GE37">
        <v>0</v>
      </c>
      <c r="GF37">
        <v>0</v>
      </c>
      <c r="GG37">
        <v>-1</v>
      </c>
      <c r="GH37">
        <v>-1</v>
      </c>
      <c r="GI37">
        <v>-1</v>
      </c>
      <c r="GJ37">
        <v>-1</v>
      </c>
      <c r="GK37">
        <v>43.6</v>
      </c>
      <c r="GL37">
        <v>43.8</v>
      </c>
      <c r="GM37">
        <v>1.07666</v>
      </c>
      <c r="GN37">
        <v>2.52075</v>
      </c>
      <c r="GO37">
        <v>1.39893</v>
      </c>
      <c r="GP37">
        <v>2.27539</v>
      </c>
      <c r="GQ37">
        <v>1.44897</v>
      </c>
      <c r="GR37">
        <v>2.54883</v>
      </c>
      <c r="GS37">
        <v>34.3269</v>
      </c>
      <c r="GT37">
        <v>15.6906</v>
      </c>
      <c r="GU37">
        <v>18</v>
      </c>
      <c r="GV37">
        <v>499.977</v>
      </c>
      <c r="GW37">
        <v>496.583</v>
      </c>
      <c r="GX37">
        <v>20.0001</v>
      </c>
      <c r="GY37">
        <v>27.7919</v>
      </c>
      <c r="GZ37">
        <v>29.9994</v>
      </c>
      <c r="HA37">
        <v>27.8906</v>
      </c>
      <c r="HB37">
        <v>27.8709</v>
      </c>
      <c r="HC37">
        <v>21.523</v>
      </c>
      <c r="HD37">
        <v>42.6596</v>
      </c>
      <c r="HE37">
        <v>0</v>
      </c>
      <c r="HF37">
        <v>20</v>
      </c>
      <c r="HG37">
        <v>420</v>
      </c>
      <c r="HH37">
        <v>10.0501</v>
      </c>
      <c r="HI37">
        <v>101.789</v>
      </c>
      <c r="HJ37">
        <v>101.599</v>
      </c>
    </row>
    <row r="38" spans="1:218">
      <c r="A38">
        <v>22</v>
      </c>
      <c r="B38">
        <v>1691248106</v>
      </c>
      <c r="C38">
        <v>2720.400000095367</v>
      </c>
      <c r="D38" t="s">
        <v>393</v>
      </c>
      <c r="E38" t="s">
        <v>394</v>
      </c>
      <c r="F38" t="s">
        <v>344</v>
      </c>
      <c r="I38" t="s">
        <v>345</v>
      </c>
      <c r="J38">
        <v>1691248106</v>
      </c>
      <c r="K38">
        <f>(L38)/1000</f>
        <v>0</v>
      </c>
      <c r="L38">
        <f>1000*BB38*AJ38*(AX38-AY38)/(100*AQ38*(1000-AJ38*AX38))</f>
        <v>0</v>
      </c>
      <c r="M38">
        <f>BB38*AJ38*(AW38-AV38*(1000-AJ38*AY38)/(1000-AJ38*AX38))/(100*AQ38)</f>
        <v>0</v>
      </c>
      <c r="N38">
        <f>AV38 - IF(AJ38&gt;1, M38*AQ38*100.0/(AL38*BJ38), 0)</f>
        <v>0</v>
      </c>
      <c r="O38">
        <f>((U38-K38/2)*N38-M38)/(U38+K38/2)</f>
        <v>0</v>
      </c>
      <c r="P38">
        <f>O38*(BC38+BD38)/1000.0</f>
        <v>0</v>
      </c>
      <c r="Q38">
        <f>(AV38 - IF(AJ38&gt;1, M38*AQ38*100.0/(AL38*BJ38), 0))*(BC38+BD38)/1000.0</f>
        <v>0</v>
      </c>
      <c r="R38">
        <f>2.0/((1/T38-1/S38)+SIGN(T38)*SQRT((1/T38-1/S38)*(1/T38-1/S38) + 4*AR38/((AR38+1)*(AR38+1))*(2*1/T38*1/S38-1/S38*1/S38)))</f>
        <v>0</v>
      </c>
      <c r="S38">
        <f>IF(LEFT(AS38,1)&lt;&gt;"0",IF(LEFT(AS38,1)="1",3.0,AT38),$D$5+$E$5*(BJ38*BC38/($K$5*1000))+$F$5*(BJ38*BC38/($K$5*1000))*MAX(MIN(AQ38,$J$5),$I$5)*MAX(MIN(AQ38,$J$5),$I$5)+$G$5*MAX(MIN(AQ38,$J$5),$I$5)*(BJ38*BC38/($K$5*1000))+$H$5*(BJ38*BC38/($K$5*1000))*(BJ38*BC38/($K$5*1000)))</f>
        <v>0</v>
      </c>
      <c r="T38">
        <f>K38*(1000-(1000*0.61365*exp(17.502*X38/(240.97+X38))/(BC38+BD38)+AX38)/2)/(1000*0.61365*exp(17.502*X38/(240.97+X38))/(BC38+BD38)-AX38)</f>
        <v>0</v>
      </c>
      <c r="U38">
        <f>1/((AR38+1)/(R38/1.6)+1/(S38/1.37)) + AR38/((AR38+1)/(R38/1.6) + AR38/(S38/1.37))</f>
        <v>0</v>
      </c>
      <c r="V38">
        <f>(AM38*AP38)</f>
        <v>0</v>
      </c>
      <c r="W38">
        <f>(BE38+(V38+2*0.95*5.67E-8*(((BE38+$B$7)+273)^4-(BE38+273)^4)-44100*K38)/(1.84*29.3*S38+8*0.95*5.67E-8*(BE38+273)^3))</f>
        <v>0</v>
      </c>
      <c r="X38">
        <f>($C$7*BF38+$D$7*BG38+$E$7*W38)</f>
        <v>0</v>
      </c>
      <c r="Y38">
        <f>0.61365*exp(17.502*X38/(240.97+X38))</f>
        <v>0</v>
      </c>
      <c r="Z38">
        <f>(AA38/AB38*100)</f>
        <v>0</v>
      </c>
      <c r="AA38">
        <f>AX38*(BC38+BD38)/1000</f>
        <v>0</v>
      </c>
      <c r="AB38">
        <f>0.61365*exp(17.502*BE38/(240.97+BE38))</f>
        <v>0</v>
      </c>
      <c r="AC38">
        <f>(Y38-AX38*(BC38+BD38)/1000)</f>
        <v>0</v>
      </c>
      <c r="AD38">
        <f>(-K38*44100)</f>
        <v>0</v>
      </c>
      <c r="AE38">
        <f>2*29.3*S38*0.92*(BE38-X38)</f>
        <v>0</v>
      </c>
      <c r="AF38">
        <f>2*0.95*5.67E-8*(((BE38+$B$7)+273)^4-(X38+273)^4)</f>
        <v>0</v>
      </c>
      <c r="AG38">
        <f>V38+AF38+AD38+AE38</f>
        <v>0</v>
      </c>
      <c r="AH38">
        <v>27</v>
      </c>
      <c r="AI38">
        <v>5</v>
      </c>
      <c r="AJ38">
        <f>IF(AH38*$H$13&gt;=AL38,1.0,(AL38/(AL38-AH38*$H$13)))</f>
        <v>0</v>
      </c>
      <c r="AK38">
        <f>(AJ38-1)*100</f>
        <v>0</v>
      </c>
      <c r="AL38">
        <f>MAX(0,($B$13+$C$13*BJ38)/(1+$D$13*BJ38)*BC38/(BE38+273)*$E$13)</f>
        <v>0</v>
      </c>
      <c r="AM38">
        <f>$B$11*BK38+$C$11*BL38+$F$11*BW38*(1-BZ38)</f>
        <v>0</v>
      </c>
      <c r="AN38">
        <f>AM38*AO38</f>
        <v>0</v>
      </c>
      <c r="AO38">
        <f>($B$11*$D$9+$C$11*$D$9+$F$11*((CJ38+CB38)/MAX(CJ38+CB38+CK38, 0.1)*$I$9+CK38/MAX(CJ38+CB38+CK38, 0.1)*$J$9))/($B$11+$C$11+$F$11)</f>
        <v>0</v>
      </c>
      <c r="AP38">
        <f>($B$11*$K$9+$C$11*$K$9+$F$11*((CJ38+CB38)/MAX(CJ38+CB38+CK38, 0.1)*$P$9+CK38/MAX(CJ38+CB38+CK38, 0.1)*$Q$9))/($B$11+$C$11+$F$11)</f>
        <v>0</v>
      </c>
      <c r="AQ38">
        <v>6</v>
      </c>
      <c r="AR38">
        <v>0.5</v>
      </c>
      <c r="AS38" t="s">
        <v>346</v>
      </c>
      <c r="AT38">
        <v>2</v>
      </c>
      <c r="AU38">
        <v>1691248106</v>
      </c>
      <c r="AV38">
        <v>407.206</v>
      </c>
      <c r="AW38">
        <v>419.97</v>
      </c>
      <c r="AX38">
        <v>14.3507</v>
      </c>
      <c r="AY38">
        <v>10.114</v>
      </c>
      <c r="AZ38">
        <v>405.619</v>
      </c>
      <c r="BA38">
        <v>14.2884</v>
      </c>
      <c r="BB38">
        <v>499.917</v>
      </c>
      <c r="BC38">
        <v>101.395</v>
      </c>
      <c r="BD38">
        <v>0.09966179999999999</v>
      </c>
      <c r="BE38">
        <v>23.8122</v>
      </c>
      <c r="BF38">
        <v>24.2653</v>
      </c>
      <c r="BG38">
        <v>999.9</v>
      </c>
      <c r="BH38">
        <v>0</v>
      </c>
      <c r="BI38">
        <v>0</v>
      </c>
      <c r="BJ38">
        <v>9997.5</v>
      </c>
      <c r="BK38">
        <v>0</v>
      </c>
      <c r="BL38">
        <v>1087.29</v>
      </c>
      <c r="BM38">
        <v>-12.7638</v>
      </c>
      <c r="BN38">
        <v>413.135</v>
      </c>
      <c r="BO38">
        <v>424.261</v>
      </c>
      <c r="BP38">
        <v>4.23675</v>
      </c>
      <c r="BQ38">
        <v>419.97</v>
      </c>
      <c r="BR38">
        <v>10.114</v>
      </c>
      <c r="BS38">
        <v>1.45509</v>
      </c>
      <c r="BT38">
        <v>1.0255</v>
      </c>
      <c r="BU38">
        <v>12.5042</v>
      </c>
      <c r="BV38">
        <v>7.28383</v>
      </c>
      <c r="BW38">
        <v>1999.95</v>
      </c>
      <c r="BX38">
        <v>0.9</v>
      </c>
      <c r="BY38">
        <v>0.09999959999999999</v>
      </c>
      <c r="BZ38">
        <v>0</v>
      </c>
      <c r="CA38">
        <v>2.2206</v>
      </c>
      <c r="CB38">
        <v>0</v>
      </c>
      <c r="CC38">
        <v>15009.8</v>
      </c>
      <c r="CD38">
        <v>17858.5</v>
      </c>
      <c r="CE38">
        <v>39</v>
      </c>
      <c r="CF38">
        <v>40.312</v>
      </c>
      <c r="CG38">
        <v>39.312</v>
      </c>
      <c r="CH38">
        <v>38.875</v>
      </c>
      <c r="CI38">
        <v>38.187</v>
      </c>
      <c r="CJ38">
        <v>1799.96</v>
      </c>
      <c r="CK38">
        <v>199.99</v>
      </c>
      <c r="CL38">
        <v>0</v>
      </c>
      <c r="CM38">
        <v>1691248103</v>
      </c>
      <c r="CN38">
        <v>0</v>
      </c>
      <c r="CO38">
        <v>1691245121.1</v>
      </c>
      <c r="CP38" t="s">
        <v>347</v>
      </c>
      <c r="CQ38">
        <v>1691245121.1</v>
      </c>
      <c r="CR38">
        <v>1691245108.6</v>
      </c>
      <c r="CS38">
        <v>1</v>
      </c>
      <c r="CT38">
        <v>-0.057</v>
      </c>
      <c r="CU38">
        <v>-0.012</v>
      </c>
      <c r="CV38">
        <v>1.587</v>
      </c>
      <c r="CW38">
        <v>0.062</v>
      </c>
      <c r="CX38">
        <v>414</v>
      </c>
      <c r="CY38">
        <v>14</v>
      </c>
      <c r="CZ38">
        <v>0.54</v>
      </c>
      <c r="DA38">
        <v>0.17</v>
      </c>
      <c r="DB38">
        <v>9.009304407232813</v>
      </c>
      <c r="DC38">
        <v>0.9254729342900554</v>
      </c>
      <c r="DD38">
        <v>0.05016422594158228</v>
      </c>
      <c r="DE38">
        <v>1</v>
      </c>
      <c r="DF38">
        <v>0.003756254918124321</v>
      </c>
      <c r="DG38">
        <v>-0.001635422811850893</v>
      </c>
      <c r="DH38">
        <v>0.0001248608415553463</v>
      </c>
      <c r="DI38">
        <v>1</v>
      </c>
      <c r="DJ38">
        <v>0.2398616789732949</v>
      </c>
      <c r="DK38">
        <v>-0.07748494519919642</v>
      </c>
      <c r="DL38">
        <v>0.003987211303951438</v>
      </c>
      <c r="DM38">
        <v>1</v>
      </c>
      <c r="DN38">
        <v>3</v>
      </c>
      <c r="DO38">
        <v>3</v>
      </c>
      <c r="DP38" t="s">
        <v>348</v>
      </c>
      <c r="DQ38">
        <v>3.1011</v>
      </c>
      <c r="DR38">
        <v>2.73149</v>
      </c>
      <c r="DS38">
        <v>0.09802429999999999</v>
      </c>
      <c r="DT38">
        <v>0.101367</v>
      </c>
      <c r="DU38">
        <v>0.0725104</v>
      </c>
      <c r="DV38">
        <v>0.0570615</v>
      </c>
      <c r="DW38">
        <v>26186.9</v>
      </c>
      <c r="DX38">
        <v>28326</v>
      </c>
      <c r="DY38">
        <v>27500.4</v>
      </c>
      <c r="DZ38">
        <v>29637.5</v>
      </c>
      <c r="EA38">
        <v>31932</v>
      </c>
      <c r="EB38">
        <v>34476.4</v>
      </c>
      <c r="EC38">
        <v>37731.3</v>
      </c>
      <c r="ED38">
        <v>40649.1</v>
      </c>
      <c r="EE38">
        <v>2.07103</v>
      </c>
      <c r="EF38">
        <v>2.08608</v>
      </c>
      <c r="EG38">
        <v>-0.0204891</v>
      </c>
      <c r="EH38">
        <v>0</v>
      </c>
      <c r="EI38">
        <v>24.6018</v>
      </c>
      <c r="EJ38">
        <v>999.9</v>
      </c>
      <c r="EK38">
        <v>40</v>
      </c>
      <c r="EL38">
        <v>31.5</v>
      </c>
      <c r="EM38">
        <v>18.3119</v>
      </c>
      <c r="EN38">
        <v>64.30029999999999</v>
      </c>
      <c r="EO38">
        <v>12.496</v>
      </c>
      <c r="EP38">
        <v>1</v>
      </c>
      <c r="EQ38">
        <v>0.0629141</v>
      </c>
      <c r="ER38">
        <v>3.57456</v>
      </c>
      <c r="ES38">
        <v>20.174</v>
      </c>
      <c r="ET38">
        <v>5.25308</v>
      </c>
      <c r="EU38">
        <v>12.0636</v>
      </c>
      <c r="EV38">
        <v>4.97205</v>
      </c>
      <c r="EW38">
        <v>3.2926</v>
      </c>
      <c r="EX38">
        <v>7069.4</v>
      </c>
      <c r="EY38">
        <v>9999</v>
      </c>
      <c r="EZ38">
        <v>9999</v>
      </c>
      <c r="FA38">
        <v>115.5</v>
      </c>
      <c r="FB38">
        <v>4.97223</v>
      </c>
      <c r="FC38">
        <v>1.87102</v>
      </c>
      <c r="FD38">
        <v>1.87714</v>
      </c>
      <c r="FE38">
        <v>1.87026</v>
      </c>
      <c r="FF38">
        <v>1.87332</v>
      </c>
      <c r="FG38">
        <v>1.87485</v>
      </c>
      <c r="FH38">
        <v>1.87425</v>
      </c>
      <c r="FI38">
        <v>1.87561</v>
      </c>
      <c r="FJ38">
        <v>0</v>
      </c>
      <c r="FK38">
        <v>0</v>
      </c>
      <c r="FL38">
        <v>0</v>
      </c>
      <c r="FM38">
        <v>0</v>
      </c>
      <c r="FN38" t="s">
        <v>349</v>
      </c>
      <c r="FO38" t="s">
        <v>350</v>
      </c>
      <c r="FP38" t="s">
        <v>351</v>
      </c>
      <c r="FQ38" t="s">
        <v>351</v>
      </c>
      <c r="FR38" t="s">
        <v>351</v>
      </c>
      <c r="FS38" t="s">
        <v>351</v>
      </c>
      <c r="FT38">
        <v>0</v>
      </c>
      <c r="FU38">
        <v>100</v>
      </c>
      <c r="FV38">
        <v>100</v>
      </c>
      <c r="FW38">
        <v>1.587</v>
      </c>
      <c r="FX38">
        <v>0.0623</v>
      </c>
      <c r="FY38">
        <v>1.587190476190585</v>
      </c>
      <c r="FZ38">
        <v>0</v>
      </c>
      <c r="GA38">
        <v>0</v>
      </c>
      <c r="GB38">
        <v>0</v>
      </c>
      <c r="GC38">
        <v>0.06235500000000194</v>
      </c>
      <c r="GD38">
        <v>0</v>
      </c>
      <c r="GE38">
        <v>0</v>
      </c>
      <c r="GF38">
        <v>0</v>
      </c>
      <c r="GG38">
        <v>-1</v>
      </c>
      <c r="GH38">
        <v>-1</v>
      </c>
      <c r="GI38">
        <v>-1</v>
      </c>
      <c r="GJ38">
        <v>-1</v>
      </c>
      <c r="GK38">
        <v>49.7</v>
      </c>
      <c r="GL38">
        <v>50</v>
      </c>
      <c r="GM38">
        <v>1.0791</v>
      </c>
      <c r="GN38">
        <v>2.53296</v>
      </c>
      <c r="GO38">
        <v>1.39893</v>
      </c>
      <c r="GP38">
        <v>2.27539</v>
      </c>
      <c r="GQ38">
        <v>1.44897</v>
      </c>
      <c r="GR38">
        <v>2.41089</v>
      </c>
      <c r="GS38">
        <v>35.0364</v>
      </c>
      <c r="GT38">
        <v>15.5855</v>
      </c>
      <c r="GU38">
        <v>18</v>
      </c>
      <c r="GV38">
        <v>448.363</v>
      </c>
      <c r="GW38">
        <v>494.317</v>
      </c>
      <c r="GX38">
        <v>19.999</v>
      </c>
      <c r="GY38">
        <v>27.9154</v>
      </c>
      <c r="GZ38">
        <v>30.0007</v>
      </c>
      <c r="HA38">
        <v>27.9002</v>
      </c>
      <c r="HB38">
        <v>27.8716</v>
      </c>
      <c r="HC38">
        <v>21.5646</v>
      </c>
      <c r="HD38">
        <v>43.8899</v>
      </c>
      <c r="HE38">
        <v>0</v>
      </c>
      <c r="HF38">
        <v>20</v>
      </c>
      <c r="HG38">
        <v>420</v>
      </c>
      <c r="HH38">
        <v>10.2242</v>
      </c>
      <c r="HI38">
        <v>101.776</v>
      </c>
      <c r="HJ38">
        <v>101.58</v>
      </c>
    </row>
    <row r="39" spans="1:218">
      <c r="A39">
        <v>23</v>
      </c>
      <c r="B39">
        <v>1691248152.5</v>
      </c>
      <c r="C39">
        <v>2766.900000095367</v>
      </c>
      <c r="D39" t="s">
        <v>395</v>
      </c>
      <c r="E39" t="s">
        <v>396</v>
      </c>
      <c r="F39" t="s">
        <v>344</v>
      </c>
      <c r="I39" t="s">
        <v>345</v>
      </c>
      <c r="J39">
        <v>1691248152.5</v>
      </c>
      <c r="K39">
        <f>(L39)/1000</f>
        <v>0</v>
      </c>
      <c r="L39">
        <f>1000*BB39*AJ39*(AX39-AY39)/(100*AQ39*(1000-AJ39*AX39))</f>
        <v>0</v>
      </c>
      <c r="M39">
        <f>BB39*AJ39*(AW39-AV39*(1000-AJ39*AY39)/(1000-AJ39*AX39))/(100*AQ39)</f>
        <v>0</v>
      </c>
      <c r="N39">
        <f>AV39 - IF(AJ39&gt;1, M39*AQ39*100.0/(AL39*BJ39), 0)</f>
        <v>0</v>
      </c>
      <c r="O39">
        <f>((U39-K39/2)*N39-M39)/(U39+K39/2)</f>
        <v>0</v>
      </c>
      <c r="P39">
        <f>O39*(BC39+BD39)/1000.0</f>
        <v>0</v>
      </c>
      <c r="Q39">
        <f>(AV39 - IF(AJ39&gt;1, M39*AQ39*100.0/(AL39*BJ39), 0))*(BC39+BD39)/1000.0</f>
        <v>0</v>
      </c>
      <c r="R39">
        <f>2.0/((1/T39-1/S39)+SIGN(T39)*SQRT((1/T39-1/S39)*(1/T39-1/S39) + 4*AR39/((AR39+1)*(AR39+1))*(2*1/T39*1/S39-1/S39*1/S39)))</f>
        <v>0</v>
      </c>
      <c r="S39">
        <f>IF(LEFT(AS39,1)&lt;&gt;"0",IF(LEFT(AS39,1)="1",3.0,AT39),$D$5+$E$5*(BJ39*BC39/($K$5*1000))+$F$5*(BJ39*BC39/($K$5*1000))*MAX(MIN(AQ39,$J$5),$I$5)*MAX(MIN(AQ39,$J$5),$I$5)+$G$5*MAX(MIN(AQ39,$J$5),$I$5)*(BJ39*BC39/($K$5*1000))+$H$5*(BJ39*BC39/($K$5*1000))*(BJ39*BC39/($K$5*1000)))</f>
        <v>0</v>
      </c>
      <c r="T39">
        <f>K39*(1000-(1000*0.61365*exp(17.502*X39/(240.97+X39))/(BC39+BD39)+AX39)/2)/(1000*0.61365*exp(17.502*X39/(240.97+X39))/(BC39+BD39)-AX39)</f>
        <v>0</v>
      </c>
      <c r="U39">
        <f>1/((AR39+1)/(R39/1.6)+1/(S39/1.37)) + AR39/((AR39+1)/(R39/1.6) + AR39/(S39/1.37))</f>
        <v>0</v>
      </c>
      <c r="V39">
        <f>(AM39*AP39)</f>
        <v>0</v>
      </c>
      <c r="W39">
        <f>(BE39+(V39+2*0.95*5.67E-8*(((BE39+$B$7)+273)^4-(BE39+273)^4)-44100*K39)/(1.84*29.3*S39+8*0.95*5.67E-8*(BE39+273)^3))</f>
        <v>0</v>
      </c>
      <c r="X39">
        <f>($C$7*BF39+$D$7*BG39+$E$7*W39)</f>
        <v>0</v>
      </c>
      <c r="Y39">
        <f>0.61365*exp(17.502*X39/(240.97+X39))</f>
        <v>0</v>
      </c>
      <c r="Z39">
        <f>(AA39/AB39*100)</f>
        <v>0</v>
      </c>
      <c r="AA39">
        <f>AX39*(BC39+BD39)/1000</f>
        <v>0</v>
      </c>
      <c r="AB39">
        <f>0.61365*exp(17.502*BE39/(240.97+BE39))</f>
        <v>0</v>
      </c>
      <c r="AC39">
        <f>(Y39-AX39*(BC39+BD39)/1000)</f>
        <v>0</v>
      </c>
      <c r="AD39">
        <f>(-K39*44100)</f>
        <v>0</v>
      </c>
      <c r="AE39">
        <f>2*29.3*S39*0.92*(BE39-X39)</f>
        <v>0</v>
      </c>
      <c r="AF39">
        <f>2*0.95*5.67E-8*(((BE39+$B$7)+273)^4-(X39+273)^4)</f>
        <v>0</v>
      </c>
      <c r="AG39">
        <f>V39+AF39+AD39+AE39</f>
        <v>0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MAX(0,($B$13+$C$13*BJ39)/(1+$D$13*BJ39)*BC39/(BE39+273)*$E$13)</f>
        <v>0</v>
      </c>
      <c r="AM39">
        <f>$B$11*BK39+$C$11*BL39+$F$11*BW39*(1-BZ39)</f>
        <v>0</v>
      </c>
      <c r="AN39">
        <f>AM39*AO39</f>
        <v>0</v>
      </c>
      <c r="AO39">
        <f>($B$11*$D$9+$C$11*$D$9+$F$11*((CJ39+CB39)/MAX(CJ39+CB39+CK39, 0.1)*$I$9+CK39/MAX(CJ39+CB39+CK39, 0.1)*$J$9))/($B$11+$C$11+$F$11)</f>
        <v>0</v>
      </c>
      <c r="AP39">
        <f>($B$11*$K$9+$C$11*$K$9+$F$11*((CJ39+CB39)/MAX(CJ39+CB39+CK39, 0.1)*$P$9+CK39/MAX(CJ39+CB39+CK39, 0.1)*$Q$9))/($B$11+$C$11+$F$11)</f>
        <v>0</v>
      </c>
      <c r="AQ39">
        <v>6</v>
      </c>
      <c r="AR39">
        <v>0.5</v>
      </c>
      <c r="AS39" t="s">
        <v>346</v>
      </c>
      <c r="AT39">
        <v>2</v>
      </c>
      <c r="AU39">
        <v>1691248152.5</v>
      </c>
      <c r="AV39">
        <v>407.11</v>
      </c>
      <c r="AW39">
        <v>419.995</v>
      </c>
      <c r="AX39">
        <v>14.4453</v>
      </c>
      <c r="AY39">
        <v>9.89377</v>
      </c>
      <c r="AZ39">
        <v>405.523</v>
      </c>
      <c r="BA39">
        <v>14.3829</v>
      </c>
      <c r="BB39">
        <v>499.965</v>
      </c>
      <c r="BC39">
        <v>101.394</v>
      </c>
      <c r="BD39">
        <v>0.100059</v>
      </c>
      <c r="BE39">
        <v>23.7497</v>
      </c>
      <c r="BF39">
        <v>23.4598</v>
      </c>
      <c r="BG39">
        <v>999.9</v>
      </c>
      <c r="BH39">
        <v>0</v>
      </c>
      <c r="BI39">
        <v>0</v>
      </c>
      <c r="BJ39">
        <v>10001.2</v>
      </c>
      <c r="BK39">
        <v>0</v>
      </c>
      <c r="BL39">
        <v>1298.43</v>
      </c>
      <c r="BM39">
        <v>-12.8848</v>
      </c>
      <c r="BN39">
        <v>413.077</v>
      </c>
      <c r="BO39">
        <v>424.192</v>
      </c>
      <c r="BP39">
        <v>4.5515</v>
      </c>
      <c r="BQ39">
        <v>419.995</v>
      </c>
      <c r="BR39">
        <v>9.89377</v>
      </c>
      <c r="BS39">
        <v>1.46467</v>
      </c>
      <c r="BT39">
        <v>1.00317</v>
      </c>
      <c r="BU39">
        <v>12.6042</v>
      </c>
      <c r="BV39">
        <v>6.96253</v>
      </c>
      <c r="BW39">
        <v>2000.12</v>
      </c>
      <c r="BX39">
        <v>0.900006</v>
      </c>
      <c r="BY39">
        <v>0.0999945</v>
      </c>
      <c r="BZ39">
        <v>0</v>
      </c>
      <c r="CA39">
        <v>2.2477</v>
      </c>
      <c r="CB39">
        <v>0</v>
      </c>
      <c r="CC39">
        <v>29645</v>
      </c>
      <c r="CD39">
        <v>17860.1</v>
      </c>
      <c r="CE39">
        <v>38.937</v>
      </c>
      <c r="CF39">
        <v>40.25</v>
      </c>
      <c r="CG39">
        <v>39.187</v>
      </c>
      <c r="CH39">
        <v>38.937</v>
      </c>
      <c r="CI39">
        <v>38.187</v>
      </c>
      <c r="CJ39">
        <v>1800.12</v>
      </c>
      <c r="CK39">
        <v>200</v>
      </c>
      <c r="CL39">
        <v>0</v>
      </c>
      <c r="CM39">
        <v>1691248149.2</v>
      </c>
      <c r="CN39">
        <v>0</v>
      </c>
      <c r="CO39">
        <v>1691245121.1</v>
      </c>
      <c r="CP39" t="s">
        <v>347</v>
      </c>
      <c r="CQ39">
        <v>1691245121.1</v>
      </c>
      <c r="CR39">
        <v>1691245108.6</v>
      </c>
      <c r="CS39">
        <v>1</v>
      </c>
      <c r="CT39">
        <v>-0.057</v>
      </c>
      <c r="CU39">
        <v>-0.012</v>
      </c>
      <c r="CV39">
        <v>1.587</v>
      </c>
      <c r="CW39">
        <v>0.062</v>
      </c>
      <c r="CX39">
        <v>414</v>
      </c>
      <c r="CY39">
        <v>14</v>
      </c>
      <c r="CZ39">
        <v>0.54</v>
      </c>
      <c r="DA39">
        <v>0.17</v>
      </c>
      <c r="DB39">
        <v>9.053324371737396</v>
      </c>
      <c r="DC39">
        <v>1.081816105855642</v>
      </c>
      <c r="DD39">
        <v>0.05726474049648894</v>
      </c>
      <c r="DE39">
        <v>0</v>
      </c>
      <c r="DF39">
        <v>0.003977306725164436</v>
      </c>
      <c r="DG39">
        <v>-0.0001545908441588371</v>
      </c>
      <c r="DH39">
        <v>6.244589898386079E-05</v>
      </c>
      <c r="DI39">
        <v>1</v>
      </c>
      <c r="DJ39">
        <v>0.2982658763841642</v>
      </c>
      <c r="DK39">
        <v>-0.182610948968961</v>
      </c>
      <c r="DL39">
        <v>0.008979650755607884</v>
      </c>
      <c r="DM39">
        <v>1</v>
      </c>
      <c r="DN39">
        <v>2</v>
      </c>
      <c r="DO39">
        <v>3</v>
      </c>
      <c r="DP39" t="s">
        <v>368</v>
      </c>
      <c r="DQ39">
        <v>3.1011</v>
      </c>
      <c r="DR39">
        <v>2.73192</v>
      </c>
      <c r="DS39">
        <v>0.0979966</v>
      </c>
      <c r="DT39">
        <v>0.10136</v>
      </c>
      <c r="DU39">
        <v>0.0728636</v>
      </c>
      <c r="DV39">
        <v>0.0560825</v>
      </c>
      <c r="DW39">
        <v>26185.7</v>
      </c>
      <c r="DX39">
        <v>28322.6</v>
      </c>
      <c r="DY39">
        <v>27498.6</v>
      </c>
      <c r="DZ39">
        <v>29633.9</v>
      </c>
      <c r="EA39">
        <v>31916</v>
      </c>
      <c r="EB39">
        <v>34507.4</v>
      </c>
      <c r="EC39">
        <v>37727</v>
      </c>
      <c r="ED39">
        <v>40643.6</v>
      </c>
      <c r="EE39">
        <v>2.1497</v>
      </c>
      <c r="EF39">
        <v>2.08388</v>
      </c>
      <c r="EG39">
        <v>-0.0671148</v>
      </c>
      <c r="EH39">
        <v>0</v>
      </c>
      <c r="EI39">
        <v>24.5627</v>
      </c>
      <c r="EJ39">
        <v>999.9</v>
      </c>
      <c r="EK39">
        <v>40.3</v>
      </c>
      <c r="EL39">
        <v>31.6</v>
      </c>
      <c r="EM39">
        <v>18.5543</v>
      </c>
      <c r="EN39">
        <v>64.3203</v>
      </c>
      <c r="EO39">
        <v>12.6603</v>
      </c>
      <c r="EP39">
        <v>1</v>
      </c>
      <c r="EQ39">
        <v>0.0678989</v>
      </c>
      <c r="ER39">
        <v>3.62684</v>
      </c>
      <c r="ES39">
        <v>20.1736</v>
      </c>
      <c r="ET39">
        <v>5.25623</v>
      </c>
      <c r="EU39">
        <v>12.0637</v>
      </c>
      <c r="EV39">
        <v>4.9729</v>
      </c>
      <c r="EW39">
        <v>3.29303</v>
      </c>
      <c r="EX39">
        <v>7070.5</v>
      </c>
      <c r="EY39">
        <v>9999</v>
      </c>
      <c r="EZ39">
        <v>9999</v>
      </c>
      <c r="FA39">
        <v>115.5</v>
      </c>
      <c r="FB39">
        <v>4.97223</v>
      </c>
      <c r="FC39">
        <v>1.871</v>
      </c>
      <c r="FD39">
        <v>1.87714</v>
      </c>
      <c r="FE39">
        <v>1.87018</v>
      </c>
      <c r="FF39">
        <v>1.87332</v>
      </c>
      <c r="FG39">
        <v>1.87479</v>
      </c>
      <c r="FH39">
        <v>1.87423</v>
      </c>
      <c r="FI39">
        <v>1.87561</v>
      </c>
      <c r="FJ39">
        <v>0</v>
      </c>
      <c r="FK39">
        <v>0</v>
      </c>
      <c r="FL39">
        <v>0</v>
      </c>
      <c r="FM39">
        <v>0</v>
      </c>
      <c r="FN39" t="s">
        <v>349</v>
      </c>
      <c r="FO39" t="s">
        <v>350</v>
      </c>
      <c r="FP39" t="s">
        <v>351</v>
      </c>
      <c r="FQ39" t="s">
        <v>351</v>
      </c>
      <c r="FR39" t="s">
        <v>351</v>
      </c>
      <c r="FS39" t="s">
        <v>351</v>
      </c>
      <c r="FT39">
        <v>0</v>
      </c>
      <c r="FU39">
        <v>100</v>
      </c>
      <c r="FV39">
        <v>100</v>
      </c>
      <c r="FW39">
        <v>1.587</v>
      </c>
      <c r="FX39">
        <v>0.0624</v>
      </c>
      <c r="FY39">
        <v>1.587190476190585</v>
      </c>
      <c r="FZ39">
        <v>0</v>
      </c>
      <c r="GA39">
        <v>0</v>
      </c>
      <c r="GB39">
        <v>0</v>
      </c>
      <c r="GC39">
        <v>0.06235500000000194</v>
      </c>
      <c r="GD39">
        <v>0</v>
      </c>
      <c r="GE39">
        <v>0</v>
      </c>
      <c r="GF39">
        <v>0</v>
      </c>
      <c r="GG39">
        <v>-1</v>
      </c>
      <c r="GH39">
        <v>-1</v>
      </c>
      <c r="GI39">
        <v>-1</v>
      </c>
      <c r="GJ39">
        <v>-1</v>
      </c>
      <c r="GK39">
        <v>50.5</v>
      </c>
      <c r="GL39">
        <v>50.7</v>
      </c>
      <c r="GM39">
        <v>1.0791</v>
      </c>
      <c r="GN39">
        <v>2.51587</v>
      </c>
      <c r="GO39">
        <v>1.39893</v>
      </c>
      <c r="GP39">
        <v>2.27539</v>
      </c>
      <c r="GQ39">
        <v>1.44897</v>
      </c>
      <c r="GR39">
        <v>2.49268</v>
      </c>
      <c r="GS39">
        <v>35.1516</v>
      </c>
      <c r="GT39">
        <v>15.5855</v>
      </c>
      <c r="GU39">
        <v>18</v>
      </c>
      <c r="GV39">
        <v>496.81</v>
      </c>
      <c r="GW39">
        <v>493.146</v>
      </c>
      <c r="GX39">
        <v>20.0014</v>
      </c>
      <c r="GY39">
        <v>27.987</v>
      </c>
      <c r="GZ39">
        <v>30.0005</v>
      </c>
      <c r="HA39">
        <v>27.9429</v>
      </c>
      <c r="HB39">
        <v>27.906</v>
      </c>
      <c r="HC39">
        <v>21.5612</v>
      </c>
      <c r="HD39">
        <v>45.7497</v>
      </c>
      <c r="HE39">
        <v>0</v>
      </c>
      <c r="HF39">
        <v>20</v>
      </c>
      <c r="HG39">
        <v>420</v>
      </c>
      <c r="HH39">
        <v>9.976459999999999</v>
      </c>
      <c r="HI39">
        <v>101.766</v>
      </c>
      <c r="HJ39">
        <v>101.567</v>
      </c>
    </row>
    <row r="40" spans="1:218">
      <c r="A40">
        <v>24</v>
      </c>
      <c r="B40">
        <v>1691248206</v>
      </c>
      <c r="C40">
        <v>2820.400000095367</v>
      </c>
      <c r="D40" t="s">
        <v>397</v>
      </c>
      <c r="E40" t="s">
        <v>398</v>
      </c>
      <c r="F40" t="s">
        <v>344</v>
      </c>
      <c r="I40" t="s">
        <v>345</v>
      </c>
      <c r="J40">
        <v>1691248206</v>
      </c>
      <c r="K40">
        <f>(L40)/1000</f>
        <v>0</v>
      </c>
      <c r="L40">
        <f>1000*BB40*AJ40*(AX40-AY40)/(100*AQ40*(1000-AJ40*AX40))</f>
        <v>0</v>
      </c>
      <c r="M40">
        <f>BB40*AJ40*(AW40-AV40*(1000-AJ40*AY40)/(1000-AJ40*AX40))/(100*AQ40)</f>
        <v>0</v>
      </c>
      <c r="N40">
        <f>AV40 - IF(AJ40&gt;1, M40*AQ40*100.0/(AL40*BJ40), 0)</f>
        <v>0</v>
      </c>
      <c r="O40">
        <f>((U40-K40/2)*N40-M40)/(U40+K40/2)</f>
        <v>0</v>
      </c>
      <c r="P40">
        <f>O40*(BC40+BD40)/1000.0</f>
        <v>0</v>
      </c>
      <c r="Q40">
        <f>(AV40 - IF(AJ40&gt;1, M40*AQ40*100.0/(AL40*BJ40), 0))*(BC40+BD40)/1000.0</f>
        <v>0</v>
      </c>
      <c r="R40">
        <f>2.0/((1/T40-1/S40)+SIGN(T40)*SQRT((1/T40-1/S40)*(1/T40-1/S40) + 4*AR40/((AR40+1)*(AR40+1))*(2*1/T40*1/S40-1/S40*1/S40)))</f>
        <v>0</v>
      </c>
      <c r="S40">
        <f>IF(LEFT(AS40,1)&lt;&gt;"0",IF(LEFT(AS40,1)="1",3.0,AT40),$D$5+$E$5*(BJ40*BC40/($K$5*1000))+$F$5*(BJ40*BC40/($K$5*1000))*MAX(MIN(AQ40,$J$5),$I$5)*MAX(MIN(AQ40,$J$5),$I$5)+$G$5*MAX(MIN(AQ40,$J$5),$I$5)*(BJ40*BC40/($K$5*1000))+$H$5*(BJ40*BC40/($K$5*1000))*(BJ40*BC40/($K$5*1000)))</f>
        <v>0</v>
      </c>
      <c r="T40">
        <f>K40*(1000-(1000*0.61365*exp(17.502*X40/(240.97+X40))/(BC40+BD40)+AX40)/2)/(1000*0.61365*exp(17.502*X40/(240.97+X40))/(BC40+BD40)-AX40)</f>
        <v>0</v>
      </c>
      <c r="U40">
        <f>1/((AR40+1)/(R40/1.6)+1/(S40/1.37)) + AR40/((AR40+1)/(R40/1.6) + AR40/(S40/1.37))</f>
        <v>0</v>
      </c>
      <c r="V40">
        <f>(AM40*AP40)</f>
        <v>0</v>
      </c>
      <c r="W40">
        <f>(BE40+(V40+2*0.95*5.67E-8*(((BE40+$B$7)+273)^4-(BE40+273)^4)-44100*K40)/(1.84*29.3*S40+8*0.95*5.67E-8*(BE40+273)^3))</f>
        <v>0</v>
      </c>
      <c r="X40">
        <f>($C$7*BF40+$D$7*BG40+$E$7*W40)</f>
        <v>0</v>
      </c>
      <c r="Y40">
        <f>0.61365*exp(17.502*X40/(240.97+X40))</f>
        <v>0</v>
      </c>
      <c r="Z40">
        <f>(AA40/AB40*100)</f>
        <v>0</v>
      </c>
      <c r="AA40">
        <f>AX40*(BC40+BD40)/1000</f>
        <v>0</v>
      </c>
      <c r="AB40">
        <f>0.61365*exp(17.502*BE40/(240.97+BE40))</f>
        <v>0</v>
      </c>
      <c r="AC40">
        <f>(Y40-AX40*(BC40+BD40)/1000)</f>
        <v>0</v>
      </c>
      <c r="AD40">
        <f>(-K40*44100)</f>
        <v>0</v>
      </c>
      <c r="AE40">
        <f>2*29.3*S40*0.92*(BE40-X40)</f>
        <v>0</v>
      </c>
      <c r="AF40">
        <f>2*0.95*5.67E-8*(((BE40+$B$7)+273)^4-(X40+273)^4)</f>
        <v>0</v>
      </c>
      <c r="AG40">
        <f>V40+AF40+AD40+AE40</f>
        <v>0</v>
      </c>
      <c r="AH40">
        <v>101</v>
      </c>
      <c r="AI40">
        <v>20</v>
      </c>
      <c r="AJ40">
        <f>IF(AH40*$H$13&gt;=AL40,1.0,(AL40/(AL40-AH40*$H$13)))</f>
        <v>0</v>
      </c>
      <c r="AK40">
        <f>(AJ40-1)*100</f>
        <v>0</v>
      </c>
      <c r="AL40">
        <f>MAX(0,($B$13+$C$13*BJ40)/(1+$D$13*BJ40)*BC40/(BE40+273)*$E$13)</f>
        <v>0</v>
      </c>
      <c r="AM40">
        <f>$B$11*BK40+$C$11*BL40+$F$11*BW40*(1-BZ40)</f>
        <v>0</v>
      </c>
      <c r="AN40">
        <f>AM40*AO40</f>
        <v>0</v>
      </c>
      <c r="AO40">
        <f>($B$11*$D$9+$C$11*$D$9+$F$11*((CJ40+CB40)/MAX(CJ40+CB40+CK40, 0.1)*$I$9+CK40/MAX(CJ40+CB40+CK40, 0.1)*$J$9))/($B$11+$C$11+$F$11)</f>
        <v>0</v>
      </c>
      <c r="AP40">
        <f>($B$11*$K$9+$C$11*$K$9+$F$11*((CJ40+CB40)/MAX(CJ40+CB40+CK40, 0.1)*$P$9+CK40/MAX(CJ40+CB40+CK40, 0.1)*$Q$9))/($B$11+$C$11+$F$11)</f>
        <v>0</v>
      </c>
      <c r="AQ40">
        <v>6</v>
      </c>
      <c r="AR40">
        <v>0.5</v>
      </c>
      <c r="AS40" t="s">
        <v>346</v>
      </c>
      <c r="AT40">
        <v>2</v>
      </c>
      <c r="AU40">
        <v>1691248206</v>
      </c>
      <c r="AV40">
        <v>408.685</v>
      </c>
      <c r="AW40">
        <v>420.018</v>
      </c>
      <c r="AX40">
        <v>13.9952</v>
      </c>
      <c r="AY40">
        <v>11.5968</v>
      </c>
      <c r="AZ40">
        <v>407.098</v>
      </c>
      <c r="BA40">
        <v>13.9329</v>
      </c>
      <c r="BB40">
        <v>499.943</v>
      </c>
      <c r="BC40">
        <v>101.394</v>
      </c>
      <c r="BD40">
        <v>0.10025</v>
      </c>
      <c r="BE40">
        <v>23.8349</v>
      </c>
      <c r="BF40">
        <v>24.2275</v>
      </c>
      <c r="BG40">
        <v>999.9</v>
      </c>
      <c r="BH40">
        <v>0</v>
      </c>
      <c r="BI40">
        <v>0</v>
      </c>
      <c r="BJ40">
        <v>9990</v>
      </c>
      <c r="BK40">
        <v>0</v>
      </c>
      <c r="BL40">
        <v>215.052</v>
      </c>
      <c r="BM40">
        <v>-11.3326</v>
      </c>
      <c r="BN40">
        <v>414.486</v>
      </c>
      <c r="BO40">
        <v>424.946</v>
      </c>
      <c r="BP40">
        <v>2.39844</v>
      </c>
      <c r="BQ40">
        <v>420.018</v>
      </c>
      <c r="BR40">
        <v>11.5968</v>
      </c>
      <c r="BS40">
        <v>1.41903</v>
      </c>
      <c r="BT40">
        <v>1.17585</v>
      </c>
      <c r="BU40">
        <v>12.1226</v>
      </c>
      <c r="BV40">
        <v>9.299200000000001</v>
      </c>
      <c r="BW40">
        <v>2000.17</v>
      </c>
      <c r="BX40">
        <v>0.899994</v>
      </c>
      <c r="BY40">
        <v>0.100006</v>
      </c>
      <c r="BZ40">
        <v>0</v>
      </c>
      <c r="CA40">
        <v>2.5407</v>
      </c>
      <c r="CB40">
        <v>0</v>
      </c>
      <c r="CC40">
        <v>14528.1</v>
      </c>
      <c r="CD40">
        <v>17860.4</v>
      </c>
      <c r="CE40">
        <v>38.75</v>
      </c>
      <c r="CF40">
        <v>40.25</v>
      </c>
      <c r="CG40">
        <v>39.062</v>
      </c>
      <c r="CH40">
        <v>38.937</v>
      </c>
      <c r="CI40">
        <v>38.062</v>
      </c>
      <c r="CJ40">
        <v>1800.14</v>
      </c>
      <c r="CK40">
        <v>200.03</v>
      </c>
      <c r="CL40">
        <v>0</v>
      </c>
      <c r="CM40">
        <v>1691248203.2</v>
      </c>
      <c r="CN40">
        <v>0</v>
      </c>
      <c r="CO40">
        <v>1691245121.1</v>
      </c>
      <c r="CP40" t="s">
        <v>347</v>
      </c>
      <c r="CQ40">
        <v>1691245121.1</v>
      </c>
      <c r="CR40">
        <v>1691245108.6</v>
      </c>
      <c r="CS40">
        <v>1</v>
      </c>
      <c r="CT40">
        <v>-0.057</v>
      </c>
      <c r="CU40">
        <v>-0.012</v>
      </c>
      <c r="CV40">
        <v>1.587</v>
      </c>
      <c r="CW40">
        <v>0.062</v>
      </c>
      <c r="CX40">
        <v>414</v>
      </c>
      <c r="CY40">
        <v>14</v>
      </c>
      <c r="CZ40">
        <v>0.54</v>
      </c>
      <c r="DA40">
        <v>0.17</v>
      </c>
      <c r="DB40">
        <v>8.610408758397842</v>
      </c>
      <c r="DC40">
        <v>-0.2679629637103569</v>
      </c>
      <c r="DD40">
        <v>0.02272968114786299</v>
      </c>
      <c r="DE40">
        <v>1</v>
      </c>
      <c r="DF40">
        <v>0.002112990565267178</v>
      </c>
      <c r="DG40">
        <v>-0.001047935135063307</v>
      </c>
      <c r="DH40">
        <v>8.489988508018623E-05</v>
      </c>
      <c r="DI40">
        <v>1</v>
      </c>
      <c r="DJ40">
        <v>0.1292117891902655</v>
      </c>
      <c r="DK40">
        <v>-0.01974462698301504</v>
      </c>
      <c r="DL40">
        <v>0.001012719783209479</v>
      </c>
      <c r="DM40">
        <v>1</v>
      </c>
      <c r="DN40">
        <v>3</v>
      </c>
      <c r="DO40">
        <v>3</v>
      </c>
      <c r="DP40" t="s">
        <v>348</v>
      </c>
      <c r="DQ40">
        <v>3.10146</v>
      </c>
      <c r="DR40">
        <v>2.73202</v>
      </c>
      <c r="DS40">
        <v>0.0982673</v>
      </c>
      <c r="DT40">
        <v>0.101368</v>
      </c>
      <c r="DU40">
        <v>0.0711256</v>
      </c>
      <c r="DV40">
        <v>0.0634275</v>
      </c>
      <c r="DW40">
        <v>26167.1</v>
      </c>
      <c r="DX40">
        <v>28315.1</v>
      </c>
      <c r="DY40">
        <v>27487.7</v>
      </c>
      <c r="DZ40">
        <v>29626.5</v>
      </c>
      <c r="EA40">
        <v>31964</v>
      </c>
      <c r="EB40">
        <v>34228.9</v>
      </c>
      <c r="EC40">
        <v>37713.3</v>
      </c>
      <c r="ED40">
        <v>40631.7</v>
      </c>
      <c r="EE40">
        <v>1.90447</v>
      </c>
      <c r="EF40">
        <v>2.0853</v>
      </c>
      <c r="EG40">
        <v>-0.0140369</v>
      </c>
      <c r="EH40">
        <v>0</v>
      </c>
      <c r="EI40">
        <v>24.4581</v>
      </c>
      <c r="EJ40">
        <v>999.9</v>
      </c>
      <c r="EK40">
        <v>40.6</v>
      </c>
      <c r="EL40">
        <v>31.7</v>
      </c>
      <c r="EM40">
        <v>18.7975</v>
      </c>
      <c r="EN40">
        <v>64.5303</v>
      </c>
      <c r="EO40">
        <v>12.1675</v>
      </c>
      <c r="EP40">
        <v>1</v>
      </c>
      <c r="EQ40">
        <v>0.0720681</v>
      </c>
      <c r="ER40">
        <v>3.67154</v>
      </c>
      <c r="ES40">
        <v>20.173</v>
      </c>
      <c r="ET40">
        <v>5.25368</v>
      </c>
      <c r="EU40">
        <v>12.0637</v>
      </c>
      <c r="EV40">
        <v>4.97305</v>
      </c>
      <c r="EW40">
        <v>3.2933</v>
      </c>
      <c r="EX40">
        <v>7071.7</v>
      </c>
      <c r="EY40">
        <v>9999</v>
      </c>
      <c r="EZ40">
        <v>9999</v>
      </c>
      <c r="FA40">
        <v>115.6</v>
      </c>
      <c r="FB40">
        <v>4.97226</v>
      </c>
      <c r="FC40">
        <v>1.87103</v>
      </c>
      <c r="FD40">
        <v>1.87714</v>
      </c>
      <c r="FE40">
        <v>1.87027</v>
      </c>
      <c r="FF40">
        <v>1.87332</v>
      </c>
      <c r="FG40">
        <v>1.87484</v>
      </c>
      <c r="FH40">
        <v>1.87424</v>
      </c>
      <c r="FI40">
        <v>1.87561</v>
      </c>
      <c r="FJ40">
        <v>0</v>
      </c>
      <c r="FK40">
        <v>0</v>
      </c>
      <c r="FL40">
        <v>0</v>
      </c>
      <c r="FM40">
        <v>0</v>
      </c>
      <c r="FN40" t="s">
        <v>349</v>
      </c>
      <c r="FO40" t="s">
        <v>350</v>
      </c>
      <c r="FP40" t="s">
        <v>351</v>
      </c>
      <c r="FQ40" t="s">
        <v>351</v>
      </c>
      <c r="FR40" t="s">
        <v>351</v>
      </c>
      <c r="FS40" t="s">
        <v>351</v>
      </c>
      <c r="FT40">
        <v>0</v>
      </c>
      <c r="FU40">
        <v>100</v>
      </c>
      <c r="FV40">
        <v>100</v>
      </c>
      <c r="FW40">
        <v>1.587</v>
      </c>
      <c r="FX40">
        <v>0.0623</v>
      </c>
      <c r="FY40">
        <v>1.587190476190585</v>
      </c>
      <c r="FZ40">
        <v>0</v>
      </c>
      <c r="GA40">
        <v>0</v>
      </c>
      <c r="GB40">
        <v>0</v>
      </c>
      <c r="GC40">
        <v>0.06235500000000194</v>
      </c>
      <c r="GD40">
        <v>0</v>
      </c>
      <c r="GE40">
        <v>0</v>
      </c>
      <c r="GF40">
        <v>0</v>
      </c>
      <c r="GG40">
        <v>-1</v>
      </c>
      <c r="GH40">
        <v>-1</v>
      </c>
      <c r="GI40">
        <v>-1</v>
      </c>
      <c r="GJ40">
        <v>-1</v>
      </c>
      <c r="GK40">
        <v>51.4</v>
      </c>
      <c r="GL40">
        <v>51.6</v>
      </c>
      <c r="GM40">
        <v>1.08032</v>
      </c>
      <c r="GN40">
        <v>2.53296</v>
      </c>
      <c r="GO40">
        <v>1.39893</v>
      </c>
      <c r="GP40">
        <v>2.27539</v>
      </c>
      <c r="GQ40">
        <v>1.44897</v>
      </c>
      <c r="GR40">
        <v>2.49268</v>
      </c>
      <c r="GS40">
        <v>35.2902</v>
      </c>
      <c r="GT40">
        <v>15.568</v>
      </c>
      <c r="GU40">
        <v>18</v>
      </c>
      <c r="GV40">
        <v>359.224</v>
      </c>
      <c r="GW40">
        <v>494.575</v>
      </c>
      <c r="GX40">
        <v>20.0001</v>
      </c>
      <c r="GY40">
        <v>28.0544</v>
      </c>
      <c r="GZ40">
        <v>30.0006</v>
      </c>
      <c r="HA40">
        <v>28.0043</v>
      </c>
      <c r="HB40">
        <v>27.9565</v>
      </c>
      <c r="HC40">
        <v>21.5875</v>
      </c>
      <c r="HD40">
        <v>38.4585</v>
      </c>
      <c r="HE40">
        <v>0</v>
      </c>
      <c r="HF40">
        <v>20</v>
      </c>
      <c r="HG40">
        <v>420</v>
      </c>
      <c r="HH40">
        <v>11.769</v>
      </c>
      <c r="HI40">
        <v>101.728</v>
      </c>
      <c r="HJ40">
        <v>101.539</v>
      </c>
    </row>
    <row r="41" spans="1:218">
      <c r="A41">
        <v>25</v>
      </c>
      <c r="B41">
        <v>1691248275.6</v>
      </c>
      <c r="C41">
        <v>2890</v>
      </c>
      <c r="D41" t="s">
        <v>399</v>
      </c>
      <c r="E41" t="s">
        <v>400</v>
      </c>
      <c r="F41" t="s">
        <v>344</v>
      </c>
      <c r="I41" t="s">
        <v>345</v>
      </c>
      <c r="J41">
        <v>1691248275.6</v>
      </c>
      <c r="K41">
        <f>(L41)/1000</f>
        <v>0</v>
      </c>
      <c r="L41">
        <f>1000*BB41*AJ41*(AX41-AY41)/(100*AQ41*(1000-AJ41*AX41))</f>
        <v>0</v>
      </c>
      <c r="M41">
        <f>BB41*AJ41*(AW41-AV41*(1000-AJ41*AY41)/(1000-AJ41*AX41))/(100*AQ41)</f>
        <v>0</v>
      </c>
      <c r="N41">
        <f>AV41 - IF(AJ41&gt;1, M41*AQ41*100.0/(AL41*BJ41), 0)</f>
        <v>0</v>
      </c>
      <c r="O41">
        <f>((U41-K41/2)*N41-M41)/(U41+K41/2)</f>
        <v>0</v>
      </c>
      <c r="P41">
        <f>O41*(BC41+BD41)/1000.0</f>
        <v>0</v>
      </c>
      <c r="Q41">
        <f>(AV41 - IF(AJ41&gt;1, M41*AQ41*100.0/(AL41*BJ41), 0))*(BC41+BD41)/1000.0</f>
        <v>0</v>
      </c>
      <c r="R41">
        <f>2.0/((1/T41-1/S41)+SIGN(T41)*SQRT((1/T41-1/S41)*(1/T41-1/S41) + 4*AR41/((AR41+1)*(AR41+1))*(2*1/T41*1/S41-1/S41*1/S41)))</f>
        <v>0</v>
      </c>
      <c r="S41">
        <f>IF(LEFT(AS41,1)&lt;&gt;"0",IF(LEFT(AS41,1)="1",3.0,AT41),$D$5+$E$5*(BJ41*BC41/($K$5*1000))+$F$5*(BJ41*BC41/($K$5*1000))*MAX(MIN(AQ41,$J$5),$I$5)*MAX(MIN(AQ41,$J$5),$I$5)+$G$5*MAX(MIN(AQ41,$J$5),$I$5)*(BJ41*BC41/($K$5*1000))+$H$5*(BJ41*BC41/($K$5*1000))*(BJ41*BC41/($K$5*1000)))</f>
        <v>0</v>
      </c>
      <c r="T41">
        <f>K41*(1000-(1000*0.61365*exp(17.502*X41/(240.97+X41))/(BC41+BD41)+AX41)/2)/(1000*0.61365*exp(17.502*X41/(240.97+X41))/(BC41+BD41)-AX41)</f>
        <v>0</v>
      </c>
      <c r="U41">
        <f>1/((AR41+1)/(R41/1.6)+1/(S41/1.37)) + AR41/((AR41+1)/(R41/1.6) + AR41/(S41/1.37))</f>
        <v>0</v>
      </c>
      <c r="V41">
        <f>(AM41*AP41)</f>
        <v>0</v>
      </c>
      <c r="W41">
        <f>(BE41+(V41+2*0.95*5.67E-8*(((BE41+$B$7)+273)^4-(BE41+273)^4)-44100*K41)/(1.84*29.3*S41+8*0.95*5.67E-8*(BE41+273)^3))</f>
        <v>0</v>
      </c>
      <c r="X41">
        <f>($C$7*BF41+$D$7*BG41+$E$7*W41)</f>
        <v>0</v>
      </c>
      <c r="Y41">
        <f>0.61365*exp(17.502*X41/(240.97+X41))</f>
        <v>0</v>
      </c>
      <c r="Z41">
        <f>(AA41/AB41*100)</f>
        <v>0</v>
      </c>
      <c r="AA41">
        <f>AX41*(BC41+BD41)/1000</f>
        <v>0</v>
      </c>
      <c r="AB41">
        <f>0.61365*exp(17.502*BE41/(240.97+BE41))</f>
        <v>0</v>
      </c>
      <c r="AC41">
        <f>(Y41-AX41*(BC41+BD41)/1000)</f>
        <v>0</v>
      </c>
      <c r="AD41">
        <f>(-K41*44100)</f>
        <v>0</v>
      </c>
      <c r="AE41">
        <f>2*29.3*S41*0.92*(BE41-X41)</f>
        <v>0</v>
      </c>
      <c r="AF41">
        <f>2*0.95*5.67E-8*(((BE41+$B$7)+273)^4-(X41+273)^4)</f>
        <v>0</v>
      </c>
      <c r="AG41">
        <f>V41+AF41+AD41+AE41</f>
        <v>0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MAX(0,($B$13+$C$13*BJ41)/(1+$D$13*BJ41)*BC41/(BE41+273)*$E$13)</f>
        <v>0</v>
      </c>
      <c r="AM41">
        <f>$B$11*BK41+$C$11*BL41+$F$11*BW41*(1-BZ41)</f>
        <v>0</v>
      </c>
      <c r="AN41">
        <f>AM41*AO41</f>
        <v>0</v>
      </c>
      <c r="AO41">
        <f>($B$11*$D$9+$C$11*$D$9+$F$11*((CJ41+CB41)/MAX(CJ41+CB41+CK41, 0.1)*$I$9+CK41/MAX(CJ41+CB41+CK41, 0.1)*$J$9))/($B$11+$C$11+$F$11)</f>
        <v>0</v>
      </c>
      <c r="AP41">
        <f>($B$11*$K$9+$C$11*$K$9+$F$11*((CJ41+CB41)/MAX(CJ41+CB41+CK41, 0.1)*$P$9+CK41/MAX(CJ41+CB41+CK41, 0.1)*$Q$9))/($B$11+$C$11+$F$11)</f>
        <v>0</v>
      </c>
      <c r="AQ41">
        <v>6</v>
      </c>
      <c r="AR41">
        <v>0.5</v>
      </c>
      <c r="AS41" t="s">
        <v>346</v>
      </c>
      <c r="AT41">
        <v>2</v>
      </c>
      <c r="AU41">
        <v>1691248275.6</v>
      </c>
      <c r="AV41">
        <v>406.683</v>
      </c>
      <c r="AW41">
        <v>420.069</v>
      </c>
      <c r="AX41">
        <v>14.552</v>
      </c>
      <c r="AY41">
        <v>10.151</v>
      </c>
      <c r="AZ41">
        <v>405.096</v>
      </c>
      <c r="BA41">
        <v>14.4897</v>
      </c>
      <c r="BB41">
        <v>499.936</v>
      </c>
      <c r="BC41">
        <v>101.39</v>
      </c>
      <c r="BD41">
        <v>0.0998911</v>
      </c>
      <c r="BE41">
        <v>23.6172</v>
      </c>
      <c r="BF41">
        <v>23.6911</v>
      </c>
      <c r="BG41">
        <v>999.9</v>
      </c>
      <c r="BH41">
        <v>0</v>
      </c>
      <c r="BI41">
        <v>0</v>
      </c>
      <c r="BJ41">
        <v>10012.5</v>
      </c>
      <c r="BK41">
        <v>0</v>
      </c>
      <c r="BL41">
        <v>89.80929999999999</v>
      </c>
      <c r="BM41">
        <v>-13.3856</v>
      </c>
      <c r="BN41">
        <v>412.688</v>
      </c>
      <c r="BO41">
        <v>424.376</v>
      </c>
      <c r="BP41">
        <v>4.40099</v>
      </c>
      <c r="BQ41">
        <v>420.069</v>
      </c>
      <c r="BR41">
        <v>10.151</v>
      </c>
      <c r="BS41">
        <v>1.47543</v>
      </c>
      <c r="BT41">
        <v>1.02922</v>
      </c>
      <c r="BU41">
        <v>12.7159</v>
      </c>
      <c r="BV41">
        <v>7.33667</v>
      </c>
      <c r="BW41">
        <v>2000.23</v>
      </c>
      <c r="BX41">
        <v>0.899999</v>
      </c>
      <c r="BY41">
        <v>0.100001</v>
      </c>
      <c r="BZ41">
        <v>0</v>
      </c>
      <c r="CA41">
        <v>2.5144</v>
      </c>
      <c r="CB41">
        <v>0</v>
      </c>
      <c r="CC41">
        <v>16097.7</v>
      </c>
      <c r="CD41">
        <v>17861.1</v>
      </c>
      <c r="CE41">
        <v>38.625</v>
      </c>
      <c r="CF41">
        <v>40.187</v>
      </c>
      <c r="CG41">
        <v>38.875</v>
      </c>
      <c r="CH41">
        <v>38.937</v>
      </c>
      <c r="CI41">
        <v>38</v>
      </c>
      <c r="CJ41">
        <v>1800.2</v>
      </c>
      <c r="CK41">
        <v>200.03</v>
      </c>
      <c r="CL41">
        <v>0</v>
      </c>
      <c r="CM41">
        <v>1691248272.8</v>
      </c>
      <c r="CN41">
        <v>0</v>
      </c>
      <c r="CO41">
        <v>1691245121.1</v>
      </c>
      <c r="CP41" t="s">
        <v>347</v>
      </c>
      <c r="CQ41">
        <v>1691245121.1</v>
      </c>
      <c r="CR41">
        <v>1691245108.6</v>
      </c>
      <c r="CS41">
        <v>1</v>
      </c>
      <c r="CT41">
        <v>-0.057</v>
      </c>
      <c r="CU41">
        <v>-0.012</v>
      </c>
      <c r="CV41">
        <v>1.587</v>
      </c>
      <c r="CW41">
        <v>0.062</v>
      </c>
      <c r="CX41">
        <v>414</v>
      </c>
      <c r="CY41">
        <v>14</v>
      </c>
      <c r="CZ41">
        <v>0.54</v>
      </c>
      <c r="DA41">
        <v>0.17</v>
      </c>
      <c r="DB41">
        <v>9.537127291120374</v>
      </c>
      <c r="DC41">
        <v>1.056318122868023</v>
      </c>
      <c r="DD41">
        <v>0.05602435622785482</v>
      </c>
      <c r="DE41">
        <v>0</v>
      </c>
      <c r="DF41">
        <v>0.003792664167083628</v>
      </c>
      <c r="DG41">
        <v>-0.0006073657434548226</v>
      </c>
      <c r="DH41">
        <v>4.426832152718535E-05</v>
      </c>
      <c r="DI41">
        <v>1</v>
      </c>
      <c r="DJ41">
        <v>0.2696115395677535</v>
      </c>
      <c r="DK41">
        <v>-0.05662850046682647</v>
      </c>
      <c r="DL41">
        <v>0.002760186258053775</v>
      </c>
      <c r="DM41">
        <v>1</v>
      </c>
      <c r="DN41">
        <v>2</v>
      </c>
      <c r="DO41">
        <v>3</v>
      </c>
      <c r="DP41" t="s">
        <v>368</v>
      </c>
      <c r="DQ41">
        <v>3.10111</v>
      </c>
      <c r="DR41">
        <v>2.73185</v>
      </c>
      <c r="DS41">
        <v>0.09789</v>
      </c>
      <c r="DT41">
        <v>0.101349</v>
      </c>
      <c r="DU41">
        <v>0.0732491</v>
      </c>
      <c r="DV41">
        <v>0.0572039</v>
      </c>
      <c r="DW41">
        <v>26181</v>
      </c>
      <c r="DX41">
        <v>28316.1</v>
      </c>
      <c r="DY41">
        <v>27490.9</v>
      </c>
      <c r="DZ41">
        <v>29627.1</v>
      </c>
      <c r="EA41">
        <v>31894.8</v>
      </c>
      <c r="EB41">
        <v>34457.7</v>
      </c>
      <c r="EC41">
        <v>37717.9</v>
      </c>
      <c r="ED41">
        <v>40633.5</v>
      </c>
      <c r="EE41">
        <v>2.1462</v>
      </c>
      <c r="EF41">
        <v>2.07975</v>
      </c>
      <c r="EG41">
        <v>-0.0299811</v>
      </c>
      <c r="EH41">
        <v>0</v>
      </c>
      <c r="EI41">
        <v>24.1839</v>
      </c>
      <c r="EJ41">
        <v>999.9</v>
      </c>
      <c r="EK41">
        <v>40.6</v>
      </c>
      <c r="EL41">
        <v>31.9</v>
      </c>
      <c r="EM41">
        <v>19.0131</v>
      </c>
      <c r="EN41">
        <v>64.4785</v>
      </c>
      <c r="EO41">
        <v>12.3438</v>
      </c>
      <c r="EP41">
        <v>1</v>
      </c>
      <c r="EQ41">
        <v>0.07527440000000001</v>
      </c>
      <c r="ER41">
        <v>3.52636</v>
      </c>
      <c r="ES41">
        <v>20.1748</v>
      </c>
      <c r="ET41">
        <v>5.25353</v>
      </c>
      <c r="EU41">
        <v>12.0636</v>
      </c>
      <c r="EV41">
        <v>4.9714</v>
      </c>
      <c r="EW41">
        <v>3.2927</v>
      </c>
      <c r="EX41">
        <v>7073.3</v>
      </c>
      <c r="EY41">
        <v>9999</v>
      </c>
      <c r="EZ41">
        <v>9999</v>
      </c>
      <c r="FA41">
        <v>115.6</v>
      </c>
      <c r="FB41">
        <v>4.97228</v>
      </c>
      <c r="FC41">
        <v>1.87103</v>
      </c>
      <c r="FD41">
        <v>1.87714</v>
      </c>
      <c r="FE41">
        <v>1.87026</v>
      </c>
      <c r="FF41">
        <v>1.87332</v>
      </c>
      <c r="FG41">
        <v>1.87484</v>
      </c>
      <c r="FH41">
        <v>1.87425</v>
      </c>
      <c r="FI41">
        <v>1.87561</v>
      </c>
      <c r="FJ41">
        <v>0</v>
      </c>
      <c r="FK41">
        <v>0</v>
      </c>
      <c r="FL41">
        <v>0</v>
      </c>
      <c r="FM41">
        <v>0</v>
      </c>
      <c r="FN41" t="s">
        <v>349</v>
      </c>
      <c r="FO41" t="s">
        <v>350</v>
      </c>
      <c r="FP41" t="s">
        <v>351</v>
      </c>
      <c r="FQ41" t="s">
        <v>351</v>
      </c>
      <c r="FR41" t="s">
        <v>351</v>
      </c>
      <c r="FS41" t="s">
        <v>351</v>
      </c>
      <c r="FT41">
        <v>0</v>
      </c>
      <c r="FU41">
        <v>100</v>
      </c>
      <c r="FV41">
        <v>100</v>
      </c>
      <c r="FW41">
        <v>1.587</v>
      </c>
      <c r="FX41">
        <v>0.0623</v>
      </c>
      <c r="FY41">
        <v>1.587190476190585</v>
      </c>
      <c r="FZ41">
        <v>0</v>
      </c>
      <c r="GA41">
        <v>0</v>
      </c>
      <c r="GB41">
        <v>0</v>
      </c>
      <c r="GC41">
        <v>0.06235500000000194</v>
      </c>
      <c r="GD41">
        <v>0</v>
      </c>
      <c r="GE41">
        <v>0</v>
      </c>
      <c r="GF41">
        <v>0</v>
      </c>
      <c r="GG41">
        <v>-1</v>
      </c>
      <c r="GH41">
        <v>-1</v>
      </c>
      <c r="GI41">
        <v>-1</v>
      </c>
      <c r="GJ41">
        <v>-1</v>
      </c>
      <c r="GK41">
        <v>52.6</v>
      </c>
      <c r="GL41">
        <v>52.8</v>
      </c>
      <c r="GM41">
        <v>1.07788</v>
      </c>
      <c r="GN41">
        <v>2.51465</v>
      </c>
      <c r="GO41">
        <v>1.39893</v>
      </c>
      <c r="GP41">
        <v>2.27539</v>
      </c>
      <c r="GQ41">
        <v>1.44897</v>
      </c>
      <c r="GR41">
        <v>2.43286</v>
      </c>
      <c r="GS41">
        <v>35.4291</v>
      </c>
      <c r="GT41">
        <v>15.5592</v>
      </c>
      <c r="GU41">
        <v>18</v>
      </c>
      <c r="GV41">
        <v>495.506</v>
      </c>
      <c r="GW41">
        <v>491.194</v>
      </c>
      <c r="GX41">
        <v>19.998</v>
      </c>
      <c r="GY41">
        <v>28.0943</v>
      </c>
      <c r="GZ41">
        <v>30.0002</v>
      </c>
      <c r="HA41">
        <v>28.0427</v>
      </c>
      <c r="HB41">
        <v>27.9964</v>
      </c>
      <c r="HC41">
        <v>21.5439</v>
      </c>
      <c r="HD41">
        <v>45.4879</v>
      </c>
      <c r="HE41">
        <v>0</v>
      </c>
      <c r="HF41">
        <v>20</v>
      </c>
      <c r="HG41">
        <v>420</v>
      </c>
      <c r="HH41">
        <v>10.1505</v>
      </c>
      <c r="HI41">
        <v>101.74</v>
      </c>
      <c r="HJ41">
        <v>101.543</v>
      </c>
    </row>
    <row r="42" spans="1:218">
      <c r="A42">
        <v>26</v>
      </c>
      <c r="B42">
        <v>1691248331.1</v>
      </c>
      <c r="C42">
        <v>2945.5</v>
      </c>
      <c r="D42" t="s">
        <v>401</v>
      </c>
      <c r="E42" t="s">
        <v>402</v>
      </c>
      <c r="F42" t="s">
        <v>344</v>
      </c>
      <c r="I42" t="s">
        <v>345</v>
      </c>
      <c r="J42">
        <v>1691248331.1</v>
      </c>
      <c r="K42">
        <f>(L42)/1000</f>
        <v>0</v>
      </c>
      <c r="L42">
        <f>1000*BB42*AJ42*(AX42-AY42)/(100*AQ42*(1000-AJ42*AX42))</f>
        <v>0</v>
      </c>
      <c r="M42">
        <f>BB42*AJ42*(AW42-AV42*(1000-AJ42*AY42)/(1000-AJ42*AX42))/(100*AQ42)</f>
        <v>0</v>
      </c>
      <c r="N42">
        <f>AV42 - IF(AJ42&gt;1, M42*AQ42*100.0/(AL42*BJ42), 0)</f>
        <v>0</v>
      </c>
      <c r="O42">
        <f>((U42-K42/2)*N42-M42)/(U42+K42/2)</f>
        <v>0</v>
      </c>
      <c r="P42">
        <f>O42*(BC42+BD42)/1000.0</f>
        <v>0</v>
      </c>
      <c r="Q42">
        <f>(AV42 - IF(AJ42&gt;1, M42*AQ42*100.0/(AL42*BJ42), 0))*(BC42+BD42)/1000.0</f>
        <v>0</v>
      </c>
      <c r="R42">
        <f>2.0/((1/T42-1/S42)+SIGN(T42)*SQRT((1/T42-1/S42)*(1/T42-1/S42) + 4*AR42/((AR42+1)*(AR42+1))*(2*1/T42*1/S42-1/S42*1/S42)))</f>
        <v>0</v>
      </c>
      <c r="S42">
        <f>IF(LEFT(AS42,1)&lt;&gt;"0",IF(LEFT(AS42,1)="1",3.0,AT42),$D$5+$E$5*(BJ42*BC42/($K$5*1000))+$F$5*(BJ42*BC42/($K$5*1000))*MAX(MIN(AQ42,$J$5),$I$5)*MAX(MIN(AQ42,$J$5),$I$5)+$G$5*MAX(MIN(AQ42,$J$5),$I$5)*(BJ42*BC42/($K$5*1000))+$H$5*(BJ42*BC42/($K$5*1000))*(BJ42*BC42/($K$5*1000)))</f>
        <v>0</v>
      </c>
      <c r="T42">
        <f>K42*(1000-(1000*0.61365*exp(17.502*X42/(240.97+X42))/(BC42+BD42)+AX42)/2)/(1000*0.61365*exp(17.502*X42/(240.97+X42))/(BC42+BD42)-AX42)</f>
        <v>0</v>
      </c>
      <c r="U42">
        <f>1/((AR42+1)/(R42/1.6)+1/(S42/1.37)) + AR42/((AR42+1)/(R42/1.6) + AR42/(S42/1.37))</f>
        <v>0</v>
      </c>
      <c r="V42">
        <f>(AM42*AP42)</f>
        <v>0</v>
      </c>
      <c r="W42">
        <f>(BE42+(V42+2*0.95*5.67E-8*(((BE42+$B$7)+273)^4-(BE42+273)^4)-44100*K42)/(1.84*29.3*S42+8*0.95*5.67E-8*(BE42+273)^3))</f>
        <v>0</v>
      </c>
      <c r="X42">
        <f>($C$7*BF42+$D$7*BG42+$E$7*W42)</f>
        <v>0</v>
      </c>
      <c r="Y42">
        <f>0.61365*exp(17.502*X42/(240.97+X42))</f>
        <v>0</v>
      </c>
      <c r="Z42">
        <f>(AA42/AB42*100)</f>
        <v>0</v>
      </c>
      <c r="AA42">
        <f>AX42*(BC42+BD42)/1000</f>
        <v>0</v>
      </c>
      <c r="AB42">
        <f>0.61365*exp(17.502*BE42/(240.97+BE42))</f>
        <v>0</v>
      </c>
      <c r="AC42">
        <f>(Y42-AX42*(BC42+BD42)/1000)</f>
        <v>0</v>
      </c>
      <c r="AD42">
        <f>(-K42*44100)</f>
        <v>0</v>
      </c>
      <c r="AE42">
        <f>2*29.3*S42*0.92*(BE42-X42)</f>
        <v>0</v>
      </c>
      <c r="AF42">
        <f>2*0.95*5.67E-8*(((BE42+$B$7)+273)^4-(X42+273)^4)</f>
        <v>0</v>
      </c>
      <c r="AG42">
        <f>V42+AF42+AD42+AE42</f>
        <v>0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MAX(0,($B$13+$C$13*BJ42)/(1+$D$13*BJ42)*BC42/(BE42+273)*$E$13)</f>
        <v>0</v>
      </c>
      <c r="AM42">
        <f>$B$11*BK42+$C$11*BL42+$F$11*BW42*(1-BZ42)</f>
        <v>0</v>
      </c>
      <c r="AN42">
        <f>AM42*AO42</f>
        <v>0</v>
      </c>
      <c r="AO42">
        <f>($B$11*$D$9+$C$11*$D$9+$F$11*((CJ42+CB42)/MAX(CJ42+CB42+CK42, 0.1)*$I$9+CK42/MAX(CJ42+CB42+CK42, 0.1)*$J$9))/($B$11+$C$11+$F$11)</f>
        <v>0</v>
      </c>
      <c r="AP42">
        <f>($B$11*$K$9+$C$11*$K$9+$F$11*((CJ42+CB42)/MAX(CJ42+CB42+CK42, 0.1)*$P$9+CK42/MAX(CJ42+CB42+CK42, 0.1)*$Q$9))/($B$11+$C$11+$F$11)</f>
        <v>0</v>
      </c>
      <c r="AQ42">
        <v>6</v>
      </c>
      <c r="AR42">
        <v>0.5</v>
      </c>
      <c r="AS42" t="s">
        <v>346</v>
      </c>
      <c r="AT42">
        <v>2</v>
      </c>
      <c r="AU42">
        <v>1691248331.1</v>
      </c>
      <c r="AV42">
        <v>405.201</v>
      </c>
      <c r="AW42">
        <v>420.06</v>
      </c>
      <c r="AX42">
        <v>14.3713</v>
      </c>
      <c r="AY42">
        <v>10.0432</v>
      </c>
      <c r="AZ42">
        <v>403.613</v>
      </c>
      <c r="BA42">
        <v>14.3089</v>
      </c>
      <c r="BB42">
        <v>500.05</v>
      </c>
      <c r="BC42">
        <v>101.389</v>
      </c>
      <c r="BD42">
        <v>0.100249</v>
      </c>
      <c r="BE42">
        <v>23.5016</v>
      </c>
      <c r="BF42">
        <v>23.6208</v>
      </c>
      <c r="BG42">
        <v>999.9</v>
      </c>
      <c r="BH42">
        <v>0</v>
      </c>
      <c r="BI42">
        <v>0</v>
      </c>
      <c r="BJ42">
        <v>9972.5</v>
      </c>
      <c r="BK42">
        <v>0</v>
      </c>
      <c r="BL42">
        <v>72.6855</v>
      </c>
      <c r="BM42">
        <v>-14.8596</v>
      </c>
      <c r="BN42">
        <v>411.109</v>
      </c>
      <c r="BO42">
        <v>424.322</v>
      </c>
      <c r="BP42">
        <v>4.32812</v>
      </c>
      <c r="BQ42">
        <v>420.06</v>
      </c>
      <c r="BR42">
        <v>10.0432</v>
      </c>
      <c r="BS42">
        <v>1.45708</v>
      </c>
      <c r="BT42">
        <v>1.01826</v>
      </c>
      <c r="BU42">
        <v>12.5251</v>
      </c>
      <c r="BV42">
        <v>7.18033</v>
      </c>
      <c r="BW42">
        <v>1999.97</v>
      </c>
      <c r="BX42">
        <v>0.900008</v>
      </c>
      <c r="BY42">
        <v>0.0999915</v>
      </c>
      <c r="BZ42">
        <v>0</v>
      </c>
      <c r="CA42">
        <v>2.6353</v>
      </c>
      <c r="CB42">
        <v>0</v>
      </c>
      <c r="CC42">
        <v>23052.1</v>
      </c>
      <c r="CD42">
        <v>17858.8</v>
      </c>
      <c r="CE42">
        <v>38.562</v>
      </c>
      <c r="CF42">
        <v>40.062</v>
      </c>
      <c r="CG42">
        <v>38.812</v>
      </c>
      <c r="CH42">
        <v>38.812</v>
      </c>
      <c r="CI42">
        <v>37.875</v>
      </c>
      <c r="CJ42">
        <v>1799.99</v>
      </c>
      <c r="CK42">
        <v>199.98</v>
      </c>
      <c r="CL42">
        <v>0</v>
      </c>
      <c r="CM42">
        <v>1691248328</v>
      </c>
      <c r="CN42">
        <v>0</v>
      </c>
      <c r="CO42">
        <v>1691245121.1</v>
      </c>
      <c r="CP42" t="s">
        <v>347</v>
      </c>
      <c r="CQ42">
        <v>1691245121.1</v>
      </c>
      <c r="CR42">
        <v>1691245108.6</v>
      </c>
      <c r="CS42">
        <v>1</v>
      </c>
      <c r="CT42">
        <v>-0.057</v>
      </c>
      <c r="CU42">
        <v>-0.012</v>
      </c>
      <c r="CV42">
        <v>1.587</v>
      </c>
      <c r="CW42">
        <v>0.062</v>
      </c>
      <c r="CX42">
        <v>414</v>
      </c>
      <c r="CY42">
        <v>14</v>
      </c>
      <c r="CZ42">
        <v>0.54</v>
      </c>
      <c r="DA42">
        <v>0.17</v>
      </c>
      <c r="DB42">
        <v>10.76112321228759</v>
      </c>
      <c r="DC42">
        <v>0.8535530613984486</v>
      </c>
      <c r="DD42">
        <v>0.04825055941567174</v>
      </c>
      <c r="DE42">
        <v>1</v>
      </c>
      <c r="DF42">
        <v>0.003710699349606098</v>
      </c>
      <c r="DG42">
        <v>-0.0004488253232271044</v>
      </c>
      <c r="DH42">
        <v>3.277857221256576E-05</v>
      </c>
      <c r="DI42">
        <v>1</v>
      </c>
      <c r="DJ42">
        <v>0.2632667214630267</v>
      </c>
      <c r="DK42">
        <v>-0.04616414938208751</v>
      </c>
      <c r="DL42">
        <v>0.002231999443671684</v>
      </c>
      <c r="DM42">
        <v>1</v>
      </c>
      <c r="DN42">
        <v>3</v>
      </c>
      <c r="DO42">
        <v>3</v>
      </c>
      <c r="DP42" t="s">
        <v>348</v>
      </c>
      <c r="DQ42">
        <v>3.10122</v>
      </c>
      <c r="DR42">
        <v>2.73187</v>
      </c>
      <c r="DS42">
        <v>0.09760679999999999</v>
      </c>
      <c r="DT42">
        <v>0.101338</v>
      </c>
      <c r="DU42">
        <v>0.07255449999999999</v>
      </c>
      <c r="DV42">
        <v>0.0567235</v>
      </c>
      <c r="DW42">
        <v>26184.8</v>
      </c>
      <c r="DX42">
        <v>28313.2</v>
      </c>
      <c r="DY42">
        <v>27486.2</v>
      </c>
      <c r="DZ42">
        <v>29623.7</v>
      </c>
      <c r="EA42">
        <v>31910.4</v>
      </c>
      <c r="EB42">
        <v>34470.5</v>
      </c>
      <c r="EC42">
        <v>37708.1</v>
      </c>
      <c r="ED42">
        <v>40627.9</v>
      </c>
      <c r="EE42">
        <v>2.12635</v>
      </c>
      <c r="EF42">
        <v>2.07702</v>
      </c>
      <c r="EG42">
        <v>-0.0165179</v>
      </c>
      <c r="EH42">
        <v>0</v>
      </c>
      <c r="EI42">
        <v>23.8924</v>
      </c>
      <c r="EJ42">
        <v>999.9</v>
      </c>
      <c r="EK42">
        <v>40.4</v>
      </c>
      <c r="EL42">
        <v>32</v>
      </c>
      <c r="EM42">
        <v>19.027</v>
      </c>
      <c r="EN42">
        <v>64.4285</v>
      </c>
      <c r="EO42">
        <v>12.2316</v>
      </c>
      <c r="EP42">
        <v>1</v>
      </c>
      <c r="EQ42">
        <v>0.0772282</v>
      </c>
      <c r="ER42">
        <v>3.49909</v>
      </c>
      <c r="ES42">
        <v>20.1762</v>
      </c>
      <c r="ET42">
        <v>5.25742</v>
      </c>
      <c r="EU42">
        <v>12.0639</v>
      </c>
      <c r="EV42">
        <v>4.97285</v>
      </c>
      <c r="EW42">
        <v>3.29308</v>
      </c>
      <c r="EX42">
        <v>7074.4</v>
      </c>
      <c r="EY42">
        <v>9999</v>
      </c>
      <c r="EZ42">
        <v>9999</v>
      </c>
      <c r="FA42">
        <v>115.6</v>
      </c>
      <c r="FB42">
        <v>4.97228</v>
      </c>
      <c r="FC42">
        <v>1.871</v>
      </c>
      <c r="FD42">
        <v>1.87714</v>
      </c>
      <c r="FE42">
        <v>1.87025</v>
      </c>
      <c r="FF42">
        <v>1.87332</v>
      </c>
      <c r="FG42">
        <v>1.87484</v>
      </c>
      <c r="FH42">
        <v>1.87424</v>
      </c>
      <c r="FI42">
        <v>1.87561</v>
      </c>
      <c r="FJ42">
        <v>0</v>
      </c>
      <c r="FK42">
        <v>0</v>
      </c>
      <c r="FL42">
        <v>0</v>
      </c>
      <c r="FM42">
        <v>0</v>
      </c>
      <c r="FN42" t="s">
        <v>349</v>
      </c>
      <c r="FO42" t="s">
        <v>350</v>
      </c>
      <c r="FP42" t="s">
        <v>351</v>
      </c>
      <c r="FQ42" t="s">
        <v>351</v>
      </c>
      <c r="FR42" t="s">
        <v>351</v>
      </c>
      <c r="FS42" t="s">
        <v>351</v>
      </c>
      <c r="FT42">
        <v>0</v>
      </c>
      <c r="FU42">
        <v>100</v>
      </c>
      <c r="FV42">
        <v>100</v>
      </c>
      <c r="FW42">
        <v>1.588</v>
      </c>
      <c r="FX42">
        <v>0.0624</v>
      </c>
      <c r="FY42">
        <v>1.587190476190585</v>
      </c>
      <c r="FZ42">
        <v>0</v>
      </c>
      <c r="GA42">
        <v>0</v>
      </c>
      <c r="GB42">
        <v>0</v>
      </c>
      <c r="GC42">
        <v>0.06235500000000194</v>
      </c>
      <c r="GD42">
        <v>0</v>
      </c>
      <c r="GE42">
        <v>0</v>
      </c>
      <c r="GF42">
        <v>0</v>
      </c>
      <c r="GG42">
        <v>-1</v>
      </c>
      <c r="GH42">
        <v>-1</v>
      </c>
      <c r="GI42">
        <v>-1</v>
      </c>
      <c r="GJ42">
        <v>-1</v>
      </c>
      <c r="GK42">
        <v>53.5</v>
      </c>
      <c r="GL42">
        <v>53.7</v>
      </c>
      <c r="GM42">
        <v>1.07788</v>
      </c>
      <c r="GN42">
        <v>2.51343</v>
      </c>
      <c r="GO42">
        <v>1.39893</v>
      </c>
      <c r="GP42">
        <v>2.27539</v>
      </c>
      <c r="GQ42">
        <v>1.44897</v>
      </c>
      <c r="GR42">
        <v>2.54883</v>
      </c>
      <c r="GS42">
        <v>35.5218</v>
      </c>
      <c r="GT42">
        <v>15.5505</v>
      </c>
      <c r="GU42">
        <v>18</v>
      </c>
      <c r="GV42">
        <v>483.239</v>
      </c>
      <c r="GW42">
        <v>489.605</v>
      </c>
      <c r="GX42">
        <v>19.9996</v>
      </c>
      <c r="GY42">
        <v>28.0977</v>
      </c>
      <c r="GZ42">
        <v>30.0003</v>
      </c>
      <c r="HA42">
        <v>28.0671</v>
      </c>
      <c r="HB42">
        <v>28.0232</v>
      </c>
      <c r="HC42">
        <v>21.5399</v>
      </c>
      <c r="HD42">
        <v>45.9074</v>
      </c>
      <c r="HE42">
        <v>0</v>
      </c>
      <c r="HF42">
        <v>20</v>
      </c>
      <c r="HG42">
        <v>420</v>
      </c>
      <c r="HH42">
        <v>10.037</v>
      </c>
      <c r="HI42">
        <v>101.718</v>
      </c>
      <c r="HJ42">
        <v>101.53</v>
      </c>
    </row>
    <row r="43" spans="1:218">
      <c r="A43">
        <v>27</v>
      </c>
      <c r="B43">
        <v>1691248403.6</v>
      </c>
      <c r="C43">
        <v>3018</v>
      </c>
      <c r="D43" t="s">
        <v>403</v>
      </c>
      <c r="E43" t="s">
        <v>404</v>
      </c>
      <c r="F43" t="s">
        <v>344</v>
      </c>
      <c r="I43" t="s">
        <v>345</v>
      </c>
      <c r="J43">
        <v>1691248403.6</v>
      </c>
      <c r="K43">
        <f>(L43)/1000</f>
        <v>0</v>
      </c>
      <c r="L43">
        <f>1000*BB43*AJ43*(AX43-AY43)/(100*AQ43*(1000-AJ43*AX43))</f>
        <v>0</v>
      </c>
      <c r="M43">
        <f>BB43*AJ43*(AW43-AV43*(1000-AJ43*AY43)/(1000-AJ43*AX43))/(100*AQ43)</f>
        <v>0</v>
      </c>
      <c r="N43">
        <f>AV43 - IF(AJ43&gt;1, M43*AQ43*100.0/(AL43*BJ43), 0)</f>
        <v>0</v>
      </c>
      <c r="O43">
        <f>((U43-K43/2)*N43-M43)/(U43+K43/2)</f>
        <v>0</v>
      </c>
      <c r="P43">
        <f>O43*(BC43+BD43)/1000.0</f>
        <v>0</v>
      </c>
      <c r="Q43">
        <f>(AV43 - IF(AJ43&gt;1, M43*AQ43*100.0/(AL43*BJ43), 0))*(BC43+BD43)/1000.0</f>
        <v>0</v>
      </c>
      <c r="R43">
        <f>2.0/((1/T43-1/S43)+SIGN(T43)*SQRT((1/T43-1/S43)*(1/T43-1/S43) + 4*AR43/((AR43+1)*(AR43+1))*(2*1/T43*1/S43-1/S43*1/S43)))</f>
        <v>0</v>
      </c>
      <c r="S43">
        <f>IF(LEFT(AS43,1)&lt;&gt;"0",IF(LEFT(AS43,1)="1",3.0,AT43),$D$5+$E$5*(BJ43*BC43/($K$5*1000))+$F$5*(BJ43*BC43/($K$5*1000))*MAX(MIN(AQ43,$J$5),$I$5)*MAX(MIN(AQ43,$J$5),$I$5)+$G$5*MAX(MIN(AQ43,$J$5),$I$5)*(BJ43*BC43/($K$5*1000))+$H$5*(BJ43*BC43/($K$5*1000))*(BJ43*BC43/($K$5*1000)))</f>
        <v>0</v>
      </c>
      <c r="T43">
        <f>K43*(1000-(1000*0.61365*exp(17.502*X43/(240.97+X43))/(BC43+BD43)+AX43)/2)/(1000*0.61365*exp(17.502*X43/(240.97+X43))/(BC43+BD43)-AX43)</f>
        <v>0</v>
      </c>
      <c r="U43">
        <f>1/((AR43+1)/(R43/1.6)+1/(S43/1.37)) + AR43/((AR43+1)/(R43/1.6) + AR43/(S43/1.37))</f>
        <v>0</v>
      </c>
      <c r="V43">
        <f>(AM43*AP43)</f>
        <v>0</v>
      </c>
      <c r="W43">
        <f>(BE43+(V43+2*0.95*5.67E-8*(((BE43+$B$7)+273)^4-(BE43+273)^4)-44100*K43)/(1.84*29.3*S43+8*0.95*5.67E-8*(BE43+273)^3))</f>
        <v>0</v>
      </c>
      <c r="X43">
        <f>($C$7*BF43+$D$7*BG43+$E$7*W43)</f>
        <v>0</v>
      </c>
      <c r="Y43">
        <f>0.61365*exp(17.502*X43/(240.97+X43))</f>
        <v>0</v>
      </c>
      <c r="Z43">
        <f>(AA43/AB43*100)</f>
        <v>0</v>
      </c>
      <c r="AA43">
        <f>AX43*(BC43+BD43)/1000</f>
        <v>0</v>
      </c>
      <c r="AB43">
        <f>0.61365*exp(17.502*BE43/(240.97+BE43))</f>
        <v>0</v>
      </c>
      <c r="AC43">
        <f>(Y43-AX43*(BC43+BD43)/1000)</f>
        <v>0</v>
      </c>
      <c r="AD43">
        <f>(-K43*44100)</f>
        <v>0</v>
      </c>
      <c r="AE43">
        <f>2*29.3*S43*0.92*(BE43-X43)</f>
        <v>0</v>
      </c>
      <c r="AF43">
        <f>2*0.95*5.67E-8*(((BE43+$B$7)+273)^4-(X43+273)^4)</f>
        <v>0</v>
      </c>
      <c r="AG43">
        <f>V43+AF43+AD43+AE43</f>
        <v>0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MAX(0,($B$13+$C$13*BJ43)/(1+$D$13*BJ43)*BC43/(BE43+273)*$E$13)</f>
        <v>0</v>
      </c>
      <c r="AM43">
        <f>$B$11*BK43+$C$11*BL43+$F$11*BW43*(1-BZ43)</f>
        <v>0</v>
      </c>
      <c r="AN43">
        <f>AM43*AO43</f>
        <v>0</v>
      </c>
      <c r="AO43">
        <f>($B$11*$D$9+$C$11*$D$9+$F$11*((CJ43+CB43)/MAX(CJ43+CB43+CK43, 0.1)*$I$9+CK43/MAX(CJ43+CB43+CK43, 0.1)*$J$9))/($B$11+$C$11+$F$11)</f>
        <v>0</v>
      </c>
      <c r="AP43">
        <f>($B$11*$K$9+$C$11*$K$9+$F$11*((CJ43+CB43)/MAX(CJ43+CB43+CK43, 0.1)*$P$9+CK43/MAX(CJ43+CB43+CK43, 0.1)*$Q$9))/($B$11+$C$11+$F$11)</f>
        <v>0</v>
      </c>
      <c r="AQ43">
        <v>6</v>
      </c>
      <c r="AR43">
        <v>0.5</v>
      </c>
      <c r="AS43" t="s">
        <v>346</v>
      </c>
      <c r="AT43">
        <v>2</v>
      </c>
      <c r="AU43">
        <v>1691248403.6</v>
      </c>
      <c r="AV43">
        <v>406.565</v>
      </c>
      <c r="AW43">
        <v>420.026</v>
      </c>
      <c r="AX43">
        <v>14.045</v>
      </c>
      <c r="AY43">
        <v>11.112</v>
      </c>
      <c r="AZ43">
        <v>404.978</v>
      </c>
      <c r="BA43">
        <v>13.9827</v>
      </c>
      <c r="BB43">
        <v>499.909</v>
      </c>
      <c r="BC43">
        <v>101.393</v>
      </c>
      <c r="BD43">
        <v>0.09967669999999999</v>
      </c>
      <c r="BE43">
        <v>23.6804</v>
      </c>
      <c r="BF43">
        <v>23.5861</v>
      </c>
      <c r="BG43">
        <v>999.9</v>
      </c>
      <c r="BH43">
        <v>0</v>
      </c>
      <c r="BI43">
        <v>0</v>
      </c>
      <c r="BJ43">
        <v>9982.5</v>
      </c>
      <c r="BK43">
        <v>0</v>
      </c>
      <c r="BL43">
        <v>1255.05</v>
      </c>
      <c r="BM43">
        <v>-13.4611</v>
      </c>
      <c r="BN43">
        <v>412.357</v>
      </c>
      <c r="BO43">
        <v>424.746</v>
      </c>
      <c r="BP43">
        <v>2.93309</v>
      </c>
      <c r="BQ43">
        <v>420.026</v>
      </c>
      <c r="BR43">
        <v>11.112</v>
      </c>
      <c r="BS43">
        <v>1.42407</v>
      </c>
      <c r="BT43">
        <v>1.12667</v>
      </c>
      <c r="BU43">
        <v>12.1764</v>
      </c>
      <c r="BV43">
        <v>8.666359999999999</v>
      </c>
      <c r="BW43">
        <v>2000.08</v>
      </c>
      <c r="BX43">
        <v>0.900004</v>
      </c>
      <c r="BY43">
        <v>0.0999958</v>
      </c>
      <c r="BZ43">
        <v>0</v>
      </c>
      <c r="CA43">
        <v>2.5533</v>
      </c>
      <c r="CB43">
        <v>0</v>
      </c>
      <c r="CC43">
        <v>24800.2</v>
      </c>
      <c r="CD43">
        <v>17859.7</v>
      </c>
      <c r="CE43">
        <v>38.5</v>
      </c>
      <c r="CF43">
        <v>40</v>
      </c>
      <c r="CG43">
        <v>38.812</v>
      </c>
      <c r="CH43">
        <v>38.75</v>
      </c>
      <c r="CI43">
        <v>37.75</v>
      </c>
      <c r="CJ43">
        <v>1800.08</v>
      </c>
      <c r="CK43">
        <v>200</v>
      </c>
      <c r="CL43">
        <v>0</v>
      </c>
      <c r="CM43">
        <v>1691248400.6</v>
      </c>
      <c r="CN43">
        <v>0</v>
      </c>
      <c r="CO43">
        <v>1691245121.1</v>
      </c>
      <c r="CP43" t="s">
        <v>347</v>
      </c>
      <c r="CQ43">
        <v>1691245121.1</v>
      </c>
      <c r="CR43">
        <v>1691245108.6</v>
      </c>
      <c r="CS43">
        <v>1</v>
      </c>
      <c r="CT43">
        <v>-0.057</v>
      </c>
      <c r="CU43">
        <v>-0.012</v>
      </c>
      <c r="CV43">
        <v>1.587</v>
      </c>
      <c r="CW43">
        <v>0.062</v>
      </c>
      <c r="CX43">
        <v>414</v>
      </c>
      <c r="CY43">
        <v>14</v>
      </c>
      <c r="CZ43">
        <v>0.54</v>
      </c>
      <c r="DA43">
        <v>0.17</v>
      </c>
      <c r="DB43">
        <v>10.18925114194206</v>
      </c>
      <c r="DC43">
        <v>0.3676668867911122</v>
      </c>
      <c r="DD43">
        <v>0.02228625778939955</v>
      </c>
      <c r="DE43">
        <v>1</v>
      </c>
      <c r="DF43">
        <v>0.00252252172754054</v>
      </c>
      <c r="DG43">
        <v>-0.0006930160012586239</v>
      </c>
      <c r="DH43">
        <v>5.476696221112799E-05</v>
      </c>
      <c r="DI43">
        <v>1</v>
      </c>
      <c r="DJ43">
        <v>0.169547680290117</v>
      </c>
      <c r="DK43">
        <v>-0.01249108065522738</v>
      </c>
      <c r="DL43">
        <v>0.0007920626535450787</v>
      </c>
      <c r="DM43">
        <v>1</v>
      </c>
      <c r="DN43">
        <v>3</v>
      </c>
      <c r="DO43">
        <v>3</v>
      </c>
      <c r="DP43" t="s">
        <v>348</v>
      </c>
      <c r="DQ43">
        <v>3.10131</v>
      </c>
      <c r="DR43">
        <v>2.73138</v>
      </c>
      <c r="DS43">
        <v>0.0978528</v>
      </c>
      <c r="DT43">
        <v>0.101339</v>
      </c>
      <c r="DU43">
        <v>0.0713005</v>
      </c>
      <c r="DV43">
        <v>0.0613583</v>
      </c>
      <c r="DW43">
        <v>26175.4</v>
      </c>
      <c r="DX43">
        <v>28310.2</v>
      </c>
      <c r="DY43">
        <v>27484</v>
      </c>
      <c r="DZ43">
        <v>29620.6</v>
      </c>
      <c r="EA43">
        <v>31953</v>
      </c>
      <c r="EB43">
        <v>34298</v>
      </c>
      <c r="EC43">
        <v>37707.6</v>
      </c>
      <c r="ED43">
        <v>40624.2</v>
      </c>
      <c r="EE43">
        <v>2.12888</v>
      </c>
      <c r="EF43">
        <v>2.079</v>
      </c>
      <c r="EG43">
        <v>-0.0261888</v>
      </c>
      <c r="EH43">
        <v>0</v>
      </c>
      <c r="EI43">
        <v>24.0166</v>
      </c>
      <c r="EJ43">
        <v>999.9</v>
      </c>
      <c r="EK43">
        <v>40.7</v>
      </c>
      <c r="EL43">
        <v>32.1</v>
      </c>
      <c r="EM43">
        <v>19.2759</v>
      </c>
      <c r="EN43">
        <v>64.27849999999999</v>
      </c>
      <c r="EO43">
        <v>12.1995</v>
      </c>
      <c r="EP43">
        <v>1</v>
      </c>
      <c r="EQ43">
        <v>0.0788338</v>
      </c>
      <c r="ER43">
        <v>3.52059</v>
      </c>
      <c r="ES43">
        <v>20.1753</v>
      </c>
      <c r="ET43">
        <v>5.25742</v>
      </c>
      <c r="EU43">
        <v>12.0639</v>
      </c>
      <c r="EV43">
        <v>4.9731</v>
      </c>
      <c r="EW43">
        <v>3.29332</v>
      </c>
      <c r="EX43">
        <v>7076</v>
      </c>
      <c r="EY43">
        <v>9999</v>
      </c>
      <c r="EZ43">
        <v>9999</v>
      </c>
      <c r="FA43">
        <v>115.6</v>
      </c>
      <c r="FB43">
        <v>4.97229</v>
      </c>
      <c r="FC43">
        <v>1.87103</v>
      </c>
      <c r="FD43">
        <v>1.87714</v>
      </c>
      <c r="FE43">
        <v>1.87027</v>
      </c>
      <c r="FF43">
        <v>1.87332</v>
      </c>
      <c r="FG43">
        <v>1.87485</v>
      </c>
      <c r="FH43">
        <v>1.87424</v>
      </c>
      <c r="FI43">
        <v>1.87561</v>
      </c>
      <c r="FJ43">
        <v>0</v>
      </c>
      <c r="FK43">
        <v>0</v>
      </c>
      <c r="FL43">
        <v>0</v>
      </c>
      <c r="FM43">
        <v>0</v>
      </c>
      <c r="FN43" t="s">
        <v>349</v>
      </c>
      <c r="FO43" t="s">
        <v>350</v>
      </c>
      <c r="FP43" t="s">
        <v>351</v>
      </c>
      <c r="FQ43" t="s">
        <v>351</v>
      </c>
      <c r="FR43" t="s">
        <v>351</v>
      </c>
      <c r="FS43" t="s">
        <v>351</v>
      </c>
      <c r="FT43">
        <v>0</v>
      </c>
      <c r="FU43">
        <v>100</v>
      </c>
      <c r="FV43">
        <v>100</v>
      </c>
      <c r="FW43">
        <v>1.587</v>
      </c>
      <c r="FX43">
        <v>0.0623</v>
      </c>
      <c r="FY43">
        <v>1.587190476190585</v>
      </c>
      <c r="FZ43">
        <v>0</v>
      </c>
      <c r="GA43">
        <v>0</v>
      </c>
      <c r="GB43">
        <v>0</v>
      </c>
      <c r="GC43">
        <v>0.06235500000000194</v>
      </c>
      <c r="GD43">
        <v>0</v>
      </c>
      <c r="GE43">
        <v>0</v>
      </c>
      <c r="GF43">
        <v>0</v>
      </c>
      <c r="GG43">
        <v>-1</v>
      </c>
      <c r="GH43">
        <v>-1</v>
      </c>
      <c r="GI43">
        <v>-1</v>
      </c>
      <c r="GJ43">
        <v>-1</v>
      </c>
      <c r="GK43">
        <v>54.7</v>
      </c>
      <c r="GL43">
        <v>54.9</v>
      </c>
      <c r="GM43">
        <v>1.0791</v>
      </c>
      <c r="GN43">
        <v>2.51831</v>
      </c>
      <c r="GO43">
        <v>1.39893</v>
      </c>
      <c r="GP43">
        <v>2.27539</v>
      </c>
      <c r="GQ43">
        <v>1.44897</v>
      </c>
      <c r="GR43">
        <v>2.47437</v>
      </c>
      <c r="GS43">
        <v>35.7078</v>
      </c>
      <c r="GT43">
        <v>15.533</v>
      </c>
      <c r="GU43">
        <v>18</v>
      </c>
      <c r="GV43">
        <v>485.075</v>
      </c>
      <c r="GW43">
        <v>491.234</v>
      </c>
      <c r="GX43">
        <v>20.0014</v>
      </c>
      <c r="GY43">
        <v>28.1278</v>
      </c>
      <c r="GZ43">
        <v>30</v>
      </c>
      <c r="HA43">
        <v>28.0957</v>
      </c>
      <c r="HB43">
        <v>28.0561</v>
      </c>
      <c r="HC43">
        <v>21.5646</v>
      </c>
      <c r="HD43">
        <v>41.9956</v>
      </c>
      <c r="HE43">
        <v>0</v>
      </c>
      <c r="HF43">
        <v>20</v>
      </c>
      <c r="HG43">
        <v>420</v>
      </c>
      <c r="HH43">
        <v>11.2389</v>
      </c>
      <c r="HI43">
        <v>101.713</v>
      </c>
      <c r="HJ43">
        <v>101.52</v>
      </c>
    </row>
    <row r="44" spans="1:218">
      <c r="A44">
        <v>28</v>
      </c>
      <c r="B44">
        <v>1691248540.1</v>
      </c>
      <c r="C44">
        <v>3154.5</v>
      </c>
      <c r="D44" t="s">
        <v>405</v>
      </c>
      <c r="E44" t="s">
        <v>406</v>
      </c>
      <c r="F44" t="s">
        <v>344</v>
      </c>
      <c r="I44" t="s">
        <v>345</v>
      </c>
      <c r="J44">
        <v>1691248540.1</v>
      </c>
      <c r="K44">
        <f>(L44)/1000</f>
        <v>0</v>
      </c>
      <c r="L44">
        <f>1000*BB44*AJ44*(AX44-AY44)/(100*AQ44*(1000-AJ44*AX44))</f>
        <v>0</v>
      </c>
      <c r="M44">
        <f>BB44*AJ44*(AW44-AV44*(1000-AJ44*AY44)/(1000-AJ44*AX44))/(100*AQ44)</f>
        <v>0</v>
      </c>
      <c r="N44">
        <f>AV44 - IF(AJ44&gt;1, M44*AQ44*100.0/(AL44*BJ44), 0)</f>
        <v>0</v>
      </c>
      <c r="O44">
        <f>((U44-K44/2)*N44-M44)/(U44+K44/2)</f>
        <v>0</v>
      </c>
      <c r="P44">
        <f>O44*(BC44+BD44)/1000.0</f>
        <v>0</v>
      </c>
      <c r="Q44">
        <f>(AV44 - IF(AJ44&gt;1, M44*AQ44*100.0/(AL44*BJ44), 0))*(BC44+BD44)/1000.0</f>
        <v>0</v>
      </c>
      <c r="R44">
        <f>2.0/((1/T44-1/S44)+SIGN(T44)*SQRT((1/T44-1/S44)*(1/T44-1/S44) + 4*AR44/((AR44+1)*(AR44+1))*(2*1/T44*1/S44-1/S44*1/S44)))</f>
        <v>0</v>
      </c>
      <c r="S44">
        <f>IF(LEFT(AS44,1)&lt;&gt;"0",IF(LEFT(AS44,1)="1",3.0,AT44),$D$5+$E$5*(BJ44*BC44/($K$5*1000))+$F$5*(BJ44*BC44/($K$5*1000))*MAX(MIN(AQ44,$J$5),$I$5)*MAX(MIN(AQ44,$J$5),$I$5)+$G$5*MAX(MIN(AQ44,$J$5),$I$5)*(BJ44*BC44/($K$5*1000))+$H$5*(BJ44*BC44/($K$5*1000))*(BJ44*BC44/($K$5*1000)))</f>
        <v>0</v>
      </c>
      <c r="T44">
        <f>K44*(1000-(1000*0.61365*exp(17.502*X44/(240.97+X44))/(BC44+BD44)+AX44)/2)/(1000*0.61365*exp(17.502*X44/(240.97+X44))/(BC44+BD44)-AX44)</f>
        <v>0</v>
      </c>
      <c r="U44">
        <f>1/((AR44+1)/(R44/1.6)+1/(S44/1.37)) + AR44/((AR44+1)/(R44/1.6) + AR44/(S44/1.37))</f>
        <v>0</v>
      </c>
      <c r="V44">
        <f>(AM44*AP44)</f>
        <v>0</v>
      </c>
      <c r="W44">
        <f>(BE44+(V44+2*0.95*5.67E-8*(((BE44+$B$7)+273)^4-(BE44+273)^4)-44100*K44)/(1.84*29.3*S44+8*0.95*5.67E-8*(BE44+273)^3))</f>
        <v>0</v>
      </c>
      <c r="X44">
        <f>($C$7*BF44+$D$7*BG44+$E$7*W44)</f>
        <v>0</v>
      </c>
      <c r="Y44">
        <f>0.61365*exp(17.502*X44/(240.97+X44))</f>
        <v>0</v>
      </c>
      <c r="Z44">
        <f>(AA44/AB44*100)</f>
        <v>0</v>
      </c>
      <c r="AA44">
        <f>AX44*(BC44+BD44)/1000</f>
        <v>0</v>
      </c>
      <c r="AB44">
        <f>0.61365*exp(17.502*BE44/(240.97+BE44))</f>
        <v>0</v>
      </c>
      <c r="AC44">
        <f>(Y44-AX44*(BC44+BD44)/1000)</f>
        <v>0</v>
      </c>
      <c r="AD44">
        <f>(-K44*44100)</f>
        <v>0</v>
      </c>
      <c r="AE44">
        <f>2*29.3*S44*0.92*(BE44-X44)</f>
        <v>0</v>
      </c>
      <c r="AF44">
        <f>2*0.95*5.67E-8*(((BE44+$B$7)+273)^4-(X44+273)^4)</f>
        <v>0</v>
      </c>
      <c r="AG44">
        <f>V44+AF44+AD44+AE44</f>
        <v>0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MAX(0,($B$13+$C$13*BJ44)/(1+$D$13*BJ44)*BC44/(BE44+273)*$E$13)</f>
        <v>0</v>
      </c>
      <c r="AM44">
        <f>$B$11*BK44+$C$11*BL44+$F$11*BW44*(1-BZ44)</f>
        <v>0</v>
      </c>
      <c r="AN44">
        <f>AM44*AO44</f>
        <v>0</v>
      </c>
      <c r="AO44">
        <f>($B$11*$D$9+$C$11*$D$9+$F$11*((CJ44+CB44)/MAX(CJ44+CB44+CK44, 0.1)*$I$9+CK44/MAX(CJ44+CB44+CK44, 0.1)*$J$9))/($B$11+$C$11+$F$11)</f>
        <v>0</v>
      </c>
      <c r="AP44">
        <f>($B$11*$K$9+$C$11*$K$9+$F$11*((CJ44+CB44)/MAX(CJ44+CB44+CK44, 0.1)*$P$9+CK44/MAX(CJ44+CB44+CK44, 0.1)*$Q$9))/($B$11+$C$11+$F$11)</f>
        <v>0</v>
      </c>
      <c r="AQ44">
        <v>6</v>
      </c>
      <c r="AR44">
        <v>0.5</v>
      </c>
      <c r="AS44" t="s">
        <v>346</v>
      </c>
      <c r="AT44">
        <v>2</v>
      </c>
      <c r="AU44">
        <v>1691248540.1</v>
      </c>
      <c r="AV44">
        <v>399.504</v>
      </c>
      <c r="AW44">
        <v>419.97</v>
      </c>
      <c r="AX44">
        <v>14.4733</v>
      </c>
      <c r="AY44">
        <v>8.626200000000001</v>
      </c>
      <c r="AZ44">
        <v>397.917</v>
      </c>
      <c r="BA44">
        <v>14.411</v>
      </c>
      <c r="BB44">
        <v>500.085</v>
      </c>
      <c r="BC44">
        <v>101.387</v>
      </c>
      <c r="BD44">
        <v>0.0999197</v>
      </c>
      <c r="BE44">
        <v>23.6157</v>
      </c>
      <c r="BF44">
        <v>23.6832</v>
      </c>
      <c r="BG44">
        <v>999.9</v>
      </c>
      <c r="BH44">
        <v>0</v>
      </c>
      <c r="BI44">
        <v>0</v>
      </c>
      <c r="BJ44">
        <v>9997.5</v>
      </c>
      <c r="BK44">
        <v>0</v>
      </c>
      <c r="BL44">
        <v>112.018</v>
      </c>
      <c r="BM44">
        <v>-20.4658</v>
      </c>
      <c r="BN44">
        <v>405.371</v>
      </c>
      <c r="BO44">
        <v>423.624</v>
      </c>
      <c r="BP44">
        <v>5.84714</v>
      </c>
      <c r="BQ44">
        <v>419.97</v>
      </c>
      <c r="BR44">
        <v>8.626200000000001</v>
      </c>
      <c r="BS44">
        <v>1.46741</v>
      </c>
      <c r="BT44">
        <v>0.874586</v>
      </c>
      <c r="BU44">
        <v>12.6327</v>
      </c>
      <c r="BV44">
        <v>4.9792</v>
      </c>
      <c r="BW44">
        <v>1999.87</v>
      </c>
      <c r="BX44">
        <v>0.89999</v>
      </c>
      <c r="BY44">
        <v>0.10001</v>
      </c>
      <c r="BZ44">
        <v>0</v>
      </c>
      <c r="CA44">
        <v>3.1351</v>
      </c>
      <c r="CB44">
        <v>0</v>
      </c>
      <c r="CC44">
        <v>32396.1</v>
      </c>
      <c r="CD44">
        <v>17857.7</v>
      </c>
      <c r="CE44">
        <v>38.312</v>
      </c>
      <c r="CF44">
        <v>39.812</v>
      </c>
      <c r="CG44">
        <v>38.562</v>
      </c>
      <c r="CH44">
        <v>38.625</v>
      </c>
      <c r="CI44">
        <v>37.687</v>
      </c>
      <c r="CJ44">
        <v>1799.86</v>
      </c>
      <c r="CK44">
        <v>200.01</v>
      </c>
      <c r="CL44">
        <v>0</v>
      </c>
      <c r="CM44">
        <v>1691248536.8</v>
      </c>
      <c r="CN44">
        <v>0</v>
      </c>
      <c r="CO44">
        <v>1691245121.1</v>
      </c>
      <c r="CP44" t="s">
        <v>347</v>
      </c>
      <c r="CQ44">
        <v>1691245121.1</v>
      </c>
      <c r="CR44">
        <v>1691245108.6</v>
      </c>
      <c r="CS44">
        <v>1</v>
      </c>
      <c r="CT44">
        <v>-0.057</v>
      </c>
      <c r="CU44">
        <v>-0.012</v>
      </c>
      <c r="CV44">
        <v>1.587</v>
      </c>
      <c r="CW44">
        <v>0.062</v>
      </c>
      <c r="CX44">
        <v>414</v>
      </c>
      <c r="CY44">
        <v>14</v>
      </c>
      <c r="CZ44">
        <v>0.54</v>
      </c>
      <c r="DA44">
        <v>0.17</v>
      </c>
      <c r="DB44">
        <v>15.10652368308752</v>
      </c>
      <c r="DC44">
        <v>-0.8951551226583819</v>
      </c>
      <c r="DD44">
        <v>0.1050843471637344</v>
      </c>
      <c r="DE44">
        <v>1</v>
      </c>
      <c r="DF44">
        <v>0.004901498627954551</v>
      </c>
      <c r="DG44">
        <v>0.00026685891972715</v>
      </c>
      <c r="DH44">
        <v>2.257330135715235E-05</v>
      </c>
      <c r="DI44">
        <v>1</v>
      </c>
      <c r="DJ44">
        <v>0.3539100269200485</v>
      </c>
      <c r="DK44">
        <v>0.03506839533504712</v>
      </c>
      <c r="DL44">
        <v>0.001951115742656506</v>
      </c>
      <c r="DM44">
        <v>1</v>
      </c>
      <c r="DN44">
        <v>3</v>
      </c>
      <c r="DO44">
        <v>3</v>
      </c>
      <c r="DP44" t="s">
        <v>348</v>
      </c>
      <c r="DQ44">
        <v>3.10091</v>
      </c>
      <c r="DR44">
        <v>2.73175</v>
      </c>
      <c r="DS44">
        <v>0.09653059999999999</v>
      </c>
      <c r="DT44">
        <v>0.101283</v>
      </c>
      <c r="DU44">
        <v>0.07292899999999999</v>
      </c>
      <c r="DV44">
        <v>0.0502981</v>
      </c>
      <c r="DW44">
        <v>26214</v>
      </c>
      <c r="DX44">
        <v>28317.1</v>
      </c>
      <c r="DY44">
        <v>27484.4</v>
      </c>
      <c r="DZ44">
        <v>29626.2</v>
      </c>
      <c r="EA44">
        <v>31899.9</v>
      </c>
      <c r="EB44">
        <v>34708.9</v>
      </c>
      <c r="EC44">
        <v>37711.3</v>
      </c>
      <c r="ED44">
        <v>40632.7</v>
      </c>
      <c r="EE44">
        <v>2.14848</v>
      </c>
      <c r="EF44">
        <v>2.06905</v>
      </c>
      <c r="EG44">
        <v>-0.00719726</v>
      </c>
      <c r="EH44">
        <v>0</v>
      </c>
      <c r="EI44">
        <v>23.8016</v>
      </c>
      <c r="EJ44">
        <v>999.9</v>
      </c>
      <c r="EK44">
        <v>41.8</v>
      </c>
      <c r="EL44">
        <v>32.5</v>
      </c>
      <c r="EM44">
        <v>20.2508</v>
      </c>
      <c r="EN44">
        <v>64.61839999999999</v>
      </c>
      <c r="EO44">
        <v>12.8285</v>
      </c>
      <c r="EP44">
        <v>1</v>
      </c>
      <c r="EQ44">
        <v>0.0789431</v>
      </c>
      <c r="ER44">
        <v>3.73478</v>
      </c>
      <c r="ES44">
        <v>20.1713</v>
      </c>
      <c r="ET44">
        <v>5.25727</v>
      </c>
      <c r="EU44">
        <v>12.0639</v>
      </c>
      <c r="EV44">
        <v>4.97315</v>
      </c>
      <c r="EW44">
        <v>3.29332</v>
      </c>
      <c r="EX44">
        <v>7079</v>
      </c>
      <c r="EY44">
        <v>9999</v>
      </c>
      <c r="EZ44">
        <v>9999</v>
      </c>
      <c r="FA44">
        <v>115.7</v>
      </c>
      <c r="FB44">
        <v>4.97227</v>
      </c>
      <c r="FC44">
        <v>1.87102</v>
      </c>
      <c r="FD44">
        <v>1.87714</v>
      </c>
      <c r="FE44">
        <v>1.87027</v>
      </c>
      <c r="FF44">
        <v>1.87332</v>
      </c>
      <c r="FG44">
        <v>1.87485</v>
      </c>
      <c r="FH44">
        <v>1.87424</v>
      </c>
      <c r="FI44">
        <v>1.87561</v>
      </c>
      <c r="FJ44">
        <v>0</v>
      </c>
      <c r="FK44">
        <v>0</v>
      </c>
      <c r="FL44">
        <v>0</v>
      </c>
      <c r="FM44">
        <v>0</v>
      </c>
      <c r="FN44" t="s">
        <v>349</v>
      </c>
      <c r="FO44" t="s">
        <v>350</v>
      </c>
      <c r="FP44" t="s">
        <v>351</v>
      </c>
      <c r="FQ44" t="s">
        <v>351</v>
      </c>
      <c r="FR44" t="s">
        <v>351</v>
      </c>
      <c r="FS44" t="s">
        <v>351</v>
      </c>
      <c r="FT44">
        <v>0</v>
      </c>
      <c r="FU44">
        <v>100</v>
      </c>
      <c r="FV44">
        <v>100</v>
      </c>
      <c r="FW44">
        <v>1.587</v>
      </c>
      <c r="FX44">
        <v>0.0623</v>
      </c>
      <c r="FY44">
        <v>1.587190476190585</v>
      </c>
      <c r="FZ44">
        <v>0</v>
      </c>
      <c r="GA44">
        <v>0</v>
      </c>
      <c r="GB44">
        <v>0</v>
      </c>
      <c r="GC44">
        <v>0.06235500000000194</v>
      </c>
      <c r="GD44">
        <v>0</v>
      </c>
      <c r="GE44">
        <v>0</v>
      </c>
      <c r="GF44">
        <v>0</v>
      </c>
      <c r="GG44">
        <v>-1</v>
      </c>
      <c r="GH44">
        <v>-1</v>
      </c>
      <c r="GI44">
        <v>-1</v>
      </c>
      <c r="GJ44">
        <v>-1</v>
      </c>
      <c r="GK44">
        <v>57</v>
      </c>
      <c r="GL44">
        <v>57.2</v>
      </c>
      <c r="GM44">
        <v>1.07666</v>
      </c>
      <c r="GN44">
        <v>2.5354</v>
      </c>
      <c r="GO44">
        <v>1.39893</v>
      </c>
      <c r="GP44">
        <v>2.27539</v>
      </c>
      <c r="GQ44">
        <v>1.44897</v>
      </c>
      <c r="GR44">
        <v>2.50977</v>
      </c>
      <c r="GS44">
        <v>36.0347</v>
      </c>
      <c r="GT44">
        <v>15.498</v>
      </c>
      <c r="GU44">
        <v>18</v>
      </c>
      <c r="GV44">
        <v>497.882</v>
      </c>
      <c r="GW44">
        <v>485.064</v>
      </c>
      <c r="GX44">
        <v>20.0052</v>
      </c>
      <c r="GY44">
        <v>28.1816</v>
      </c>
      <c r="GZ44">
        <v>30.0002</v>
      </c>
      <c r="HA44">
        <v>28.1432</v>
      </c>
      <c r="HB44">
        <v>28.1116</v>
      </c>
      <c r="HC44">
        <v>21.507</v>
      </c>
      <c r="HD44">
        <v>54.669</v>
      </c>
      <c r="HE44">
        <v>0</v>
      </c>
      <c r="HF44">
        <v>20</v>
      </c>
      <c r="HG44">
        <v>420</v>
      </c>
      <c r="HH44">
        <v>8.57954</v>
      </c>
      <c r="HI44">
        <v>101.72</v>
      </c>
      <c r="HJ44">
        <v>101.54</v>
      </c>
    </row>
    <row r="45" spans="1:218">
      <c r="A45">
        <v>29</v>
      </c>
      <c r="B45">
        <v>1691248707.1</v>
      </c>
      <c r="C45">
        <v>3321.5</v>
      </c>
      <c r="D45" t="s">
        <v>407</v>
      </c>
      <c r="E45" t="s">
        <v>408</v>
      </c>
      <c r="F45" t="s">
        <v>344</v>
      </c>
      <c r="I45" t="s">
        <v>345</v>
      </c>
      <c r="J45">
        <v>1691248707.1</v>
      </c>
      <c r="K45">
        <f>(L45)/1000</f>
        <v>0</v>
      </c>
      <c r="L45">
        <f>1000*BB45*AJ45*(AX45-AY45)/(100*AQ45*(1000-AJ45*AX45))</f>
        <v>0</v>
      </c>
      <c r="M45">
        <f>BB45*AJ45*(AW45-AV45*(1000-AJ45*AY45)/(1000-AJ45*AX45))/(100*AQ45)</f>
        <v>0</v>
      </c>
      <c r="N45">
        <f>AV45 - IF(AJ45&gt;1, M45*AQ45*100.0/(AL45*BJ45), 0)</f>
        <v>0</v>
      </c>
      <c r="O45">
        <f>((U45-K45/2)*N45-M45)/(U45+K45/2)</f>
        <v>0</v>
      </c>
      <c r="P45">
        <f>O45*(BC45+BD45)/1000.0</f>
        <v>0</v>
      </c>
      <c r="Q45">
        <f>(AV45 - IF(AJ45&gt;1, M45*AQ45*100.0/(AL45*BJ45), 0))*(BC45+BD45)/1000.0</f>
        <v>0</v>
      </c>
      <c r="R45">
        <f>2.0/((1/T45-1/S45)+SIGN(T45)*SQRT((1/T45-1/S45)*(1/T45-1/S45) + 4*AR45/((AR45+1)*(AR45+1))*(2*1/T45*1/S45-1/S45*1/S45)))</f>
        <v>0</v>
      </c>
      <c r="S45">
        <f>IF(LEFT(AS45,1)&lt;&gt;"0",IF(LEFT(AS45,1)="1",3.0,AT45),$D$5+$E$5*(BJ45*BC45/($K$5*1000))+$F$5*(BJ45*BC45/($K$5*1000))*MAX(MIN(AQ45,$J$5),$I$5)*MAX(MIN(AQ45,$J$5),$I$5)+$G$5*MAX(MIN(AQ45,$J$5),$I$5)*(BJ45*BC45/($K$5*1000))+$H$5*(BJ45*BC45/($K$5*1000))*(BJ45*BC45/($K$5*1000)))</f>
        <v>0</v>
      </c>
      <c r="T45">
        <f>K45*(1000-(1000*0.61365*exp(17.502*X45/(240.97+X45))/(BC45+BD45)+AX45)/2)/(1000*0.61365*exp(17.502*X45/(240.97+X45))/(BC45+BD45)-AX45)</f>
        <v>0</v>
      </c>
      <c r="U45">
        <f>1/((AR45+1)/(R45/1.6)+1/(S45/1.37)) + AR45/((AR45+1)/(R45/1.6) + AR45/(S45/1.37))</f>
        <v>0</v>
      </c>
      <c r="V45">
        <f>(AM45*AP45)</f>
        <v>0</v>
      </c>
      <c r="W45">
        <f>(BE45+(V45+2*0.95*5.67E-8*(((BE45+$B$7)+273)^4-(BE45+273)^4)-44100*K45)/(1.84*29.3*S45+8*0.95*5.67E-8*(BE45+273)^3))</f>
        <v>0</v>
      </c>
      <c r="X45">
        <f>($C$7*BF45+$D$7*BG45+$E$7*W45)</f>
        <v>0</v>
      </c>
      <c r="Y45">
        <f>0.61365*exp(17.502*X45/(240.97+X45))</f>
        <v>0</v>
      </c>
      <c r="Z45">
        <f>(AA45/AB45*100)</f>
        <v>0</v>
      </c>
      <c r="AA45">
        <f>AX45*(BC45+BD45)/1000</f>
        <v>0</v>
      </c>
      <c r="AB45">
        <f>0.61365*exp(17.502*BE45/(240.97+BE45))</f>
        <v>0</v>
      </c>
      <c r="AC45">
        <f>(Y45-AX45*(BC45+BD45)/1000)</f>
        <v>0</v>
      </c>
      <c r="AD45">
        <f>(-K45*44100)</f>
        <v>0</v>
      </c>
      <c r="AE45">
        <f>2*29.3*S45*0.92*(BE45-X45)</f>
        <v>0</v>
      </c>
      <c r="AF45">
        <f>2*0.95*5.67E-8*(((BE45+$B$7)+273)^4-(X45+273)^4)</f>
        <v>0</v>
      </c>
      <c r="AG45">
        <f>V45+AF45+AD45+AE45</f>
        <v>0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MAX(0,($B$13+$C$13*BJ45)/(1+$D$13*BJ45)*BC45/(BE45+273)*$E$13)</f>
        <v>0</v>
      </c>
      <c r="AM45">
        <f>$B$11*BK45+$C$11*BL45+$F$11*BW45*(1-BZ45)</f>
        <v>0</v>
      </c>
      <c r="AN45">
        <f>AM45*AO45</f>
        <v>0</v>
      </c>
      <c r="AO45">
        <f>($B$11*$D$9+$C$11*$D$9+$F$11*((CJ45+CB45)/MAX(CJ45+CB45+CK45, 0.1)*$I$9+CK45/MAX(CJ45+CB45+CK45, 0.1)*$J$9))/($B$11+$C$11+$F$11)</f>
        <v>0</v>
      </c>
      <c r="AP45">
        <f>($B$11*$K$9+$C$11*$K$9+$F$11*((CJ45+CB45)/MAX(CJ45+CB45+CK45, 0.1)*$P$9+CK45/MAX(CJ45+CB45+CK45, 0.1)*$Q$9))/($B$11+$C$11+$F$11)</f>
        <v>0</v>
      </c>
      <c r="AQ45">
        <v>6</v>
      </c>
      <c r="AR45">
        <v>0.5</v>
      </c>
      <c r="AS45" t="s">
        <v>346</v>
      </c>
      <c r="AT45">
        <v>2</v>
      </c>
      <c r="AU45">
        <v>1691248707.1</v>
      </c>
      <c r="AV45">
        <v>397.117</v>
      </c>
      <c r="AW45">
        <v>420.005</v>
      </c>
      <c r="AX45">
        <v>14.2335</v>
      </c>
      <c r="AY45">
        <v>9.83164</v>
      </c>
      <c r="AZ45">
        <v>395.53</v>
      </c>
      <c r="BA45">
        <v>14.1712</v>
      </c>
      <c r="BB45">
        <v>500.128</v>
      </c>
      <c r="BC45">
        <v>101.39</v>
      </c>
      <c r="BD45">
        <v>0.100009</v>
      </c>
      <c r="BE45">
        <v>23.3577</v>
      </c>
      <c r="BF45">
        <v>23.6177</v>
      </c>
      <c r="BG45">
        <v>999.9</v>
      </c>
      <c r="BH45">
        <v>0</v>
      </c>
      <c r="BI45">
        <v>0</v>
      </c>
      <c r="BJ45">
        <v>9990</v>
      </c>
      <c r="BK45">
        <v>0</v>
      </c>
      <c r="BL45">
        <v>1295.9</v>
      </c>
      <c r="BM45">
        <v>-22.8875</v>
      </c>
      <c r="BN45">
        <v>402.851</v>
      </c>
      <c r="BO45">
        <v>424.175</v>
      </c>
      <c r="BP45">
        <v>4.40191</v>
      </c>
      <c r="BQ45">
        <v>420.005</v>
      </c>
      <c r="BR45">
        <v>9.83164</v>
      </c>
      <c r="BS45">
        <v>1.44314</v>
      </c>
      <c r="BT45">
        <v>0.996829</v>
      </c>
      <c r="BU45">
        <v>12.3787</v>
      </c>
      <c r="BV45">
        <v>6.87012</v>
      </c>
      <c r="BW45">
        <v>1999.98</v>
      </c>
      <c r="BX45">
        <v>0.90001</v>
      </c>
      <c r="BY45">
        <v>0.0999905</v>
      </c>
      <c r="BZ45">
        <v>0</v>
      </c>
      <c r="CA45">
        <v>2.8638</v>
      </c>
      <c r="CB45">
        <v>0</v>
      </c>
      <c r="CC45">
        <v>26234.4</v>
      </c>
      <c r="CD45">
        <v>17858.9</v>
      </c>
      <c r="CE45">
        <v>38.125</v>
      </c>
      <c r="CF45">
        <v>39.312</v>
      </c>
      <c r="CG45">
        <v>38.375</v>
      </c>
      <c r="CH45">
        <v>38.125</v>
      </c>
      <c r="CI45">
        <v>37.375</v>
      </c>
      <c r="CJ45">
        <v>1800</v>
      </c>
      <c r="CK45">
        <v>199.98</v>
      </c>
      <c r="CL45">
        <v>0</v>
      </c>
      <c r="CM45">
        <v>1691248704.2</v>
      </c>
      <c r="CN45">
        <v>0</v>
      </c>
      <c r="CO45">
        <v>1691245121.1</v>
      </c>
      <c r="CP45" t="s">
        <v>347</v>
      </c>
      <c r="CQ45">
        <v>1691245121.1</v>
      </c>
      <c r="CR45">
        <v>1691245108.6</v>
      </c>
      <c r="CS45">
        <v>1</v>
      </c>
      <c r="CT45">
        <v>-0.057</v>
      </c>
      <c r="CU45">
        <v>-0.012</v>
      </c>
      <c r="CV45">
        <v>1.587</v>
      </c>
      <c r="CW45">
        <v>0.062</v>
      </c>
      <c r="CX45">
        <v>414</v>
      </c>
      <c r="CY45">
        <v>14</v>
      </c>
      <c r="CZ45">
        <v>0.54</v>
      </c>
      <c r="DA45">
        <v>0.17</v>
      </c>
      <c r="DB45">
        <v>17.43617744604448</v>
      </c>
      <c r="DC45">
        <v>0.7803313135306285</v>
      </c>
      <c r="DD45">
        <v>0.0433695569673379</v>
      </c>
      <c r="DE45">
        <v>1</v>
      </c>
      <c r="DF45">
        <v>0.003726313455008673</v>
      </c>
      <c r="DG45">
        <v>-3.135550059000313E-05</v>
      </c>
      <c r="DH45">
        <v>2.472942900135039E-06</v>
      </c>
      <c r="DI45">
        <v>1</v>
      </c>
      <c r="DJ45">
        <v>0.2620277823967999</v>
      </c>
      <c r="DK45">
        <v>-0.002205627976518576</v>
      </c>
      <c r="DL45">
        <v>0.0001395233420741314</v>
      </c>
      <c r="DM45">
        <v>1</v>
      </c>
      <c r="DN45">
        <v>3</v>
      </c>
      <c r="DO45">
        <v>3</v>
      </c>
      <c r="DP45" t="s">
        <v>348</v>
      </c>
      <c r="DQ45">
        <v>3.10124</v>
      </c>
      <c r="DR45">
        <v>2.73178</v>
      </c>
      <c r="DS45">
        <v>0.09606629999999999</v>
      </c>
      <c r="DT45">
        <v>0.101284</v>
      </c>
      <c r="DU45">
        <v>0.0719998</v>
      </c>
      <c r="DV45">
        <v>0.0557626</v>
      </c>
      <c r="DW45">
        <v>26219.9</v>
      </c>
      <c r="DX45">
        <v>28308.5</v>
      </c>
      <c r="DY45">
        <v>27476.7</v>
      </c>
      <c r="DZ45">
        <v>29617.4</v>
      </c>
      <c r="EA45">
        <v>31922.8</v>
      </c>
      <c r="EB45">
        <v>34498.5</v>
      </c>
      <c r="EC45">
        <v>37700.7</v>
      </c>
      <c r="ED45">
        <v>40619.9</v>
      </c>
      <c r="EE45">
        <v>2.15107</v>
      </c>
      <c r="EF45">
        <v>2.06623</v>
      </c>
      <c r="EG45">
        <v>0.0212118</v>
      </c>
      <c r="EH45">
        <v>0</v>
      </c>
      <c r="EI45">
        <v>23.2688</v>
      </c>
      <c r="EJ45">
        <v>999.9</v>
      </c>
      <c r="EK45">
        <v>42.5</v>
      </c>
      <c r="EL45">
        <v>32.8</v>
      </c>
      <c r="EM45">
        <v>20.9403</v>
      </c>
      <c r="EN45">
        <v>64.5984</v>
      </c>
      <c r="EO45">
        <v>12.476</v>
      </c>
      <c r="EP45">
        <v>1</v>
      </c>
      <c r="EQ45">
        <v>0.0836966</v>
      </c>
      <c r="ER45">
        <v>3.41815</v>
      </c>
      <c r="ES45">
        <v>20.1771</v>
      </c>
      <c r="ET45">
        <v>5.25712</v>
      </c>
      <c r="EU45">
        <v>12.0637</v>
      </c>
      <c r="EV45">
        <v>4.9731</v>
      </c>
      <c r="EW45">
        <v>3.29323</v>
      </c>
      <c r="EX45">
        <v>7082.6</v>
      </c>
      <c r="EY45">
        <v>9999</v>
      </c>
      <c r="EZ45">
        <v>9999</v>
      </c>
      <c r="FA45">
        <v>115.7</v>
      </c>
      <c r="FB45">
        <v>4.9723</v>
      </c>
      <c r="FC45">
        <v>1.87103</v>
      </c>
      <c r="FD45">
        <v>1.87716</v>
      </c>
      <c r="FE45">
        <v>1.87027</v>
      </c>
      <c r="FF45">
        <v>1.87333</v>
      </c>
      <c r="FG45">
        <v>1.87484</v>
      </c>
      <c r="FH45">
        <v>1.87427</v>
      </c>
      <c r="FI45">
        <v>1.87561</v>
      </c>
      <c r="FJ45">
        <v>0</v>
      </c>
      <c r="FK45">
        <v>0</v>
      </c>
      <c r="FL45">
        <v>0</v>
      </c>
      <c r="FM45">
        <v>0</v>
      </c>
      <c r="FN45" t="s">
        <v>349</v>
      </c>
      <c r="FO45" t="s">
        <v>350</v>
      </c>
      <c r="FP45" t="s">
        <v>351</v>
      </c>
      <c r="FQ45" t="s">
        <v>351</v>
      </c>
      <c r="FR45" t="s">
        <v>351</v>
      </c>
      <c r="FS45" t="s">
        <v>351</v>
      </c>
      <c r="FT45">
        <v>0</v>
      </c>
      <c r="FU45">
        <v>100</v>
      </c>
      <c r="FV45">
        <v>100</v>
      </c>
      <c r="FW45">
        <v>1.587</v>
      </c>
      <c r="FX45">
        <v>0.0623</v>
      </c>
      <c r="FY45">
        <v>1.587190476190585</v>
      </c>
      <c r="FZ45">
        <v>0</v>
      </c>
      <c r="GA45">
        <v>0</v>
      </c>
      <c r="GB45">
        <v>0</v>
      </c>
      <c r="GC45">
        <v>0.06235500000000194</v>
      </c>
      <c r="GD45">
        <v>0</v>
      </c>
      <c r="GE45">
        <v>0</v>
      </c>
      <c r="GF45">
        <v>0</v>
      </c>
      <c r="GG45">
        <v>-1</v>
      </c>
      <c r="GH45">
        <v>-1</v>
      </c>
      <c r="GI45">
        <v>-1</v>
      </c>
      <c r="GJ45">
        <v>-1</v>
      </c>
      <c r="GK45">
        <v>59.8</v>
      </c>
      <c r="GL45">
        <v>60</v>
      </c>
      <c r="GM45">
        <v>1.07544</v>
      </c>
      <c r="GN45">
        <v>2.52686</v>
      </c>
      <c r="GO45">
        <v>1.39893</v>
      </c>
      <c r="GP45">
        <v>2.27417</v>
      </c>
      <c r="GQ45">
        <v>1.44897</v>
      </c>
      <c r="GR45">
        <v>2.54028</v>
      </c>
      <c r="GS45">
        <v>36.2694</v>
      </c>
      <c r="GT45">
        <v>15.4717</v>
      </c>
      <c r="GU45">
        <v>18</v>
      </c>
      <c r="GV45">
        <v>500.3</v>
      </c>
      <c r="GW45">
        <v>483.897</v>
      </c>
      <c r="GX45">
        <v>19.9991</v>
      </c>
      <c r="GY45">
        <v>28.2287</v>
      </c>
      <c r="GZ45">
        <v>30</v>
      </c>
      <c r="HA45">
        <v>28.2248</v>
      </c>
      <c r="HB45">
        <v>28.1913</v>
      </c>
      <c r="HC45">
        <v>21.5074</v>
      </c>
      <c r="HD45">
        <v>51.1076</v>
      </c>
      <c r="HE45">
        <v>0</v>
      </c>
      <c r="HF45">
        <v>20</v>
      </c>
      <c r="HG45">
        <v>420</v>
      </c>
      <c r="HH45">
        <v>9.84599</v>
      </c>
      <c r="HI45">
        <v>101.691</v>
      </c>
      <c r="HJ45">
        <v>101.509</v>
      </c>
    </row>
    <row r="46" spans="1:218">
      <c r="A46">
        <v>30</v>
      </c>
      <c r="B46">
        <v>1691248836.1</v>
      </c>
      <c r="C46">
        <v>3450.5</v>
      </c>
      <c r="D46" t="s">
        <v>409</v>
      </c>
      <c r="E46" t="s">
        <v>410</v>
      </c>
      <c r="F46" t="s">
        <v>344</v>
      </c>
      <c r="I46" t="s">
        <v>345</v>
      </c>
      <c r="J46">
        <v>1691248836.1</v>
      </c>
      <c r="K46">
        <f>(L46)/1000</f>
        <v>0</v>
      </c>
      <c r="L46">
        <f>1000*BB46*AJ46*(AX46-AY46)/(100*AQ46*(1000-AJ46*AX46))</f>
        <v>0</v>
      </c>
      <c r="M46">
        <f>BB46*AJ46*(AW46-AV46*(1000-AJ46*AY46)/(1000-AJ46*AX46))/(100*AQ46)</f>
        <v>0</v>
      </c>
      <c r="N46">
        <f>AV46 - IF(AJ46&gt;1, M46*AQ46*100.0/(AL46*BJ46), 0)</f>
        <v>0</v>
      </c>
      <c r="O46">
        <f>((U46-K46/2)*N46-M46)/(U46+K46/2)</f>
        <v>0</v>
      </c>
      <c r="P46">
        <f>O46*(BC46+BD46)/1000.0</f>
        <v>0</v>
      </c>
      <c r="Q46">
        <f>(AV46 - IF(AJ46&gt;1, M46*AQ46*100.0/(AL46*BJ46), 0))*(BC46+BD46)/1000.0</f>
        <v>0</v>
      </c>
      <c r="R46">
        <f>2.0/((1/T46-1/S46)+SIGN(T46)*SQRT((1/T46-1/S46)*(1/T46-1/S46) + 4*AR46/((AR46+1)*(AR46+1))*(2*1/T46*1/S46-1/S46*1/S46)))</f>
        <v>0</v>
      </c>
      <c r="S46">
        <f>IF(LEFT(AS46,1)&lt;&gt;"0",IF(LEFT(AS46,1)="1",3.0,AT46),$D$5+$E$5*(BJ46*BC46/($K$5*1000))+$F$5*(BJ46*BC46/($K$5*1000))*MAX(MIN(AQ46,$J$5),$I$5)*MAX(MIN(AQ46,$J$5),$I$5)+$G$5*MAX(MIN(AQ46,$J$5),$I$5)*(BJ46*BC46/($K$5*1000))+$H$5*(BJ46*BC46/($K$5*1000))*(BJ46*BC46/($K$5*1000)))</f>
        <v>0</v>
      </c>
      <c r="T46">
        <f>K46*(1000-(1000*0.61365*exp(17.502*X46/(240.97+X46))/(BC46+BD46)+AX46)/2)/(1000*0.61365*exp(17.502*X46/(240.97+X46))/(BC46+BD46)-AX46)</f>
        <v>0</v>
      </c>
      <c r="U46">
        <f>1/((AR46+1)/(R46/1.6)+1/(S46/1.37)) + AR46/((AR46+1)/(R46/1.6) + AR46/(S46/1.37))</f>
        <v>0</v>
      </c>
      <c r="V46">
        <f>(AM46*AP46)</f>
        <v>0</v>
      </c>
      <c r="W46">
        <f>(BE46+(V46+2*0.95*5.67E-8*(((BE46+$B$7)+273)^4-(BE46+273)^4)-44100*K46)/(1.84*29.3*S46+8*0.95*5.67E-8*(BE46+273)^3))</f>
        <v>0</v>
      </c>
      <c r="X46">
        <f>($C$7*BF46+$D$7*BG46+$E$7*W46)</f>
        <v>0</v>
      </c>
      <c r="Y46">
        <f>0.61365*exp(17.502*X46/(240.97+X46))</f>
        <v>0</v>
      </c>
      <c r="Z46">
        <f>(AA46/AB46*100)</f>
        <v>0</v>
      </c>
      <c r="AA46">
        <f>AX46*(BC46+BD46)/1000</f>
        <v>0</v>
      </c>
      <c r="AB46">
        <f>0.61365*exp(17.502*BE46/(240.97+BE46))</f>
        <v>0</v>
      </c>
      <c r="AC46">
        <f>(Y46-AX46*(BC46+BD46)/1000)</f>
        <v>0</v>
      </c>
      <c r="AD46">
        <f>(-K46*44100)</f>
        <v>0</v>
      </c>
      <c r="AE46">
        <f>2*29.3*S46*0.92*(BE46-X46)</f>
        <v>0</v>
      </c>
      <c r="AF46">
        <f>2*0.95*5.67E-8*(((BE46+$B$7)+273)^4-(X46+273)^4)</f>
        <v>0</v>
      </c>
      <c r="AG46">
        <f>V46+AF46+AD46+AE46</f>
        <v>0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MAX(0,($B$13+$C$13*BJ46)/(1+$D$13*BJ46)*BC46/(BE46+273)*$E$13)</f>
        <v>0</v>
      </c>
      <c r="AM46">
        <f>$B$11*BK46+$C$11*BL46+$F$11*BW46*(1-BZ46)</f>
        <v>0</v>
      </c>
      <c r="AN46">
        <f>AM46*AO46</f>
        <v>0</v>
      </c>
      <c r="AO46">
        <f>($B$11*$D$9+$C$11*$D$9+$F$11*((CJ46+CB46)/MAX(CJ46+CB46+CK46, 0.1)*$I$9+CK46/MAX(CJ46+CB46+CK46, 0.1)*$J$9))/($B$11+$C$11+$F$11)</f>
        <v>0</v>
      </c>
      <c r="AP46">
        <f>($B$11*$K$9+$C$11*$K$9+$F$11*((CJ46+CB46)/MAX(CJ46+CB46+CK46, 0.1)*$P$9+CK46/MAX(CJ46+CB46+CK46, 0.1)*$Q$9))/($B$11+$C$11+$F$11)</f>
        <v>0</v>
      </c>
      <c r="AQ46">
        <v>6</v>
      </c>
      <c r="AR46">
        <v>0.5</v>
      </c>
      <c r="AS46" t="s">
        <v>346</v>
      </c>
      <c r="AT46">
        <v>2</v>
      </c>
      <c r="AU46">
        <v>1691248836.1</v>
      </c>
      <c r="AV46">
        <v>409.213</v>
      </c>
      <c r="AW46">
        <v>420.006</v>
      </c>
      <c r="AX46">
        <v>14.0393</v>
      </c>
      <c r="AY46">
        <v>11.5424</v>
      </c>
      <c r="AZ46">
        <v>407.626</v>
      </c>
      <c r="BA46">
        <v>13.9769</v>
      </c>
      <c r="BB46">
        <v>500.056</v>
      </c>
      <c r="BC46">
        <v>101.396</v>
      </c>
      <c r="BD46">
        <v>0.0998878</v>
      </c>
      <c r="BE46">
        <v>23.2965</v>
      </c>
      <c r="BF46">
        <v>23.7592</v>
      </c>
      <c r="BG46">
        <v>999.9</v>
      </c>
      <c r="BH46">
        <v>0</v>
      </c>
      <c r="BI46">
        <v>0</v>
      </c>
      <c r="BJ46">
        <v>10018.8</v>
      </c>
      <c r="BK46">
        <v>0</v>
      </c>
      <c r="BL46">
        <v>118.507</v>
      </c>
      <c r="BM46">
        <v>-10.793</v>
      </c>
      <c r="BN46">
        <v>415.04</v>
      </c>
      <c r="BO46">
        <v>424.911</v>
      </c>
      <c r="BP46">
        <v>2.49693</v>
      </c>
      <c r="BQ46">
        <v>420.006</v>
      </c>
      <c r="BR46">
        <v>11.5424</v>
      </c>
      <c r="BS46">
        <v>1.42353</v>
      </c>
      <c r="BT46">
        <v>1.17035</v>
      </c>
      <c r="BU46">
        <v>12.1707</v>
      </c>
      <c r="BV46">
        <v>9.22968</v>
      </c>
      <c r="BW46">
        <v>2000.27</v>
      </c>
      <c r="BX46">
        <v>0.900014</v>
      </c>
      <c r="BY46">
        <v>0.0999858</v>
      </c>
      <c r="BZ46">
        <v>0</v>
      </c>
      <c r="CA46">
        <v>2.6284</v>
      </c>
      <c r="CB46">
        <v>0</v>
      </c>
      <c r="CC46">
        <v>33955.8</v>
      </c>
      <c r="CD46">
        <v>17861.5</v>
      </c>
      <c r="CE46">
        <v>37.75</v>
      </c>
      <c r="CF46">
        <v>38.812</v>
      </c>
      <c r="CG46">
        <v>37.937</v>
      </c>
      <c r="CH46">
        <v>37.687</v>
      </c>
      <c r="CI46">
        <v>37.062</v>
      </c>
      <c r="CJ46">
        <v>1800.27</v>
      </c>
      <c r="CK46">
        <v>200</v>
      </c>
      <c r="CL46">
        <v>0</v>
      </c>
      <c r="CM46">
        <v>1691248833.2</v>
      </c>
      <c r="CN46">
        <v>0</v>
      </c>
      <c r="CO46">
        <v>1691245121.1</v>
      </c>
      <c r="CP46" t="s">
        <v>347</v>
      </c>
      <c r="CQ46">
        <v>1691245121.1</v>
      </c>
      <c r="CR46">
        <v>1691245108.6</v>
      </c>
      <c r="CS46">
        <v>1</v>
      </c>
      <c r="CT46">
        <v>-0.057</v>
      </c>
      <c r="CU46">
        <v>-0.012</v>
      </c>
      <c r="CV46">
        <v>1.587</v>
      </c>
      <c r="CW46">
        <v>0.062</v>
      </c>
      <c r="CX46">
        <v>414</v>
      </c>
      <c r="CY46">
        <v>14</v>
      </c>
      <c r="CZ46">
        <v>0.54</v>
      </c>
      <c r="DA46">
        <v>0.17</v>
      </c>
      <c r="DB46">
        <v>8.007076009039526</v>
      </c>
      <c r="DC46">
        <v>1.181856152472962</v>
      </c>
      <c r="DD46">
        <v>0.06022099037884713</v>
      </c>
      <c r="DE46">
        <v>0</v>
      </c>
      <c r="DF46">
        <v>0.002076115557299682</v>
      </c>
      <c r="DG46">
        <v>0.0002077903616863306</v>
      </c>
      <c r="DH46">
        <v>1.792394127005646E-05</v>
      </c>
      <c r="DI46">
        <v>1</v>
      </c>
      <c r="DJ46">
        <v>0.1386713588564722</v>
      </c>
      <c r="DK46">
        <v>0.02301654068980416</v>
      </c>
      <c r="DL46">
        <v>0.001120096806776086</v>
      </c>
      <c r="DM46">
        <v>1</v>
      </c>
      <c r="DN46">
        <v>2</v>
      </c>
      <c r="DO46">
        <v>3</v>
      </c>
      <c r="DP46" t="s">
        <v>368</v>
      </c>
      <c r="DQ46">
        <v>3.10157</v>
      </c>
      <c r="DR46">
        <v>2.73191</v>
      </c>
      <c r="DS46">
        <v>0.0983237</v>
      </c>
      <c r="DT46">
        <v>0.101317</v>
      </c>
      <c r="DU46">
        <v>0.071266</v>
      </c>
      <c r="DV46">
        <v>0.063168</v>
      </c>
      <c r="DW46">
        <v>26155.2</v>
      </c>
      <c r="DX46">
        <v>28309.2</v>
      </c>
      <c r="DY46">
        <v>27477.2</v>
      </c>
      <c r="DZ46">
        <v>29618.8</v>
      </c>
      <c r="EA46">
        <v>31943.9</v>
      </c>
      <c r="EB46">
        <v>34228.9</v>
      </c>
      <c r="EC46">
        <v>37695.4</v>
      </c>
      <c r="ED46">
        <v>40620.6</v>
      </c>
      <c r="EE46">
        <v>2.14675</v>
      </c>
      <c r="EF46">
        <v>2.06978</v>
      </c>
      <c r="EG46">
        <v>0.0292659</v>
      </c>
      <c r="EH46">
        <v>0</v>
      </c>
      <c r="EI46">
        <v>23.2779</v>
      </c>
      <c r="EJ46">
        <v>999.9</v>
      </c>
      <c r="EK46">
        <v>42.2</v>
      </c>
      <c r="EL46">
        <v>33</v>
      </c>
      <c r="EM46">
        <v>21.0288</v>
      </c>
      <c r="EN46">
        <v>64.3584</v>
      </c>
      <c r="EO46">
        <v>12.3117</v>
      </c>
      <c r="EP46">
        <v>1</v>
      </c>
      <c r="EQ46">
        <v>0.0753963</v>
      </c>
      <c r="ER46">
        <v>3.27969</v>
      </c>
      <c r="ES46">
        <v>20.18</v>
      </c>
      <c r="ET46">
        <v>5.25368</v>
      </c>
      <c r="EU46">
        <v>12.0634</v>
      </c>
      <c r="EV46">
        <v>4.9732</v>
      </c>
      <c r="EW46">
        <v>3.29323</v>
      </c>
      <c r="EX46">
        <v>7085.3</v>
      </c>
      <c r="EY46">
        <v>9999</v>
      </c>
      <c r="EZ46">
        <v>9999</v>
      </c>
      <c r="FA46">
        <v>115.7</v>
      </c>
      <c r="FB46">
        <v>4.97231</v>
      </c>
      <c r="FC46">
        <v>1.87103</v>
      </c>
      <c r="FD46">
        <v>1.87715</v>
      </c>
      <c r="FE46">
        <v>1.87027</v>
      </c>
      <c r="FF46">
        <v>1.87333</v>
      </c>
      <c r="FG46">
        <v>1.87485</v>
      </c>
      <c r="FH46">
        <v>1.87428</v>
      </c>
      <c r="FI46">
        <v>1.87561</v>
      </c>
      <c r="FJ46">
        <v>0</v>
      </c>
      <c r="FK46">
        <v>0</v>
      </c>
      <c r="FL46">
        <v>0</v>
      </c>
      <c r="FM46">
        <v>0</v>
      </c>
      <c r="FN46" t="s">
        <v>349</v>
      </c>
      <c r="FO46" t="s">
        <v>350</v>
      </c>
      <c r="FP46" t="s">
        <v>351</v>
      </c>
      <c r="FQ46" t="s">
        <v>351</v>
      </c>
      <c r="FR46" t="s">
        <v>351</v>
      </c>
      <c r="FS46" t="s">
        <v>351</v>
      </c>
      <c r="FT46">
        <v>0</v>
      </c>
      <c r="FU46">
        <v>100</v>
      </c>
      <c r="FV46">
        <v>100</v>
      </c>
      <c r="FW46">
        <v>1.587</v>
      </c>
      <c r="FX46">
        <v>0.0624</v>
      </c>
      <c r="FY46">
        <v>1.587190476190585</v>
      </c>
      <c r="FZ46">
        <v>0</v>
      </c>
      <c r="GA46">
        <v>0</v>
      </c>
      <c r="GB46">
        <v>0</v>
      </c>
      <c r="GC46">
        <v>0.06235500000000194</v>
      </c>
      <c r="GD46">
        <v>0</v>
      </c>
      <c r="GE46">
        <v>0</v>
      </c>
      <c r="GF46">
        <v>0</v>
      </c>
      <c r="GG46">
        <v>-1</v>
      </c>
      <c r="GH46">
        <v>-1</v>
      </c>
      <c r="GI46">
        <v>-1</v>
      </c>
      <c r="GJ46">
        <v>-1</v>
      </c>
      <c r="GK46">
        <v>61.9</v>
      </c>
      <c r="GL46">
        <v>62.1</v>
      </c>
      <c r="GM46">
        <v>1.07788</v>
      </c>
      <c r="GN46">
        <v>2.52441</v>
      </c>
      <c r="GO46">
        <v>1.39893</v>
      </c>
      <c r="GP46">
        <v>2.27417</v>
      </c>
      <c r="GQ46">
        <v>1.44897</v>
      </c>
      <c r="GR46">
        <v>2.49878</v>
      </c>
      <c r="GS46">
        <v>36.34</v>
      </c>
      <c r="GT46">
        <v>15.4542</v>
      </c>
      <c r="GU46">
        <v>18</v>
      </c>
      <c r="GV46">
        <v>497.107</v>
      </c>
      <c r="GW46">
        <v>485.944</v>
      </c>
      <c r="GX46">
        <v>19.9989</v>
      </c>
      <c r="GY46">
        <v>28.1378</v>
      </c>
      <c r="GZ46">
        <v>29.9997</v>
      </c>
      <c r="HA46">
        <v>28.1784</v>
      </c>
      <c r="HB46">
        <v>28.1553</v>
      </c>
      <c r="HC46">
        <v>21.5411</v>
      </c>
      <c r="HD46">
        <v>44.716</v>
      </c>
      <c r="HE46">
        <v>0</v>
      </c>
      <c r="HF46">
        <v>20</v>
      </c>
      <c r="HG46">
        <v>420</v>
      </c>
      <c r="HH46">
        <v>11.6102</v>
      </c>
      <c r="HI46">
        <v>101.684</v>
      </c>
      <c r="HJ46">
        <v>101.512</v>
      </c>
    </row>
    <row r="47" spans="1:218">
      <c r="A47">
        <v>31</v>
      </c>
      <c r="B47">
        <v>1691248914.1</v>
      </c>
      <c r="C47">
        <v>3528.5</v>
      </c>
      <c r="D47" t="s">
        <v>411</v>
      </c>
      <c r="E47" t="s">
        <v>412</v>
      </c>
      <c r="F47" t="s">
        <v>344</v>
      </c>
      <c r="I47" t="s">
        <v>345</v>
      </c>
      <c r="J47">
        <v>1691248914.1</v>
      </c>
      <c r="K47">
        <f>(L47)/1000</f>
        <v>0</v>
      </c>
      <c r="L47">
        <f>1000*BB47*AJ47*(AX47-AY47)/(100*AQ47*(1000-AJ47*AX47))</f>
        <v>0</v>
      </c>
      <c r="M47">
        <f>BB47*AJ47*(AW47-AV47*(1000-AJ47*AY47)/(1000-AJ47*AX47))/(100*AQ47)</f>
        <v>0</v>
      </c>
      <c r="N47">
        <f>AV47 - IF(AJ47&gt;1, M47*AQ47*100.0/(AL47*BJ47), 0)</f>
        <v>0</v>
      </c>
      <c r="O47">
        <f>((U47-K47/2)*N47-M47)/(U47+K47/2)</f>
        <v>0</v>
      </c>
      <c r="P47">
        <f>O47*(BC47+BD47)/1000.0</f>
        <v>0</v>
      </c>
      <c r="Q47">
        <f>(AV47 - IF(AJ47&gt;1, M47*AQ47*100.0/(AL47*BJ47), 0))*(BC47+BD47)/1000.0</f>
        <v>0</v>
      </c>
      <c r="R47">
        <f>2.0/((1/T47-1/S47)+SIGN(T47)*SQRT((1/T47-1/S47)*(1/T47-1/S47) + 4*AR47/((AR47+1)*(AR47+1))*(2*1/T47*1/S47-1/S47*1/S47)))</f>
        <v>0</v>
      </c>
      <c r="S47">
        <f>IF(LEFT(AS47,1)&lt;&gt;"0",IF(LEFT(AS47,1)="1",3.0,AT47),$D$5+$E$5*(BJ47*BC47/($K$5*1000))+$F$5*(BJ47*BC47/($K$5*1000))*MAX(MIN(AQ47,$J$5),$I$5)*MAX(MIN(AQ47,$J$5),$I$5)+$G$5*MAX(MIN(AQ47,$J$5),$I$5)*(BJ47*BC47/($K$5*1000))+$H$5*(BJ47*BC47/($K$5*1000))*(BJ47*BC47/($K$5*1000)))</f>
        <v>0</v>
      </c>
      <c r="T47">
        <f>K47*(1000-(1000*0.61365*exp(17.502*X47/(240.97+X47))/(BC47+BD47)+AX47)/2)/(1000*0.61365*exp(17.502*X47/(240.97+X47))/(BC47+BD47)-AX47)</f>
        <v>0</v>
      </c>
      <c r="U47">
        <f>1/((AR47+1)/(R47/1.6)+1/(S47/1.37)) + AR47/((AR47+1)/(R47/1.6) + AR47/(S47/1.37))</f>
        <v>0</v>
      </c>
      <c r="V47">
        <f>(AM47*AP47)</f>
        <v>0</v>
      </c>
      <c r="W47">
        <f>(BE47+(V47+2*0.95*5.67E-8*(((BE47+$B$7)+273)^4-(BE47+273)^4)-44100*K47)/(1.84*29.3*S47+8*0.95*5.67E-8*(BE47+273)^3))</f>
        <v>0</v>
      </c>
      <c r="X47">
        <f>($C$7*BF47+$D$7*BG47+$E$7*W47)</f>
        <v>0</v>
      </c>
      <c r="Y47">
        <f>0.61365*exp(17.502*X47/(240.97+X47))</f>
        <v>0</v>
      </c>
      <c r="Z47">
        <f>(AA47/AB47*100)</f>
        <v>0</v>
      </c>
      <c r="AA47">
        <f>AX47*(BC47+BD47)/1000</f>
        <v>0</v>
      </c>
      <c r="AB47">
        <f>0.61365*exp(17.502*BE47/(240.97+BE47))</f>
        <v>0</v>
      </c>
      <c r="AC47">
        <f>(Y47-AX47*(BC47+BD47)/1000)</f>
        <v>0</v>
      </c>
      <c r="AD47">
        <f>(-K47*44100)</f>
        <v>0</v>
      </c>
      <c r="AE47">
        <f>2*29.3*S47*0.92*(BE47-X47)</f>
        <v>0</v>
      </c>
      <c r="AF47">
        <f>2*0.95*5.67E-8*(((BE47+$B$7)+273)^4-(X47+273)^4)</f>
        <v>0</v>
      </c>
      <c r="AG47">
        <f>V47+AF47+AD47+AE47</f>
        <v>0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MAX(0,($B$13+$C$13*BJ47)/(1+$D$13*BJ47)*BC47/(BE47+273)*$E$13)</f>
        <v>0</v>
      </c>
      <c r="AM47">
        <f>$B$11*BK47+$C$11*BL47+$F$11*BW47*(1-BZ47)</f>
        <v>0</v>
      </c>
      <c r="AN47">
        <f>AM47*AO47</f>
        <v>0</v>
      </c>
      <c r="AO47">
        <f>($B$11*$D$9+$C$11*$D$9+$F$11*((CJ47+CB47)/MAX(CJ47+CB47+CK47, 0.1)*$I$9+CK47/MAX(CJ47+CB47+CK47, 0.1)*$J$9))/($B$11+$C$11+$F$11)</f>
        <v>0</v>
      </c>
      <c r="AP47">
        <f>($B$11*$K$9+$C$11*$K$9+$F$11*((CJ47+CB47)/MAX(CJ47+CB47+CK47, 0.1)*$P$9+CK47/MAX(CJ47+CB47+CK47, 0.1)*$Q$9))/($B$11+$C$11+$F$11)</f>
        <v>0</v>
      </c>
      <c r="AQ47">
        <v>6</v>
      </c>
      <c r="AR47">
        <v>0.5</v>
      </c>
      <c r="AS47" t="s">
        <v>346</v>
      </c>
      <c r="AT47">
        <v>2</v>
      </c>
      <c r="AU47">
        <v>1691248914.1</v>
      </c>
      <c r="AV47">
        <v>404.429</v>
      </c>
      <c r="AW47">
        <v>419.948</v>
      </c>
      <c r="AX47">
        <v>14.1762</v>
      </c>
      <c r="AY47">
        <v>10.7257</v>
      </c>
      <c r="AZ47">
        <v>402.841</v>
      </c>
      <c r="BA47">
        <v>14.1138</v>
      </c>
      <c r="BB47">
        <v>499.89</v>
      </c>
      <c r="BC47">
        <v>101.399</v>
      </c>
      <c r="BD47">
        <v>0.09967620000000001</v>
      </c>
      <c r="BE47">
        <v>23.2617</v>
      </c>
      <c r="BF47">
        <v>23.5405</v>
      </c>
      <c r="BG47">
        <v>999.9</v>
      </c>
      <c r="BH47">
        <v>0</v>
      </c>
      <c r="BI47">
        <v>0</v>
      </c>
      <c r="BJ47">
        <v>10006.2</v>
      </c>
      <c r="BK47">
        <v>0</v>
      </c>
      <c r="BL47">
        <v>463.732</v>
      </c>
      <c r="BM47">
        <v>-15.5198</v>
      </c>
      <c r="BN47">
        <v>410.244</v>
      </c>
      <c r="BO47">
        <v>424.502</v>
      </c>
      <c r="BP47">
        <v>3.45048</v>
      </c>
      <c r="BQ47">
        <v>419.948</v>
      </c>
      <c r="BR47">
        <v>10.7257</v>
      </c>
      <c r="BS47">
        <v>1.43744</v>
      </c>
      <c r="BT47">
        <v>1.08757</v>
      </c>
      <c r="BU47">
        <v>12.3185</v>
      </c>
      <c r="BV47">
        <v>8.14551</v>
      </c>
      <c r="BW47">
        <v>1999.95</v>
      </c>
      <c r="BX47">
        <v>0.900006</v>
      </c>
      <c r="BY47">
        <v>0.0999936</v>
      </c>
      <c r="BZ47">
        <v>0</v>
      </c>
      <c r="CA47">
        <v>2.4119</v>
      </c>
      <c r="CB47">
        <v>0</v>
      </c>
      <c r="CC47">
        <v>36845</v>
      </c>
      <c r="CD47">
        <v>17858.6</v>
      </c>
      <c r="CE47">
        <v>37.5</v>
      </c>
      <c r="CF47">
        <v>38.625</v>
      </c>
      <c r="CG47">
        <v>37.75</v>
      </c>
      <c r="CH47">
        <v>37.375</v>
      </c>
      <c r="CI47">
        <v>36.812</v>
      </c>
      <c r="CJ47">
        <v>1799.97</v>
      </c>
      <c r="CK47">
        <v>199.98</v>
      </c>
      <c r="CL47">
        <v>0</v>
      </c>
      <c r="CM47">
        <v>1691248911.2</v>
      </c>
      <c r="CN47">
        <v>0</v>
      </c>
      <c r="CO47">
        <v>1691245121.1</v>
      </c>
      <c r="CP47" t="s">
        <v>347</v>
      </c>
      <c r="CQ47">
        <v>1691245121.1</v>
      </c>
      <c r="CR47">
        <v>1691245108.6</v>
      </c>
      <c r="CS47">
        <v>1</v>
      </c>
      <c r="CT47">
        <v>-0.057</v>
      </c>
      <c r="CU47">
        <v>-0.012</v>
      </c>
      <c r="CV47">
        <v>1.587</v>
      </c>
      <c r="CW47">
        <v>0.062</v>
      </c>
      <c r="CX47">
        <v>414</v>
      </c>
      <c r="CY47">
        <v>14</v>
      </c>
      <c r="CZ47">
        <v>0.54</v>
      </c>
      <c r="DA47">
        <v>0.17</v>
      </c>
      <c r="DB47">
        <v>11.67835260966959</v>
      </c>
      <c r="DC47">
        <v>1.033232658952248</v>
      </c>
      <c r="DD47">
        <v>0.05370541808937766</v>
      </c>
      <c r="DE47">
        <v>0</v>
      </c>
      <c r="DF47">
        <v>0.002934123743625085</v>
      </c>
      <c r="DG47">
        <v>-0.0001521002327538404</v>
      </c>
      <c r="DH47">
        <v>1.123165594209133E-05</v>
      </c>
      <c r="DI47">
        <v>1</v>
      </c>
      <c r="DJ47">
        <v>0.205059078671819</v>
      </c>
      <c r="DK47">
        <v>-0.01032212125923749</v>
      </c>
      <c r="DL47">
        <v>0.0005058075481123621</v>
      </c>
      <c r="DM47">
        <v>1</v>
      </c>
      <c r="DN47">
        <v>2</v>
      </c>
      <c r="DO47">
        <v>3</v>
      </c>
      <c r="DP47" t="s">
        <v>368</v>
      </c>
      <c r="DQ47">
        <v>3.1012</v>
      </c>
      <c r="DR47">
        <v>2.73159</v>
      </c>
      <c r="DS47">
        <v>0.0974563</v>
      </c>
      <c r="DT47">
        <v>0.101312</v>
      </c>
      <c r="DU47">
        <v>0.0718029</v>
      </c>
      <c r="DV47">
        <v>0.0596955</v>
      </c>
      <c r="DW47">
        <v>26191.9</v>
      </c>
      <c r="DX47">
        <v>28315.8</v>
      </c>
      <c r="DY47">
        <v>27488.9</v>
      </c>
      <c r="DZ47">
        <v>29625.3</v>
      </c>
      <c r="EA47">
        <v>31940.8</v>
      </c>
      <c r="EB47">
        <v>34366.9</v>
      </c>
      <c r="EC47">
        <v>37713.4</v>
      </c>
      <c r="ED47">
        <v>40633.6</v>
      </c>
      <c r="EE47">
        <v>2.13547</v>
      </c>
      <c r="EF47">
        <v>2.06875</v>
      </c>
      <c r="EG47">
        <v>0.0271164</v>
      </c>
      <c r="EH47">
        <v>0</v>
      </c>
      <c r="EI47">
        <v>23.0944</v>
      </c>
      <c r="EJ47">
        <v>999.9</v>
      </c>
      <c r="EK47">
        <v>42</v>
      </c>
      <c r="EL47">
        <v>33.1</v>
      </c>
      <c r="EM47">
        <v>21.0459</v>
      </c>
      <c r="EN47">
        <v>64.2384</v>
      </c>
      <c r="EO47">
        <v>12.3918</v>
      </c>
      <c r="EP47">
        <v>1</v>
      </c>
      <c r="EQ47">
        <v>0.0704954</v>
      </c>
      <c r="ER47">
        <v>3.18553</v>
      </c>
      <c r="ES47">
        <v>20.1814</v>
      </c>
      <c r="ET47">
        <v>5.25383</v>
      </c>
      <c r="EU47">
        <v>12.0631</v>
      </c>
      <c r="EV47">
        <v>4.9714</v>
      </c>
      <c r="EW47">
        <v>3.29262</v>
      </c>
      <c r="EX47">
        <v>7086.9</v>
      </c>
      <c r="EY47">
        <v>9999</v>
      </c>
      <c r="EZ47">
        <v>9999</v>
      </c>
      <c r="FA47">
        <v>115.8</v>
      </c>
      <c r="FB47">
        <v>4.97229</v>
      </c>
      <c r="FC47">
        <v>1.87103</v>
      </c>
      <c r="FD47">
        <v>1.87714</v>
      </c>
      <c r="FE47">
        <v>1.87027</v>
      </c>
      <c r="FF47">
        <v>1.87332</v>
      </c>
      <c r="FG47">
        <v>1.87485</v>
      </c>
      <c r="FH47">
        <v>1.87426</v>
      </c>
      <c r="FI47">
        <v>1.87562</v>
      </c>
      <c r="FJ47">
        <v>0</v>
      </c>
      <c r="FK47">
        <v>0</v>
      </c>
      <c r="FL47">
        <v>0</v>
      </c>
      <c r="FM47">
        <v>0</v>
      </c>
      <c r="FN47" t="s">
        <v>349</v>
      </c>
      <c r="FO47" t="s">
        <v>350</v>
      </c>
      <c r="FP47" t="s">
        <v>351</v>
      </c>
      <c r="FQ47" t="s">
        <v>351</v>
      </c>
      <c r="FR47" t="s">
        <v>351</v>
      </c>
      <c r="FS47" t="s">
        <v>351</v>
      </c>
      <c r="FT47">
        <v>0</v>
      </c>
      <c r="FU47">
        <v>100</v>
      </c>
      <c r="FV47">
        <v>100</v>
      </c>
      <c r="FW47">
        <v>1.588</v>
      </c>
      <c r="FX47">
        <v>0.0624</v>
      </c>
      <c r="FY47">
        <v>1.587190476190585</v>
      </c>
      <c r="FZ47">
        <v>0</v>
      </c>
      <c r="GA47">
        <v>0</v>
      </c>
      <c r="GB47">
        <v>0</v>
      </c>
      <c r="GC47">
        <v>0.06235500000000194</v>
      </c>
      <c r="GD47">
        <v>0</v>
      </c>
      <c r="GE47">
        <v>0</v>
      </c>
      <c r="GF47">
        <v>0</v>
      </c>
      <c r="GG47">
        <v>-1</v>
      </c>
      <c r="GH47">
        <v>-1</v>
      </c>
      <c r="GI47">
        <v>-1</v>
      </c>
      <c r="GJ47">
        <v>-1</v>
      </c>
      <c r="GK47">
        <v>63.2</v>
      </c>
      <c r="GL47">
        <v>63.4</v>
      </c>
      <c r="GM47">
        <v>1.07666</v>
      </c>
      <c r="GN47">
        <v>2.52441</v>
      </c>
      <c r="GO47">
        <v>1.39771</v>
      </c>
      <c r="GP47">
        <v>2.27417</v>
      </c>
      <c r="GQ47">
        <v>1.44897</v>
      </c>
      <c r="GR47">
        <v>2.50122</v>
      </c>
      <c r="GS47">
        <v>36.3635</v>
      </c>
      <c r="GT47">
        <v>15.4367</v>
      </c>
      <c r="GU47">
        <v>18</v>
      </c>
      <c r="GV47">
        <v>489.517</v>
      </c>
      <c r="GW47">
        <v>484.868</v>
      </c>
      <c r="GX47">
        <v>19.9974</v>
      </c>
      <c r="GY47">
        <v>28.0518</v>
      </c>
      <c r="GZ47">
        <v>29.9997</v>
      </c>
      <c r="HA47">
        <v>28.1291</v>
      </c>
      <c r="HB47">
        <v>28.1118</v>
      </c>
      <c r="HC47">
        <v>21.5346</v>
      </c>
      <c r="HD47">
        <v>47.6511</v>
      </c>
      <c r="HE47">
        <v>0</v>
      </c>
      <c r="HF47">
        <v>20</v>
      </c>
      <c r="HG47">
        <v>420</v>
      </c>
      <c r="HH47">
        <v>10.7372</v>
      </c>
      <c r="HI47">
        <v>101.73</v>
      </c>
      <c r="HJ47">
        <v>101.54</v>
      </c>
    </row>
    <row r="48" spans="1:218">
      <c r="A48">
        <v>32</v>
      </c>
      <c r="B48">
        <v>1691248989.6</v>
      </c>
      <c r="C48">
        <v>3604</v>
      </c>
      <c r="D48" t="s">
        <v>413</v>
      </c>
      <c r="E48" t="s">
        <v>414</v>
      </c>
      <c r="F48" t="s">
        <v>344</v>
      </c>
      <c r="I48" t="s">
        <v>345</v>
      </c>
      <c r="J48">
        <v>1691248989.6</v>
      </c>
      <c r="K48">
        <f>(L48)/1000</f>
        <v>0</v>
      </c>
      <c r="L48">
        <f>1000*BB48*AJ48*(AX48-AY48)/(100*AQ48*(1000-AJ48*AX48))</f>
        <v>0</v>
      </c>
      <c r="M48">
        <f>BB48*AJ48*(AW48-AV48*(1000-AJ48*AY48)/(1000-AJ48*AX48))/(100*AQ48)</f>
        <v>0</v>
      </c>
      <c r="N48">
        <f>AV48 - IF(AJ48&gt;1, M48*AQ48*100.0/(AL48*BJ48), 0)</f>
        <v>0</v>
      </c>
      <c r="O48">
        <f>((U48-K48/2)*N48-M48)/(U48+K48/2)</f>
        <v>0</v>
      </c>
      <c r="P48">
        <f>O48*(BC48+BD48)/1000.0</f>
        <v>0</v>
      </c>
      <c r="Q48">
        <f>(AV48 - IF(AJ48&gt;1, M48*AQ48*100.0/(AL48*BJ48), 0))*(BC48+BD48)/1000.0</f>
        <v>0</v>
      </c>
      <c r="R48">
        <f>2.0/((1/T48-1/S48)+SIGN(T48)*SQRT((1/T48-1/S48)*(1/T48-1/S48) + 4*AR48/((AR48+1)*(AR48+1))*(2*1/T48*1/S48-1/S48*1/S48)))</f>
        <v>0</v>
      </c>
      <c r="S48">
        <f>IF(LEFT(AS48,1)&lt;&gt;"0",IF(LEFT(AS48,1)="1",3.0,AT48),$D$5+$E$5*(BJ48*BC48/($K$5*1000))+$F$5*(BJ48*BC48/($K$5*1000))*MAX(MIN(AQ48,$J$5),$I$5)*MAX(MIN(AQ48,$J$5),$I$5)+$G$5*MAX(MIN(AQ48,$J$5),$I$5)*(BJ48*BC48/($K$5*1000))+$H$5*(BJ48*BC48/($K$5*1000))*(BJ48*BC48/($K$5*1000)))</f>
        <v>0</v>
      </c>
      <c r="T48">
        <f>K48*(1000-(1000*0.61365*exp(17.502*X48/(240.97+X48))/(BC48+BD48)+AX48)/2)/(1000*0.61365*exp(17.502*X48/(240.97+X48))/(BC48+BD48)-AX48)</f>
        <v>0</v>
      </c>
      <c r="U48">
        <f>1/((AR48+1)/(R48/1.6)+1/(S48/1.37)) + AR48/((AR48+1)/(R48/1.6) + AR48/(S48/1.37))</f>
        <v>0</v>
      </c>
      <c r="V48">
        <f>(AM48*AP48)</f>
        <v>0</v>
      </c>
      <c r="W48">
        <f>(BE48+(V48+2*0.95*5.67E-8*(((BE48+$B$7)+273)^4-(BE48+273)^4)-44100*K48)/(1.84*29.3*S48+8*0.95*5.67E-8*(BE48+273)^3))</f>
        <v>0</v>
      </c>
      <c r="X48">
        <f>($C$7*BF48+$D$7*BG48+$E$7*W48)</f>
        <v>0</v>
      </c>
      <c r="Y48">
        <f>0.61365*exp(17.502*X48/(240.97+X48))</f>
        <v>0</v>
      </c>
      <c r="Z48">
        <f>(AA48/AB48*100)</f>
        <v>0</v>
      </c>
      <c r="AA48">
        <f>AX48*(BC48+BD48)/1000</f>
        <v>0</v>
      </c>
      <c r="AB48">
        <f>0.61365*exp(17.502*BE48/(240.97+BE48))</f>
        <v>0</v>
      </c>
      <c r="AC48">
        <f>(Y48-AX48*(BC48+BD48)/1000)</f>
        <v>0</v>
      </c>
      <c r="AD48">
        <f>(-K48*44100)</f>
        <v>0</v>
      </c>
      <c r="AE48">
        <f>2*29.3*S48*0.92*(BE48-X48)</f>
        <v>0</v>
      </c>
      <c r="AF48">
        <f>2*0.95*5.67E-8*(((BE48+$B$7)+273)^4-(X48+273)^4)</f>
        <v>0</v>
      </c>
      <c r="AG48">
        <f>V48+AF48+AD48+AE48</f>
        <v>0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MAX(0,($B$13+$C$13*BJ48)/(1+$D$13*BJ48)*BC48/(BE48+273)*$E$13)</f>
        <v>0</v>
      </c>
      <c r="AM48">
        <f>$B$11*BK48+$C$11*BL48+$F$11*BW48*(1-BZ48)</f>
        <v>0</v>
      </c>
      <c r="AN48">
        <f>AM48*AO48</f>
        <v>0</v>
      </c>
      <c r="AO48">
        <f>($B$11*$D$9+$C$11*$D$9+$F$11*((CJ48+CB48)/MAX(CJ48+CB48+CK48, 0.1)*$I$9+CK48/MAX(CJ48+CB48+CK48, 0.1)*$J$9))/($B$11+$C$11+$F$11)</f>
        <v>0</v>
      </c>
      <c r="AP48">
        <f>($B$11*$K$9+$C$11*$K$9+$F$11*((CJ48+CB48)/MAX(CJ48+CB48+CK48, 0.1)*$P$9+CK48/MAX(CJ48+CB48+CK48, 0.1)*$Q$9))/($B$11+$C$11+$F$11)</f>
        <v>0</v>
      </c>
      <c r="AQ48">
        <v>6</v>
      </c>
      <c r="AR48">
        <v>0.5</v>
      </c>
      <c r="AS48" t="s">
        <v>346</v>
      </c>
      <c r="AT48">
        <v>2</v>
      </c>
      <c r="AU48">
        <v>1691248989.6</v>
      </c>
      <c r="AV48">
        <v>403.069</v>
      </c>
      <c r="AW48">
        <v>419.947</v>
      </c>
      <c r="AX48">
        <v>14.3583</v>
      </c>
      <c r="AY48">
        <v>8.451969999999999</v>
      </c>
      <c r="AZ48">
        <v>401.482</v>
      </c>
      <c r="BA48">
        <v>14.2959</v>
      </c>
      <c r="BB48">
        <v>500.004</v>
      </c>
      <c r="BC48">
        <v>101.395</v>
      </c>
      <c r="BD48">
        <v>0.0999772</v>
      </c>
      <c r="BE48">
        <v>23.2393</v>
      </c>
      <c r="BF48">
        <v>23.4044</v>
      </c>
      <c r="BG48">
        <v>999.9</v>
      </c>
      <c r="BH48">
        <v>0</v>
      </c>
      <c r="BI48">
        <v>0</v>
      </c>
      <c r="BJ48">
        <v>9990</v>
      </c>
      <c r="BK48">
        <v>0</v>
      </c>
      <c r="BL48">
        <v>948.777</v>
      </c>
      <c r="BM48">
        <v>-16.8781</v>
      </c>
      <c r="BN48">
        <v>408.94</v>
      </c>
      <c r="BO48">
        <v>423.526</v>
      </c>
      <c r="BP48">
        <v>5.90633</v>
      </c>
      <c r="BQ48">
        <v>419.947</v>
      </c>
      <c r="BR48">
        <v>8.451969999999999</v>
      </c>
      <c r="BS48">
        <v>1.45586</v>
      </c>
      <c r="BT48">
        <v>0.856988</v>
      </c>
      <c r="BU48">
        <v>12.5123</v>
      </c>
      <c r="BV48">
        <v>4.688</v>
      </c>
      <c r="BW48">
        <v>2000.09</v>
      </c>
      <c r="BX48">
        <v>0.900008</v>
      </c>
      <c r="BY48">
        <v>0.0999915</v>
      </c>
      <c r="BZ48">
        <v>0</v>
      </c>
      <c r="CA48">
        <v>2.262</v>
      </c>
      <c r="CB48">
        <v>0</v>
      </c>
      <c r="CC48">
        <v>17954.7</v>
      </c>
      <c r="CD48">
        <v>17859.8</v>
      </c>
      <c r="CE48">
        <v>37.187</v>
      </c>
      <c r="CF48">
        <v>38.437</v>
      </c>
      <c r="CG48">
        <v>37.5</v>
      </c>
      <c r="CH48">
        <v>37.125</v>
      </c>
      <c r="CI48">
        <v>36.562</v>
      </c>
      <c r="CJ48">
        <v>1800.1</v>
      </c>
      <c r="CK48">
        <v>199.99</v>
      </c>
      <c r="CL48">
        <v>0</v>
      </c>
      <c r="CM48">
        <v>1691248986.8</v>
      </c>
      <c r="CN48">
        <v>0</v>
      </c>
      <c r="CO48">
        <v>1691245121.1</v>
      </c>
      <c r="CP48" t="s">
        <v>347</v>
      </c>
      <c r="CQ48">
        <v>1691245121.1</v>
      </c>
      <c r="CR48">
        <v>1691245108.6</v>
      </c>
      <c r="CS48">
        <v>1</v>
      </c>
      <c r="CT48">
        <v>-0.057</v>
      </c>
      <c r="CU48">
        <v>-0.012</v>
      </c>
      <c r="CV48">
        <v>1.587</v>
      </c>
      <c r="CW48">
        <v>0.062</v>
      </c>
      <c r="CX48">
        <v>414</v>
      </c>
      <c r="CY48">
        <v>14</v>
      </c>
      <c r="CZ48">
        <v>0.54</v>
      </c>
      <c r="DA48">
        <v>0.17</v>
      </c>
      <c r="DB48">
        <v>12.06898594622415</v>
      </c>
      <c r="DC48">
        <v>0.03346560465895446</v>
      </c>
      <c r="DD48">
        <v>0.02604019845384537</v>
      </c>
      <c r="DE48">
        <v>1</v>
      </c>
      <c r="DF48">
        <v>0.005043815755393638</v>
      </c>
      <c r="DG48">
        <v>-0.0004165678994070198</v>
      </c>
      <c r="DH48">
        <v>3.193149168767022E-05</v>
      </c>
      <c r="DI48">
        <v>1</v>
      </c>
      <c r="DJ48">
        <v>0.3766044922018859</v>
      </c>
      <c r="DK48">
        <v>-0.07887208115682263</v>
      </c>
      <c r="DL48">
        <v>0.00403565835544683</v>
      </c>
      <c r="DM48">
        <v>1</v>
      </c>
      <c r="DN48">
        <v>3</v>
      </c>
      <c r="DO48">
        <v>3</v>
      </c>
      <c r="DP48" t="s">
        <v>348</v>
      </c>
      <c r="DQ48">
        <v>3.1008</v>
      </c>
      <c r="DR48">
        <v>2.73175</v>
      </c>
      <c r="DS48">
        <v>0.0972185</v>
      </c>
      <c r="DT48">
        <v>0.101301</v>
      </c>
      <c r="DU48">
        <v>0.0725098</v>
      </c>
      <c r="DV48">
        <v>0.0494986</v>
      </c>
      <c r="DW48">
        <v>26192.4</v>
      </c>
      <c r="DX48">
        <v>28317.2</v>
      </c>
      <c r="DY48">
        <v>27481.9</v>
      </c>
      <c r="DZ48">
        <v>29626.3</v>
      </c>
      <c r="EA48">
        <v>31912.2</v>
      </c>
      <c r="EB48">
        <v>34739.4</v>
      </c>
      <c r="EC48">
        <v>37708.1</v>
      </c>
      <c r="ED48">
        <v>40633.8</v>
      </c>
      <c r="EE48">
        <v>2.14865</v>
      </c>
      <c r="EF48">
        <v>2.06407</v>
      </c>
      <c r="EG48">
        <v>0.0120625</v>
      </c>
      <c r="EH48">
        <v>0</v>
      </c>
      <c r="EI48">
        <v>23.206</v>
      </c>
      <c r="EJ48">
        <v>999.9</v>
      </c>
      <c r="EK48">
        <v>42.2</v>
      </c>
      <c r="EL48">
        <v>33.2</v>
      </c>
      <c r="EM48">
        <v>21.2638</v>
      </c>
      <c r="EN48">
        <v>64.35850000000001</v>
      </c>
      <c r="EO48">
        <v>12.5441</v>
      </c>
      <c r="EP48">
        <v>1</v>
      </c>
      <c r="EQ48">
        <v>0.0650737</v>
      </c>
      <c r="ER48">
        <v>3.13407</v>
      </c>
      <c r="ES48">
        <v>20.1833</v>
      </c>
      <c r="ET48">
        <v>5.25742</v>
      </c>
      <c r="EU48">
        <v>12.0637</v>
      </c>
      <c r="EV48">
        <v>4.97305</v>
      </c>
      <c r="EW48">
        <v>3.29313</v>
      </c>
      <c r="EX48">
        <v>7088.7</v>
      </c>
      <c r="EY48">
        <v>9999</v>
      </c>
      <c r="EZ48">
        <v>9999</v>
      </c>
      <c r="FA48">
        <v>115.8</v>
      </c>
      <c r="FB48">
        <v>4.97229</v>
      </c>
      <c r="FC48">
        <v>1.87103</v>
      </c>
      <c r="FD48">
        <v>1.87714</v>
      </c>
      <c r="FE48">
        <v>1.87027</v>
      </c>
      <c r="FF48">
        <v>1.87332</v>
      </c>
      <c r="FG48">
        <v>1.87483</v>
      </c>
      <c r="FH48">
        <v>1.87426</v>
      </c>
      <c r="FI48">
        <v>1.87561</v>
      </c>
      <c r="FJ48">
        <v>0</v>
      </c>
      <c r="FK48">
        <v>0</v>
      </c>
      <c r="FL48">
        <v>0</v>
      </c>
      <c r="FM48">
        <v>0</v>
      </c>
      <c r="FN48" t="s">
        <v>349</v>
      </c>
      <c r="FO48" t="s">
        <v>350</v>
      </c>
      <c r="FP48" t="s">
        <v>351</v>
      </c>
      <c r="FQ48" t="s">
        <v>351</v>
      </c>
      <c r="FR48" t="s">
        <v>351</v>
      </c>
      <c r="FS48" t="s">
        <v>351</v>
      </c>
      <c r="FT48">
        <v>0</v>
      </c>
      <c r="FU48">
        <v>100</v>
      </c>
      <c r="FV48">
        <v>100</v>
      </c>
      <c r="FW48">
        <v>1.587</v>
      </c>
      <c r="FX48">
        <v>0.0624</v>
      </c>
      <c r="FY48">
        <v>1.587190476190585</v>
      </c>
      <c r="FZ48">
        <v>0</v>
      </c>
      <c r="GA48">
        <v>0</v>
      </c>
      <c r="GB48">
        <v>0</v>
      </c>
      <c r="GC48">
        <v>0.06235500000000194</v>
      </c>
      <c r="GD48">
        <v>0</v>
      </c>
      <c r="GE48">
        <v>0</v>
      </c>
      <c r="GF48">
        <v>0</v>
      </c>
      <c r="GG48">
        <v>-1</v>
      </c>
      <c r="GH48">
        <v>-1</v>
      </c>
      <c r="GI48">
        <v>-1</v>
      </c>
      <c r="GJ48">
        <v>-1</v>
      </c>
      <c r="GK48">
        <v>64.5</v>
      </c>
      <c r="GL48">
        <v>64.7</v>
      </c>
      <c r="GM48">
        <v>1.07544</v>
      </c>
      <c r="GN48">
        <v>2.52441</v>
      </c>
      <c r="GO48">
        <v>1.39893</v>
      </c>
      <c r="GP48">
        <v>2.27417</v>
      </c>
      <c r="GQ48">
        <v>1.44897</v>
      </c>
      <c r="GR48">
        <v>2.43774</v>
      </c>
      <c r="GS48">
        <v>36.3165</v>
      </c>
      <c r="GT48">
        <v>15.4192</v>
      </c>
      <c r="GU48">
        <v>18</v>
      </c>
      <c r="GV48">
        <v>497.268</v>
      </c>
      <c r="GW48">
        <v>481.21</v>
      </c>
      <c r="GX48">
        <v>20.0024</v>
      </c>
      <c r="GY48">
        <v>27.9671</v>
      </c>
      <c r="GZ48">
        <v>29.9999</v>
      </c>
      <c r="HA48">
        <v>28.0647</v>
      </c>
      <c r="HB48">
        <v>28.0509</v>
      </c>
      <c r="HC48">
        <v>21.5104</v>
      </c>
      <c r="HD48">
        <v>56.9596</v>
      </c>
      <c r="HE48">
        <v>0</v>
      </c>
      <c r="HF48">
        <v>20</v>
      </c>
      <c r="HG48">
        <v>420</v>
      </c>
      <c r="HH48">
        <v>8.32638</v>
      </c>
      <c r="HI48">
        <v>101.711</v>
      </c>
      <c r="HJ48">
        <v>101.542</v>
      </c>
    </row>
    <row r="49" spans="1:218">
      <c r="A49">
        <v>33</v>
      </c>
      <c r="B49">
        <v>1691249062.1</v>
      </c>
      <c r="C49">
        <v>3676.5</v>
      </c>
      <c r="D49" t="s">
        <v>415</v>
      </c>
      <c r="E49" t="s">
        <v>416</v>
      </c>
      <c r="F49" t="s">
        <v>344</v>
      </c>
      <c r="I49" t="s">
        <v>345</v>
      </c>
      <c r="J49">
        <v>1691249062.1</v>
      </c>
      <c r="K49">
        <f>(L49)/1000</f>
        <v>0</v>
      </c>
      <c r="L49">
        <f>1000*BB49*AJ49*(AX49-AY49)/(100*AQ49*(1000-AJ49*AX49))</f>
        <v>0</v>
      </c>
      <c r="M49">
        <f>BB49*AJ49*(AW49-AV49*(1000-AJ49*AY49)/(1000-AJ49*AX49))/(100*AQ49)</f>
        <v>0</v>
      </c>
      <c r="N49">
        <f>AV49 - IF(AJ49&gt;1, M49*AQ49*100.0/(AL49*BJ49), 0)</f>
        <v>0</v>
      </c>
      <c r="O49">
        <f>((U49-K49/2)*N49-M49)/(U49+K49/2)</f>
        <v>0</v>
      </c>
      <c r="P49">
        <f>O49*(BC49+BD49)/1000.0</f>
        <v>0</v>
      </c>
      <c r="Q49">
        <f>(AV49 - IF(AJ49&gt;1, M49*AQ49*100.0/(AL49*BJ49), 0))*(BC49+BD49)/1000.0</f>
        <v>0</v>
      </c>
      <c r="R49">
        <f>2.0/((1/T49-1/S49)+SIGN(T49)*SQRT((1/T49-1/S49)*(1/T49-1/S49) + 4*AR49/((AR49+1)*(AR49+1))*(2*1/T49*1/S49-1/S49*1/S49)))</f>
        <v>0</v>
      </c>
      <c r="S49">
        <f>IF(LEFT(AS49,1)&lt;&gt;"0",IF(LEFT(AS49,1)="1",3.0,AT49),$D$5+$E$5*(BJ49*BC49/($K$5*1000))+$F$5*(BJ49*BC49/($K$5*1000))*MAX(MIN(AQ49,$J$5),$I$5)*MAX(MIN(AQ49,$J$5),$I$5)+$G$5*MAX(MIN(AQ49,$J$5),$I$5)*(BJ49*BC49/($K$5*1000))+$H$5*(BJ49*BC49/($K$5*1000))*(BJ49*BC49/($K$5*1000)))</f>
        <v>0</v>
      </c>
      <c r="T49">
        <f>K49*(1000-(1000*0.61365*exp(17.502*X49/(240.97+X49))/(BC49+BD49)+AX49)/2)/(1000*0.61365*exp(17.502*X49/(240.97+X49))/(BC49+BD49)-AX49)</f>
        <v>0</v>
      </c>
      <c r="U49">
        <f>1/((AR49+1)/(R49/1.6)+1/(S49/1.37)) + AR49/((AR49+1)/(R49/1.6) + AR49/(S49/1.37))</f>
        <v>0</v>
      </c>
      <c r="V49">
        <f>(AM49*AP49)</f>
        <v>0</v>
      </c>
      <c r="W49">
        <f>(BE49+(V49+2*0.95*5.67E-8*(((BE49+$B$7)+273)^4-(BE49+273)^4)-44100*K49)/(1.84*29.3*S49+8*0.95*5.67E-8*(BE49+273)^3))</f>
        <v>0</v>
      </c>
      <c r="X49">
        <f>($C$7*BF49+$D$7*BG49+$E$7*W49)</f>
        <v>0</v>
      </c>
      <c r="Y49">
        <f>0.61365*exp(17.502*X49/(240.97+X49))</f>
        <v>0</v>
      </c>
      <c r="Z49">
        <f>(AA49/AB49*100)</f>
        <v>0</v>
      </c>
      <c r="AA49">
        <f>AX49*(BC49+BD49)/1000</f>
        <v>0</v>
      </c>
      <c r="AB49">
        <f>0.61365*exp(17.502*BE49/(240.97+BE49))</f>
        <v>0</v>
      </c>
      <c r="AC49">
        <f>(Y49-AX49*(BC49+BD49)/1000)</f>
        <v>0</v>
      </c>
      <c r="AD49">
        <f>(-K49*44100)</f>
        <v>0</v>
      </c>
      <c r="AE49">
        <f>2*29.3*S49*0.92*(BE49-X49)</f>
        <v>0</v>
      </c>
      <c r="AF49">
        <f>2*0.95*5.67E-8*(((BE49+$B$7)+273)^4-(X49+273)^4)</f>
        <v>0</v>
      </c>
      <c r="AG49">
        <f>V49+AF49+AD49+AE49</f>
        <v>0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MAX(0,($B$13+$C$13*BJ49)/(1+$D$13*BJ49)*BC49/(BE49+273)*$E$13)</f>
        <v>0</v>
      </c>
      <c r="AM49">
        <f>$B$11*BK49+$C$11*BL49+$F$11*BW49*(1-BZ49)</f>
        <v>0</v>
      </c>
      <c r="AN49">
        <f>AM49*AO49</f>
        <v>0</v>
      </c>
      <c r="AO49">
        <f>($B$11*$D$9+$C$11*$D$9+$F$11*((CJ49+CB49)/MAX(CJ49+CB49+CK49, 0.1)*$I$9+CK49/MAX(CJ49+CB49+CK49, 0.1)*$J$9))/($B$11+$C$11+$F$11)</f>
        <v>0</v>
      </c>
      <c r="AP49">
        <f>($B$11*$K$9+$C$11*$K$9+$F$11*((CJ49+CB49)/MAX(CJ49+CB49+CK49, 0.1)*$P$9+CK49/MAX(CJ49+CB49+CK49, 0.1)*$Q$9))/($B$11+$C$11+$F$11)</f>
        <v>0</v>
      </c>
      <c r="AQ49">
        <v>6</v>
      </c>
      <c r="AR49">
        <v>0.5</v>
      </c>
      <c r="AS49" t="s">
        <v>346</v>
      </c>
      <c r="AT49">
        <v>2</v>
      </c>
      <c r="AU49">
        <v>1691249062.1</v>
      </c>
      <c r="AV49">
        <v>400.713</v>
      </c>
      <c r="AW49">
        <v>419.94</v>
      </c>
      <c r="AX49">
        <v>13.9565</v>
      </c>
      <c r="AY49">
        <v>9.9117</v>
      </c>
      <c r="AZ49">
        <v>399.126</v>
      </c>
      <c r="BA49">
        <v>13.8942</v>
      </c>
      <c r="BB49">
        <v>499.991</v>
      </c>
      <c r="BC49">
        <v>101.394</v>
      </c>
      <c r="BD49">
        <v>0.0998066</v>
      </c>
      <c r="BE49">
        <v>23.3963</v>
      </c>
      <c r="BF49">
        <v>23.8434</v>
      </c>
      <c r="BG49">
        <v>999.9</v>
      </c>
      <c r="BH49">
        <v>0</v>
      </c>
      <c r="BI49">
        <v>0</v>
      </c>
      <c r="BJ49">
        <v>10001.2</v>
      </c>
      <c r="BK49">
        <v>0</v>
      </c>
      <c r="BL49">
        <v>105.211</v>
      </c>
      <c r="BM49">
        <v>-19.2263</v>
      </c>
      <c r="BN49">
        <v>406.385</v>
      </c>
      <c r="BO49">
        <v>424.144</v>
      </c>
      <c r="BP49">
        <v>4.04483</v>
      </c>
      <c r="BQ49">
        <v>419.94</v>
      </c>
      <c r="BR49">
        <v>9.9117</v>
      </c>
      <c r="BS49">
        <v>1.41512</v>
      </c>
      <c r="BT49">
        <v>1.00499</v>
      </c>
      <c r="BU49">
        <v>12.0806</v>
      </c>
      <c r="BV49">
        <v>6.98895</v>
      </c>
      <c r="BW49">
        <v>1999.94</v>
      </c>
      <c r="BX49">
        <v>0.899998</v>
      </c>
      <c r="BY49">
        <v>0.100002</v>
      </c>
      <c r="BZ49">
        <v>0</v>
      </c>
      <c r="CA49">
        <v>2.7422</v>
      </c>
      <c r="CB49">
        <v>0</v>
      </c>
      <c r="CC49">
        <v>15154.5</v>
      </c>
      <c r="CD49">
        <v>17858.4</v>
      </c>
      <c r="CE49">
        <v>37.187</v>
      </c>
      <c r="CF49">
        <v>38.5</v>
      </c>
      <c r="CG49">
        <v>37.375</v>
      </c>
      <c r="CH49">
        <v>37.25</v>
      </c>
      <c r="CI49">
        <v>36.5</v>
      </c>
      <c r="CJ49">
        <v>1799.94</v>
      </c>
      <c r="CK49">
        <v>200</v>
      </c>
      <c r="CL49">
        <v>0</v>
      </c>
      <c r="CM49">
        <v>1691249058.8</v>
      </c>
      <c r="CN49">
        <v>0</v>
      </c>
      <c r="CO49">
        <v>1691245121.1</v>
      </c>
      <c r="CP49" t="s">
        <v>347</v>
      </c>
      <c r="CQ49">
        <v>1691245121.1</v>
      </c>
      <c r="CR49">
        <v>1691245108.6</v>
      </c>
      <c r="CS49">
        <v>1</v>
      </c>
      <c r="CT49">
        <v>-0.057</v>
      </c>
      <c r="CU49">
        <v>-0.012</v>
      </c>
      <c r="CV49">
        <v>1.587</v>
      </c>
      <c r="CW49">
        <v>0.062</v>
      </c>
      <c r="CX49">
        <v>414</v>
      </c>
      <c r="CY49">
        <v>14</v>
      </c>
      <c r="CZ49">
        <v>0.54</v>
      </c>
      <c r="DA49">
        <v>0.17</v>
      </c>
      <c r="DB49">
        <v>14.60103320064339</v>
      </c>
      <c r="DC49">
        <v>-1.085088602807889</v>
      </c>
      <c r="DD49">
        <v>0.0577897906972985</v>
      </c>
      <c r="DE49">
        <v>0</v>
      </c>
      <c r="DF49">
        <v>0.003443947034839928</v>
      </c>
      <c r="DG49">
        <v>-0.0001067735756030514</v>
      </c>
      <c r="DH49">
        <v>1.119737250305147E-05</v>
      </c>
      <c r="DI49">
        <v>1</v>
      </c>
      <c r="DJ49">
        <v>0.2288766755471683</v>
      </c>
      <c r="DK49">
        <v>-0.00412632769711019</v>
      </c>
      <c r="DL49">
        <v>0.0005323819327169754</v>
      </c>
      <c r="DM49">
        <v>1</v>
      </c>
      <c r="DN49">
        <v>2</v>
      </c>
      <c r="DO49">
        <v>3</v>
      </c>
      <c r="DP49" t="s">
        <v>368</v>
      </c>
      <c r="DQ49">
        <v>3.10113</v>
      </c>
      <c r="DR49">
        <v>2.73167</v>
      </c>
      <c r="DS49">
        <v>0.09678589999999999</v>
      </c>
      <c r="DT49">
        <v>0.101322</v>
      </c>
      <c r="DU49">
        <v>0.0709722</v>
      </c>
      <c r="DV49">
        <v>0.0561458</v>
      </c>
      <c r="DW49">
        <v>26209.5</v>
      </c>
      <c r="DX49">
        <v>28317.9</v>
      </c>
      <c r="DY49">
        <v>27486.5</v>
      </c>
      <c r="DZ49">
        <v>29627.6</v>
      </c>
      <c r="EA49">
        <v>31968.4</v>
      </c>
      <c r="EB49">
        <v>34499.6</v>
      </c>
      <c r="EC49">
        <v>37712</v>
      </c>
      <c r="ED49">
        <v>40637</v>
      </c>
      <c r="EE49">
        <v>2.15298</v>
      </c>
      <c r="EF49">
        <v>2.06502</v>
      </c>
      <c r="EG49">
        <v>0.0150688</v>
      </c>
      <c r="EH49">
        <v>0</v>
      </c>
      <c r="EI49">
        <v>23.5957</v>
      </c>
      <c r="EJ49">
        <v>999.9</v>
      </c>
      <c r="EK49">
        <v>42.4</v>
      </c>
      <c r="EL49">
        <v>33.2</v>
      </c>
      <c r="EM49">
        <v>21.3664</v>
      </c>
      <c r="EN49">
        <v>64.4084</v>
      </c>
      <c r="EO49">
        <v>12.6242</v>
      </c>
      <c r="EP49">
        <v>1</v>
      </c>
      <c r="EQ49">
        <v>0.0633867</v>
      </c>
      <c r="ER49">
        <v>3.22935</v>
      </c>
      <c r="ES49">
        <v>20.1813</v>
      </c>
      <c r="ET49">
        <v>5.25473</v>
      </c>
      <c r="EU49">
        <v>12.0636</v>
      </c>
      <c r="EV49">
        <v>4.97345</v>
      </c>
      <c r="EW49">
        <v>3.29332</v>
      </c>
      <c r="EX49">
        <v>7090.1</v>
      </c>
      <c r="EY49">
        <v>9999</v>
      </c>
      <c r="EZ49">
        <v>9999</v>
      </c>
      <c r="FA49">
        <v>115.8</v>
      </c>
      <c r="FB49">
        <v>4.9723</v>
      </c>
      <c r="FC49">
        <v>1.87103</v>
      </c>
      <c r="FD49">
        <v>1.87717</v>
      </c>
      <c r="FE49">
        <v>1.87027</v>
      </c>
      <c r="FF49">
        <v>1.87334</v>
      </c>
      <c r="FG49">
        <v>1.87485</v>
      </c>
      <c r="FH49">
        <v>1.87435</v>
      </c>
      <c r="FI49">
        <v>1.87562</v>
      </c>
      <c r="FJ49">
        <v>0</v>
      </c>
      <c r="FK49">
        <v>0</v>
      </c>
      <c r="FL49">
        <v>0</v>
      </c>
      <c r="FM49">
        <v>0</v>
      </c>
      <c r="FN49" t="s">
        <v>349</v>
      </c>
      <c r="FO49" t="s">
        <v>350</v>
      </c>
      <c r="FP49" t="s">
        <v>351</v>
      </c>
      <c r="FQ49" t="s">
        <v>351</v>
      </c>
      <c r="FR49" t="s">
        <v>351</v>
      </c>
      <c r="FS49" t="s">
        <v>351</v>
      </c>
      <c r="FT49">
        <v>0</v>
      </c>
      <c r="FU49">
        <v>100</v>
      </c>
      <c r="FV49">
        <v>100</v>
      </c>
      <c r="FW49">
        <v>1.587</v>
      </c>
      <c r="FX49">
        <v>0.0623</v>
      </c>
      <c r="FY49">
        <v>1.587190476190585</v>
      </c>
      <c r="FZ49">
        <v>0</v>
      </c>
      <c r="GA49">
        <v>0</v>
      </c>
      <c r="GB49">
        <v>0</v>
      </c>
      <c r="GC49">
        <v>0.06235500000000194</v>
      </c>
      <c r="GD49">
        <v>0</v>
      </c>
      <c r="GE49">
        <v>0</v>
      </c>
      <c r="GF49">
        <v>0</v>
      </c>
      <c r="GG49">
        <v>-1</v>
      </c>
      <c r="GH49">
        <v>-1</v>
      </c>
      <c r="GI49">
        <v>-1</v>
      </c>
      <c r="GJ49">
        <v>-1</v>
      </c>
      <c r="GK49">
        <v>65.7</v>
      </c>
      <c r="GL49">
        <v>65.90000000000001</v>
      </c>
      <c r="GM49">
        <v>1.07666</v>
      </c>
      <c r="GN49">
        <v>2.53052</v>
      </c>
      <c r="GO49">
        <v>1.39893</v>
      </c>
      <c r="GP49">
        <v>2.27417</v>
      </c>
      <c r="GQ49">
        <v>1.44897</v>
      </c>
      <c r="GR49">
        <v>2.54517</v>
      </c>
      <c r="GS49">
        <v>36.3165</v>
      </c>
      <c r="GT49">
        <v>15.4104</v>
      </c>
      <c r="GU49">
        <v>18</v>
      </c>
      <c r="GV49">
        <v>499.696</v>
      </c>
      <c r="GW49">
        <v>481.543</v>
      </c>
      <c r="GX49">
        <v>20.0005</v>
      </c>
      <c r="GY49">
        <v>27.9419</v>
      </c>
      <c r="GZ49">
        <v>30.0001</v>
      </c>
      <c r="HA49">
        <v>28.0287</v>
      </c>
      <c r="HB49">
        <v>28.0176</v>
      </c>
      <c r="HC49">
        <v>21.5213</v>
      </c>
      <c r="HD49">
        <v>51.5869</v>
      </c>
      <c r="HE49">
        <v>0</v>
      </c>
      <c r="HF49">
        <v>20</v>
      </c>
      <c r="HG49">
        <v>420</v>
      </c>
      <c r="HH49">
        <v>9.97574</v>
      </c>
      <c r="HI49">
        <v>101.724</v>
      </c>
      <c r="HJ49">
        <v>101.549</v>
      </c>
    </row>
    <row r="50" spans="1:218">
      <c r="A50">
        <v>34</v>
      </c>
      <c r="B50">
        <v>1691249155.1</v>
      </c>
      <c r="C50">
        <v>3769.5</v>
      </c>
      <c r="D50" t="s">
        <v>417</v>
      </c>
      <c r="E50" t="s">
        <v>418</v>
      </c>
      <c r="F50" t="s">
        <v>344</v>
      </c>
      <c r="I50" t="s">
        <v>345</v>
      </c>
      <c r="J50">
        <v>1691249155.1</v>
      </c>
      <c r="K50">
        <f>(L50)/1000</f>
        <v>0</v>
      </c>
      <c r="L50">
        <f>1000*BB50*AJ50*(AX50-AY50)/(100*AQ50*(1000-AJ50*AX50))</f>
        <v>0</v>
      </c>
      <c r="M50">
        <f>BB50*AJ50*(AW50-AV50*(1000-AJ50*AY50)/(1000-AJ50*AX50))/(100*AQ50)</f>
        <v>0</v>
      </c>
      <c r="N50">
        <f>AV50 - IF(AJ50&gt;1, M50*AQ50*100.0/(AL50*BJ50), 0)</f>
        <v>0</v>
      </c>
      <c r="O50">
        <f>((U50-K50/2)*N50-M50)/(U50+K50/2)</f>
        <v>0</v>
      </c>
      <c r="P50">
        <f>O50*(BC50+BD50)/1000.0</f>
        <v>0</v>
      </c>
      <c r="Q50">
        <f>(AV50 - IF(AJ50&gt;1, M50*AQ50*100.0/(AL50*BJ50), 0))*(BC50+BD50)/1000.0</f>
        <v>0</v>
      </c>
      <c r="R50">
        <f>2.0/((1/T50-1/S50)+SIGN(T50)*SQRT((1/T50-1/S50)*(1/T50-1/S50) + 4*AR50/((AR50+1)*(AR50+1))*(2*1/T50*1/S50-1/S50*1/S50)))</f>
        <v>0</v>
      </c>
      <c r="S50">
        <f>IF(LEFT(AS50,1)&lt;&gt;"0",IF(LEFT(AS50,1)="1",3.0,AT50),$D$5+$E$5*(BJ50*BC50/($K$5*1000))+$F$5*(BJ50*BC50/($K$5*1000))*MAX(MIN(AQ50,$J$5),$I$5)*MAX(MIN(AQ50,$J$5),$I$5)+$G$5*MAX(MIN(AQ50,$J$5),$I$5)*(BJ50*BC50/($K$5*1000))+$H$5*(BJ50*BC50/($K$5*1000))*(BJ50*BC50/($K$5*1000)))</f>
        <v>0</v>
      </c>
      <c r="T50">
        <f>K50*(1000-(1000*0.61365*exp(17.502*X50/(240.97+X50))/(BC50+BD50)+AX50)/2)/(1000*0.61365*exp(17.502*X50/(240.97+X50))/(BC50+BD50)-AX50)</f>
        <v>0</v>
      </c>
      <c r="U50">
        <f>1/((AR50+1)/(R50/1.6)+1/(S50/1.37)) + AR50/((AR50+1)/(R50/1.6) + AR50/(S50/1.37))</f>
        <v>0</v>
      </c>
      <c r="V50">
        <f>(AM50*AP50)</f>
        <v>0</v>
      </c>
      <c r="W50">
        <f>(BE50+(V50+2*0.95*5.67E-8*(((BE50+$B$7)+273)^4-(BE50+273)^4)-44100*K50)/(1.84*29.3*S50+8*0.95*5.67E-8*(BE50+273)^3))</f>
        <v>0</v>
      </c>
      <c r="X50">
        <f>($C$7*BF50+$D$7*BG50+$E$7*W50)</f>
        <v>0</v>
      </c>
      <c r="Y50">
        <f>0.61365*exp(17.502*X50/(240.97+X50))</f>
        <v>0</v>
      </c>
      <c r="Z50">
        <f>(AA50/AB50*100)</f>
        <v>0</v>
      </c>
      <c r="AA50">
        <f>AX50*(BC50+BD50)/1000</f>
        <v>0</v>
      </c>
      <c r="AB50">
        <f>0.61365*exp(17.502*BE50/(240.97+BE50))</f>
        <v>0</v>
      </c>
      <c r="AC50">
        <f>(Y50-AX50*(BC50+BD50)/1000)</f>
        <v>0</v>
      </c>
      <c r="AD50">
        <f>(-K50*44100)</f>
        <v>0</v>
      </c>
      <c r="AE50">
        <f>2*29.3*S50*0.92*(BE50-X50)</f>
        <v>0</v>
      </c>
      <c r="AF50">
        <f>2*0.95*5.67E-8*(((BE50+$B$7)+273)^4-(X50+273)^4)</f>
        <v>0</v>
      </c>
      <c r="AG50">
        <f>V50+AF50+AD50+AE50</f>
        <v>0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MAX(0,($B$13+$C$13*BJ50)/(1+$D$13*BJ50)*BC50/(BE50+273)*$E$13)</f>
        <v>0</v>
      </c>
      <c r="AM50">
        <f>$B$11*BK50+$C$11*BL50+$F$11*BW50*(1-BZ50)</f>
        <v>0</v>
      </c>
      <c r="AN50">
        <f>AM50*AO50</f>
        <v>0</v>
      </c>
      <c r="AO50">
        <f>($B$11*$D$9+$C$11*$D$9+$F$11*((CJ50+CB50)/MAX(CJ50+CB50+CK50, 0.1)*$I$9+CK50/MAX(CJ50+CB50+CK50, 0.1)*$J$9))/($B$11+$C$11+$F$11)</f>
        <v>0</v>
      </c>
      <c r="AP50">
        <f>($B$11*$K$9+$C$11*$K$9+$F$11*((CJ50+CB50)/MAX(CJ50+CB50+CK50, 0.1)*$P$9+CK50/MAX(CJ50+CB50+CK50, 0.1)*$Q$9))/($B$11+$C$11+$F$11)</f>
        <v>0</v>
      </c>
      <c r="AQ50">
        <v>6</v>
      </c>
      <c r="AR50">
        <v>0.5</v>
      </c>
      <c r="AS50" t="s">
        <v>346</v>
      </c>
      <c r="AT50">
        <v>2</v>
      </c>
      <c r="AU50">
        <v>1691249155.1</v>
      </c>
      <c r="AV50">
        <v>401.259</v>
      </c>
      <c r="AW50">
        <v>419.975</v>
      </c>
      <c r="AX50">
        <v>14.1721</v>
      </c>
      <c r="AY50">
        <v>9.513859999999999</v>
      </c>
      <c r="AZ50">
        <v>399.672</v>
      </c>
      <c r="BA50">
        <v>14.1097</v>
      </c>
      <c r="BB50">
        <v>500.004</v>
      </c>
      <c r="BC50">
        <v>101.396</v>
      </c>
      <c r="BD50">
        <v>0.0999314</v>
      </c>
      <c r="BE50">
        <v>23.2778</v>
      </c>
      <c r="BF50">
        <v>23.6997</v>
      </c>
      <c r="BG50">
        <v>999.9</v>
      </c>
      <c r="BH50">
        <v>0</v>
      </c>
      <c r="BI50">
        <v>0</v>
      </c>
      <c r="BJ50">
        <v>10005</v>
      </c>
      <c r="BK50">
        <v>0</v>
      </c>
      <c r="BL50">
        <v>1504.25</v>
      </c>
      <c r="BM50">
        <v>-18.7165</v>
      </c>
      <c r="BN50">
        <v>407.027</v>
      </c>
      <c r="BO50">
        <v>424.009</v>
      </c>
      <c r="BP50">
        <v>4.65824</v>
      </c>
      <c r="BQ50">
        <v>419.975</v>
      </c>
      <c r="BR50">
        <v>9.513859999999999</v>
      </c>
      <c r="BS50">
        <v>1.43699</v>
      </c>
      <c r="BT50">
        <v>0.964664</v>
      </c>
      <c r="BU50">
        <v>12.3137</v>
      </c>
      <c r="BV50">
        <v>6.39333</v>
      </c>
      <c r="BW50">
        <v>2000.21</v>
      </c>
      <c r="BX50">
        <v>0.9000050000000001</v>
      </c>
      <c r="BY50">
        <v>0.0999946</v>
      </c>
      <c r="BZ50">
        <v>0</v>
      </c>
      <c r="CA50">
        <v>2.7289</v>
      </c>
      <c r="CB50">
        <v>0</v>
      </c>
      <c r="CC50">
        <v>15569.4</v>
      </c>
      <c r="CD50">
        <v>17860.9</v>
      </c>
      <c r="CE50">
        <v>37.062</v>
      </c>
      <c r="CF50">
        <v>38.5</v>
      </c>
      <c r="CG50">
        <v>37.375</v>
      </c>
      <c r="CH50">
        <v>37.25</v>
      </c>
      <c r="CI50">
        <v>36.5</v>
      </c>
      <c r="CJ50">
        <v>1800.2</v>
      </c>
      <c r="CK50">
        <v>200.01</v>
      </c>
      <c r="CL50">
        <v>0</v>
      </c>
      <c r="CM50">
        <v>1691249151.8</v>
      </c>
      <c r="CN50">
        <v>0</v>
      </c>
      <c r="CO50">
        <v>1691245121.1</v>
      </c>
      <c r="CP50" t="s">
        <v>347</v>
      </c>
      <c r="CQ50">
        <v>1691245121.1</v>
      </c>
      <c r="CR50">
        <v>1691245108.6</v>
      </c>
      <c r="CS50">
        <v>1</v>
      </c>
      <c r="CT50">
        <v>-0.057</v>
      </c>
      <c r="CU50">
        <v>-0.012</v>
      </c>
      <c r="CV50">
        <v>1.587</v>
      </c>
      <c r="CW50">
        <v>0.062</v>
      </c>
      <c r="CX50">
        <v>414</v>
      </c>
      <c r="CY50">
        <v>14</v>
      </c>
      <c r="CZ50">
        <v>0.54</v>
      </c>
      <c r="DA50">
        <v>0.17</v>
      </c>
      <c r="DB50">
        <v>13.84647671145159</v>
      </c>
      <c r="DC50">
        <v>0.9517927222502328</v>
      </c>
      <c r="DD50">
        <v>0.05231964374865326</v>
      </c>
      <c r="DE50">
        <v>1</v>
      </c>
      <c r="DF50">
        <v>0.004002201406951345</v>
      </c>
      <c r="DG50">
        <v>-0.0004639397395452699</v>
      </c>
      <c r="DH50">
        <v>3.748050665679724E-05</v>
      </c>
      <c r="DI50">
        <v>1</v>
      </c>
      <c r="DJ50">
        <v>0.2767759304402794</v>
      </c>
      <c r="DK50">
        <v>-0.05047632806852302</v>
      </c>
      <c r="DL50">
        <v>0.002717098005687206</v>
      </c>
      <c r="DM50">
        <v>1</v>
      </c>
      <c r="DN50">
        <v>3</v>
      </c>
      <c r="DO50">
        <v>3</v>
      </c>
      <c r="DP50" t="s">
        <v>348</v>
      </c>
      <c r="DQ50">
        <v>3.10105</v>
      </c>
      <c r="DR50">
        <v>2.73183</v>
      </c>
      <c r="DS50">
        <v>0.0968928</v>
      </c>
      <c r="DT50">
        <v>0.101329</v>
      </c>
      <c r="DU50">
        <v>0.0718051</v>
      </c>
      <c r="DV50">
        <v>0.0543714</v>
      </c>
      <c r="DW50">
        <v>26199.2</v>
      </c>
      <c r="DX50">
        <v>28313.6</v>
      </c>
      <c r="DY50">
        <v>27479</v>
      </c>
      <c r="DZ50">
        <v>29623.4</v>
      </c>
      <c r="EA50">
        <v>31928.9</v>
      </c>
      <c r="EB50">
        <v>34556.9</v>
      </c>
      <c r="EC50">
        <v>37699.2</v>
      </c>
      <c r="ED50">
        <v>40628.2</v>
      </c>
      <c r="EE50">
        <v>2.1434</v>
      </c>
      <c r="EF50">
        <v>2.06225</v>
      </c>
      <c r="EG50">
        <v>0.008348380000000001</v>
      </c>
      <c r="EH50">
        <v>0</v>
      </c>
      <c r="EI50">
        <v>23.5625</v>
      </c>
      <c r="EJ50">
        <v>999.9</v>
      </c>
      <c r="EK50">
        <v>41.9</v>
      </c>
      <c r="EL50">
        <v>33.4</v>
      </c>
      <c r="EM50">
        <v>21.3516</v>
      </c>
      <c r="EN50">
        <v>64.2285</v>
      </c>
      <c r="EO50">
        <v>13.0369</v>
      </c>
      <c r="EP50">
        <v>1</v>
      </c>
      <c r="EQ50">
        <v>0.0646265</v>
      </c>
      <c r="ER50">
        <v>3.18405</v>
      </c>
      <c r="ES50">
        <v>20.1813</v>
      </c>
      <c r="ET50">
        <v>5.25817</v>
      </c>
      <c r="EU50">
        <v>12.0634</v>
      </c>
      <c r="EV50">
        <v>4.97175</v>
      </c>
      <c r="EW50">
        <v>3.293</v>
      </c>
      <c r="EX50">
        <v>7092.1</v>
      </c>
      <c r="EY50">
        <v>9999</v>
      </c>
      <c r="EZ50">
        <v>9999</v>
      </c>
      <c r="FA50">
        <v>115.8</v>
      </c>
      <c r="FB50">
        <v>4.9723</v>
      </c>
      <c r="FC50">
        <v>1.87105</v>
      </c>
      <c r="FD50">
        <v>1.87719</v>
      </c>
      <c r="FE50">
        <v>1.87027</v>
      </c>
      <c r="FF50">
        <v>1.87337</v>
      </c>
      <c r="FG50">
        <v>1.87485</v>
      </c>
      <c r="FH50">
        <v>1.87429</v>
      </c>
      <c r="FI50">
        <v>1.87562</v>
      </c>
      <c r="FJ50">
        <v>0</v>
      </c>
      <c r="FK50">
        <v>0</v>
      </c>
      <c r="FL50">
        <v>0</v>
      </c>
      <c r="FM50">
        <v>0</v>
      </c>
      <c r="FN50" t="s">
        <v>349</v>
      </c>
      <c r="FO50" t="s">
        <v>350</v>
      </c>
      <c r="FP50" t="s">
        <v>351</v>
      </c>
      <c r="FQ50" t="s">
        <v>351</v>
      </c>
      <c r="FR50" t="s">
        <v>351</v>
      </c>
      <c r="FS50" t="s">
        <v>351</v>
      </c>
      <c r="FT50">
        <v>0</v>
      </c>
      <c r="FU50">
        <v>100</v>
      </c>
      <c r="FV50">
        <v>100</v>
      </c>
      <c r="FW50">
        <v>1.587</v>
      </c>
      <c r="FX50">
        <v>0.0624</v>
      </c>
      <c r="FY50">
        <v>1.587190476190585</v>
      </c>
      <c r="FZ50">
        <v>0</v>
      </c>
      <c r="GA50">
        <v>0</v>
      </c>
      <c r="GB50">
        <v>0</v>
      </c>
      <c r="GC50">
        <v>0.06235500000000194</v>
      </c>
      <c r="GD50">
        <v>0</v>
      </c>
      <c r="GE50">
        <v>0</v>
      </c>
      <c r="GF50">
        <v>0</v>
      </c>
      <c r="GG50">
        <v>-1</v>
      </c>
      <c r="GH50">
        <v>-1</v>
      </c>
      <c r="GI50">
        <v>-1</v>
      </c>
      <c r="GJ50">
        <v>-1</v>
      </c>
      <c r="GK50">
        <v>67.2</v>
      </c>
      <c r="GL50">
        <v>67.40000000000001</v>
      </c>
      <c r="GM50">
        <v>1.07666</v>
      </c>
      <c r="GN50">
        <v>2.54761</v>
      </c>
      <c r="GO50">
        <v>1.39893</v>
      </c>
      <c r="GP50">
        <v>2.27295</v>
      </c>
      <c r="GQ50">
        <v>1.44897</v>
      </c>
      <c r="GR50">
        <v>2.41943</v>
      </c>
      <c r="GS50">
        <v>36.4578</v>
      </c>
      <c r="GT50">
        <v>15.3841</v>
      </c>
      <c r="GU50">
        <v>18</v>
      </c>
      <c r="GV50">
        <v>493.508</v>
      </c>
      <c r="GW50">
        <v>479.606</v>
      </c>
      <c r="GX50">
        <v>19.9978</v>
      </c>
      <c r="GY50">
        <v>27.9457</v>
      </c>
      <c r="GZ50">
        <v>30.0004</v>
      </c>
      <c r="HA50">
        <v>28.0186</v>
      </c>
      <c r="HB50">
        <v>28.0067</v>
      </c>
      <c r="HC50">
        <v>21.5234</v>
      </c>
      <c r="HD50">
        <v>52.5775</v>
      </c>
      <c r="HE50">
        <v>0</v>
      </c>
      <c r="HF50">
        <v>20</v>
      </c>
      <c r="HG50">
        <v>420</v>
      </c>
      <c r="HH50">
        <v>9.49916</v>
      </c>
      <c r="HI50">
        <v>101.693</v>
      </c>
      <c r="HJ50">
        <v>101.53</v>
      </c>
    </row>
    <row r="51" spans="1:218">
      <c r="A51">
        <v>35</v>
      </c>
      <c r="B51">
        <v>1691249211.6</v>
      </c>
      <c r="C51">
        <v>3826</v>
      </c>
      <c r="D51" t="s">
        <v>419</v>
      </c>
      <c r="E51" t="s">
        <v>420</v>
      </c>
      <c r="F51" t="s">
        <v>344</v>
      </c>
      <c r="I51" t="s">
        <v>345</v>
      </c>
      <c r="J51">
        <v>1691249211.6</v>
      </c>
      <c r="K51">
        <f>(L51)/1000</f>
        <v>0</v>
      </c>
      <c r="L51">
        <f>1000*BB51*AJ51*(AX51-AY51)/(100*AQ51*(1000-AJ51*AX51))</f>
        <v>0</v>
      </c>
      <c r="M51">
        <f>BB51*AJ51*(AW51-AV51*(1000-AJ51*AY51)/(1000-AJ51*AX51))/(100*AQ51)</f>
        <v>0</v>
      </c>
      <c r="N51">
        <f>AV51 - IF(AJ51&gt;1, M51*AQ51*100.0/(AL51*BJ51), 0)</f>
        <v>0</v>
      </c>
      <c r="O51">
        <f>((U51-K51/2)*N51-M51)/(U51+K51/2)</f>
        <v>0</v>
      </c>
      <c r="P51">
        <f>O51*(BC51+BD51)/1000.0</f>
        <v>0</v>
      </c>
      <c r="Q51">
        <f>(AV51 - IF(AJ51&gt;1, M51*AQ51*100.0/(AL51*BJ51), 0))*(BC51+BD51)/1000.0</f>
        <v>0</v>
      </c>
      <c r="R51">
        <f>2.0/((1/T51-1/S51)+SIGN(T51)*SQRT((1/T51-1/S51)*(1/T51-1/S51) + 4*AR51/((AR51+1)*(AR51+1))*(2*1/T51*1/S51-1/S51*1/S51)))</f>
        <v>0</v>
      </c>
      <c r="S51">
        <f>IF(LEFT(AS51,1)&lt;&gt;"0",IF(LEFT(AS51,1)="1",3.0,AT51),$D$5+$E$5*(BJ51*BC51/($K$5*1000))+$F$5*(BJ51*BC51/($K$5*1000))*MAX(MIN(AQ51,$J$5),$I$5)*MAX(MIN(AQ51,$J$5),$I$5)+$G$5*MAX(MIN(AQ51,$J$5),$I$5)*(BJ51*BC51/($K$5*1000))+$H$5*(BJ51*BC51/($K$5*1000))*(BJ51*BC51/($K$5*1000)))</f>
        <v>0</v>
      </c>
      <c r="T51">
        <f>K51*(1000-(1000*0.61365*exp(17.502*X51/(240.97+X51))/(BC51+BD51)+AX51)/2)/(1000*0.61365*exp(17.502*X51/(240.97+X51))/(BC51+BD51)-AX51)</f>
        <v>0</v>
      </c>
      <c r="U51">
        <f>1/((AR51+1)/(R51/1.6)+1/(S51/1.37)) + AR51/((AR51+1)/(R51/1.6) + AR51/(S51/1.37))</f>
        <v>0</v>
      </c>
      <c r="V51">
        <f>(AM51*AP51)</f>
        <v>0</v>
      </c>
      <c r="W51">
        <f>(BE51+(V51+2*0.95*5.67E-8*(((BE51+$B$7)+273)^4-(BE51+273)^4)-44100*K51)/(1.84*29.3*S51+8*0.95*5.67E-8*(BE51+273)^3))</f>
        <v>0</v>
      </c>
      <c r="X51">
        <f>($C$7*BF51+$D$7*BG51+$E$7*W51)</f>
        <v>0</v>
      </c>
      <c r="Y51">
        <f>0.61365*exp(17.502*X51/(240.97+X51))</f>
        <v>0</v>
      </c>
      <c r="Z51">
        <f>(AA51/AB51*100)</f>
        <v>0</v>
      </c>
      <c r="AA51">
        <f>AX51*(BC51+BD51)/1000</f>
        <v>0</v>
      </c>
      <c r="AB51">
        <f>0.61365*exp(17.502*BE51/(240.97+BE51))</f>
        <v>0</v>
      </c>
      <c r="AC51">
        <f>(Y51-AX51*(BC51+BD51)/1000)</f>
        <v>0</v>
      </c>
      <c r="AD51">
        <f>(-K51*44100)</f>
        <v>0</v>
      </c>
      <c r="AE51">
        <f>2*29.3*S51*0.92*(BE51-X51)</f>
        <v>0</v>
      </c>
      <c r="AF51">
        <f>2*0.95*5.67E-8*(((BE51+$B$7)+273)^4-(X51+273)^4)</f>
        <v>0</v>
      </c>
      <c r="AG51">
        <f>V51+AF51+AD51+AE51</f>
        <v>0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MAX(0,($B$13+$C$13*BJ51)/(1+$D$13*BJ51)*BC51/(BE51+273)*$E$13)</f>
        <v>0</v>
      </c>
      <c r="AM51">
        <f>$B$11*BK51+$C$11*BL51+$F$11*BW51*(1-BZ51)</f>
        <v>0</v>
      </c>
      <c r="AN51">
        <f>AM51*AO51</f>
        <v>0</v>
      </c>
      <c r="AO51">
        <f>($B$11*$D$9+$C$11*$D$9+$F$11*((CJ51+CB51)/MAX(CJ51+CB51+CK51, 0.1)*$I$9+CK51/MAX(CJ51+CB51+CK51, 0.1)*$J$9))/($B$11+$C$11+$F$11)</f>
        <v>0</v>
      </c>
      <c r="AP51">
        <f>($B$11*$K$9+$C$11*$K$9+$F$11*((CJ51+CB51)/MAX(CJ51+CB51+CK51, 0.1)*$P$9+CK51/MAX(CJ51+CB51+CK51, 0.1)*$Q$9))/($B$11+$C$11+$F$11)</f>
        <v>0</v>
      </c>
      <c r="AQ51">
        <v>6</v>
      </c>
      <c r="AR51">
        <v>0.5</v>
      </c>
      <c r="AS51" t="s">
        <v>346</v>
      </c>
      <c r="AT51">
        <v>2</v>
      </c>
      <c r="AU51">
        <v>1691249211.6</v>
      </c>
      <c r="AV51">
        <v>403.676</v>
      </c>
      <c r="AW51">
        <v>420.013</v>
      </c>
      <c r="AX51">
        <v>14.3976</v>
      </c>
      <c r="AY51">
        <v>8.830970000000001</v>
      </c>
      <c r="AZ51">
        <v>402.089</v>
      </c>
      <c r="BA51">
        <v>14.3353</v>
      </c>
      <c r="BB51">
        <v>499.787</v>
      </c>
      <c r="BC51">
        <v>101.395</v>
      </c>
      <c r="BD51">
        <v>0.09981180000000001</v>
      </c>
      <c r="BE51">
        <v>23.2862</v>
      </c>
      <c r="BF51">
        <v>23.4841</v>
      </c>
      <c r="BG51">
        <v>999.9</v>
      </c>
      <c r="BH51">
        <v>0</v>
      </c>
      <c r="BI51">
        <v>0</v>
      </c>
      <c r="BJ51">
        <v>10005</v>
      </c>
      <c r="BK51">
        <v>0</v>
      </c>
      <c r="BL51">
        <v>1103.73</v>
      </c>
      <c r="BM51">
        <v>-16.337</v>
      </c>
      <c r="BN51">
        <v>409.573</v>
      </c>
      <c r="BO51">
        <v>423.755</v>
      </c>
      <c r="BP51">
        <v>5.56667</v>
      </c>
      <c r="BQ51">
        <v>420.013</v>
      </c>
      <c r="BR51">
        <v>8.830970000000001</v>
      </c>
      <c r="BS51">
        <v>1.45984</v>
      </c>
      <c r="BT51">
        <v>0.895414</v>
      </c>
      <c r="BU51">
        <v>12.5539</v>
      </c>
      <c r="BV51">
        <v>5.31725</v>
      </c>
      <c r="BW51">
        <v>1999.84</v>
      </c>
      <c r="BX51">
        <v>0.900002</v>
      </c>
      <c r="BY51">
        <v>0.099998</v>
      </c>
      <c r="BZ51">
        <v>0</v>
      </c>
      <c r="CA51">
        <v>2.5518</v>
      </c>
      <c r="CB51">
        <v>0</v>
      </c>
      <c r="CC51">
        <v>38193.7</v>
      </c>
      <c r="CD51">
        <v>17857.6</v>
      </c>
      <c r="CE51">
        <v>37</v>
      </c>
      <c r="CF51">
        <v>38.375</v>
      </c>
      <c r="CG51">
        <v>37.312</v>
      </c>
      <c r="CH51">
        <v>37.187</v>
      </c>
      <c r="CI51">
        <v>36.437</v>
      </c>
      <c r="CJ51">
        <v>1799.86</v>
      </c>
      <c r="CK51">
        <v>199.98</v>
      </c>
      <c r="CL51">
        <v>0</v>
      </c>
      <c r="CM51">
        <v>1691249208.8</v>
      </c>
      <c r="CN51">
        <v>0</v>
      </c>
      <c r="CO51">
        <v>1691245121.1</v>
      </c>
      <c r="CP51" t="s">
        <v>347</v>
      </c>
      <c r="CQ51">
        <v>1691245121.1</v>
      </c>
      <c r="CR51">
        <v>1691245108.6</v>
      </c>
      <c r="CS51">
        <v>1</v>
      </c>
      <c r="CT51">
        <v>-0.057</v>
      </c>
      <c r="CU51">
        <v>-0.012</v>
      </c>
      <c r="CV51">
        <v>1.587</v>
      </c>
      <c r="CW51">
        <v>0.062</v>
      </c>
      <c r="CX51">
        <v>414</v>
      </c>
      <c r="CY51">
        <v>14</v>
      </c>
      <c r="CZ51">
        <v>0.54</v>
      </c>
      <c r="DA51">
        <v>0.17</v>
      </c>
      <c r="DB51">
        <v>11.60622016905234</v>
      </c>
      <c r="DC51">
        <v>0.8484314926542689</v>
      </c>
      <c r="DD51">
        <v>0.04665058419916319</v>
      </c>
      <c r="DE51">
        <v>1</v>
      </c>
      <c r="DF51">
        <v>0.004670901232007156</v>
      </c>
      <c r="DG51">
        <v>0.0009853235144916966</v>
      </c>
      <c r="DH51">
        <v>9.615227224382018E-05</v>
      </c>
      <c r="DI51">
        <v>1</v>
      </c>
      <c r="DJ51">
        <v>0.3493881763496368</v>
      </c>
      <c r="DK51">
        <v>-0.02984431804821783</v>
      </c>
      <c r="DL51">
        <v>0.001675008653648381</v>
      </c>
      <c r="DM51">
        <v>1</v>
      </c>
      <c r="DN51">
        <v>3</v>
      </c>
      <c r="DO51">
        <v>3</v>
      </c>
      <c r="DP51" t="s">
        <v>348</v>
      </c>
      <c r="DQ51">
        <v>3.10064</v>
      </c>
      <c r="DR51">
        <v>2.73171</v>
      </c>
      <c r="DS51">
        <v>0.0973373</v>
      </c>
      <c r="DT51">
        <v>0.101323</v>
      </c>
      <c r="DU51">
        <v>0.0726644</v>
      </c>
      <c r="DV51">
        <v>0.0512603</v>
      </c>
      <c r="DW51">
        <v>26181.3</v>
      </c>
      <c r="DX51">
        <v>28311.1</v>
      </c>
      <c r="DY51">
        <v>27473.9</v>
      </c>
      <c r="DZ51">
        <v>29620.7</v>
      </c>
      <c r="EA51">
        <v>31891.6</v>
      </c>
      <c r="EB51">
        <v>34665.9</v>
      </c>
      <c r="EC51">
        <v>37690.1</v>
      </c>
      <c r="ED51">
        <v>40623</v>
      </c>
      <c r="EE51">
        <v>2.1449</v>
      </c>
      <c r="EF51">
        <v>2.06145</v>
      </c>
      <c r="EG51">
        <v>0.00051409</v>
      </c>
      <c r="EH51">
        <v>0</v>
      </c>
      <c r="EI51">
        <v>23.4756</v>
      </c>
      <c r="EJ51">
        <v>999.9</v>
      </c>
      <c r="EK51">
        <v>41.7</v>
      </c>
      <c r="EL51">
        <v>33.4</v>
      </c>
      <c r="EM51">
        <v>21.2493</v>
      </c>
      <c r="EN51">
        <v>64.1485</v>
      </c>
      <c r="EO51">
        <v>13.0729</v>
      </c>
      <c r="EP51">
        <v>1</v>
      </c>
      <c r="EQ51">
        <v>0.0669284</v>
      </c>
      <c r="ER51">
        <v>3.17715</v>
      </c>
      <c r="ES51">
        <v>20.1815</v>
      </c>
      <c r="ET51">
        <v>5.25802</v>
      </c>
      <c r="EU51">
        <v>12.0631</v>
      </c>
      <c r="EV51">
        <v>4.97335</v>
      </c>
      <c r="EW51">
        <v>3.29318</v>
      </c>
      <c r="EX51">
        <v>7093.5</v>
      </c>
      <c r="EY51">
        <v>9999</v>
      </c>
      <c r="EZ51">
        <v>9999</v>
      </c>
      <c r="FA51">
        <v>115.8</v>
      </c>
      <c r="FB51">
        <v>4.97231</v>
      </c>
      <c r="FC51">
        <v>1.87107</v>
      </c>
      <c r="FD51">
        <v>1.8772</v>
      </c>
      <c r="FE51">
        <v>1.87027</v>
      </c>
      <c r="FF51">
        <v>1.87339</v>
      </c>
      <c r="FG51">
        <v>1.87485</v>
      </c>
      <c r="FH51">
        <v>1.87435</v>
      </c>
      <c r="FI51">
        <v>1.87567</v>
      </c>
      <c r="FJ51">
        <v>0</v>
      </c>
      <c r="FK51">
        <v>0</v>
      </c>
      <c r="FL51">
        <v>0</v>
      </c>
      <c r="FM51">
        <v>0</v>
      </c>
      <c r="FN51" t="s">
        <v>349</v>
      </c>
      <c r="FO51" t="s">
        <v>350</v>
      </c>
      <c r="FP51" t="s">
        <v>351</v>
      </c>
      <c r="FQ51" t="s">
        <v>351</v>
      </c>
      <c r="FR51" t="s">
        <v>351</v>
      </c>
      <c r="FS51" t="s">
        <v>351</v>
      </c>
      <c r="FT51">
        <v>0</v>
      </c>
      <c r="FU51">
        <v>100</v>
      </c>
      <c r="FV51">
        <v>100</v>
      </c>
      <c r="FW51">
        <v>1.587</v>
      </c>
      <c r="FX51">
        <v>0.0623</v>
      </c>
      <c r="FY51">
        <v>1.587190476190585</v>
      </c>
      <c r="FZ51">
        <v>0</v>
      </c>
      <c r="GA51">
        <v>0</v>
      </c>
      <c r="GB51">
        <v>0</v>
      </c>
      <c r="GC51">
        <v>0.06235500000000194</v>
      </c>
      <c r="GD51">
        <v>0</v>
      </c>
      <c r="GE51">
        <v>0</v>
      </c>
      <c r="GF51">
        <v>0</v>
      </c>
      <c r="GG51">
        <v>-1</v>
      </c>
      <c r="GH51">
        <v>-1</v>
      </c>
      <c r="GI51">
        <v>-1</v>
      </c>
      <c r="GJ51">
        <v>-1</v>
      </c>
      <c r="GK51">
        <v>68.2</v>
      </c>
      <c r="GL51">
        <v>68.40000000000001</v>
      </c>
      <c r="GM51">
        <v>1.07666</v>
      </c>
      <c r="GN51">
        <v>2.55249</v>
      </c>
      <c r="GO51">
        <v>1.39893</v>
      </c>
      <c r="GP51">
        <v>2.27295</v>
      </c>
      <c r="GQ51">
        <v>1.44897</v>
      </c>
      <c r="GR51">
        <v>2.36206</v>
      </c>
      <c r="GS51">
        <v>36.6233</v>
      </c>
      <c r="GT51">
        <v>15.3666</v>
      </c>
      <c r="GU51">
        <v>18</v>
      </c>
      <c r="GV51">
        <v>494.653</v>
      </c>
      <c r="GW51">
        <v>479.243</v>
      </c>
      <c r="GX51">
        <v>20.0032</v>
      </c>
      <c r="GY51">
        <v>27.9876</v>
      </c>
      <c r="GZ51">
        <v>30.0003</v>
      </c>
      <c r="HA51">
        <v>28.0397</v>
      </c>
      <c r="HB51">
        <v>28.0252</v>
      </c>
      <c r="HC51">
        <v>21.5228</v>
      </c>
      <c r="HD51">
        <v>55.3339</v>
      </c>
      <c r="HE51">
        <v>0</v>
      </c>
      <c r="HF51">
        <v>20</v>
      </c>
      <c r="HG51">
        <v>420</v>
      </c>
      <c r="HH51">
        <v>8.725110000000001</v>
      </c>
      <c r="HI51">
        <v>101.67</v>
      </c>
      <c r="HJ51">
        <v>101.518</v>
      </c>
    </row>
    <row r="52" spans="1:218">
      <c r="A52">
        <v>36</v>
      </c>
      <c r="B52">
        <v>1691249345.6</v>
      </c>
      <c r="C52">
        <v>3960</v>
      </c>
      <c r="D52" t="s">
        <v>421</v>
      </c>
      <c r="E52" t="s">
        <v>422</v>
      </c>
      <c r="F52" t="s">
        <v>344</v>
      </c>
      <c r="I52" t="s">
        <v>345</v>
      </c>
      <c r="J52">
        <v>1691249345.6</v>
      </c>
      <c r="K52">
        <f>(L52)/1000</f>
        <v>0</v>
      </c>
      <c r="L52">
        <f>1000*BB52*AJ52*(AX52-AY52)/(100*AQ52*(1000-AJ52*AX52))</f>
        <v>0</v>
      </c>
      <c r="M52">
        <f>BB52*AJ52*(AW52-AV52*(1000-AJ52*AY52)/(1000-AJ52*AX52))/(100*AQ52)</f>
        <v>0</v>
      </c>
      <c r="N52">
        <f>AV52 - IF(AJ52&gt;1, M52*AQ52*100.0/(AL52*BJ52), 0)</f>
        <v>0</v>
      </c>
      <c r="O52">
        <f>((U52-K52/2)*N52-M52)/(U52+K52/2)</f>
        <v>0</v>
      </c>
      <c r="P52">
        <f>O52*(BC52+BD52)/1000.0</f>
        <v>0</v>
      </c>
      <c r="Q52">
        <f>(AV52 - IF(AJ52&gt;1, M52*AQ52*100.0/(AL52*BJ52), 0))*(BC52+BD52)/1000.0</f>
        <v>0</v>
      </c>
      <c r="R52">
        <f>2.0/((1/T52-1/S52)+SIGN(T52)*SQRT((1/T52-1/S52)*(1/T52-1/S52) + 4*AR52/((AR52+1)*(AR52+1))*(2*1/T52*1/S52-1/S52*1/S52)))</f>
        <v>0</v>
      </c>
      <c r="S52">
        <f>IF(LEFT(AS52,1)&lt;&gt;"0",IF(LEFT(AS52,1)="1",3.0,AT52),$D$5+$E$5*(BJ52*BC52/($K$5*1000))+$F$5*(BJ52*BC52/($K$5*1000))*MAX(MIN(AQ52,$J$5),$I$5)*MAX(MIN(AQ52,$J$5),$I$5)+$G$5*MAX(MIN(AQ52,$J$5),$I$5)*(BJ52*BC52/($K$5*1000))+$H$5*(BJ52*BC52/($K$5*1000))*(BJ52*BC52/($K$5*1000)))</f>
        <v>0</v>
      </c>
      <c r="T52">
        <f>K52*(1000-(1000*0.61365*exp(17.502*X52/(240.97+X52))/(BC52+BD52)+AX52)/2)/(1000*0.61365*exp(17.502*X52/(240.97+X52))/(BC52+BD52)-AX52)</f>
        <v>0</v>
      </c>
      <c r="U52">
        <f>1/((AR52+1)/(R52/1.6)+1/(S52/1.37)) + AR52/((AR52+1)/(R52/1.6) + AR52/(S52/1.37))</f>
        <v>0</v>
      </c>
      <c r="V52">
        <f>(AM52*AP52)</f>
        <v>0</v>
      </c>
      <c r="W52">
        <f>(BE52+(V52+2*0.95*5.67E-8*(((BE52+$B$7)+273)^4-(BE52+273)^4)-44100*K52)/(1.84*29.3*S52+8*0.95*5.67E-8*(BE52+273)^3))</f>
        <v>0</v>
      </c>
      <c r="X52">
        <f>($C$7*BF52+$D$7*BG52+$E$7*W52)</f>
        <v>0</v>
      </c>
      <c r="Y52">
        <f>0.61365*exp(17.502*X52/(240.97+X52))</f>
        <v>0</v>
      </c>
      <c r="Z52">
        <f>(AA52/AB52*100)</f>
        <v>0</v>
      </c>
      <c r="AA52">
        <f>AX52*(BC52+BD52)/1000</f>
        <v>0</v>
      </c>
      <c r="AB52">
        <f>0.61365*exp(17.502*BE52/(240.97+BE52))</f>
        <v>0</v>
      </c>
      <c r="AC52">
        <f>(Y52-AX52*(BC52+BD52)/1000)</f>
        <v>0</v>
      </c>
      <c r="AD52">
        <f>(-K52*44100)</f>
        <v>0</v>
      </c>
      <c r="AE52">
        <f>2*29.3*S52*0.92*(BE52-X52)</f>
        <v>0</v>
      </c>
      <c r="AF52">
        <f>2*0.95*5.67E-8*(((BE52+$B$7)+273)^4-(X52+273)^4)</f>
        <v>0</v>
      </c>
      <c r="AG52">
        <f>V52+AF52+AD52+AE52</f>
        <v>0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MAX(0,($B$13+$C$13*BJ52)/(1+$D$13*BJ52)*BC52/(BE52+273)*$E$13)</f>
        <v>0</v>
      </c>
      <c r="AM52">
        <f>$B$11*BK52+$C$11*BL52+$F$11*BW52*(1-BZ52)</f>
        <v>0</v>
      </c>
      <c r="AN52">
        <f>AM52*AO52</f>
        <v>0</v>
      </c>
      <c r="AO52">
        <f>($B$11*$D$9+$C$11*$D$9+$F$11*((CJ52+CB52)/MAX(CJ52+CB52+CK52, 0.1)*$I$9+CK52/MAX(CJ52+CB52+CK52, 0.1)*$J$9))/($B$11+$C$11+$F$11)</f>
        <v>0</v>
      </c>
      <c r="AP52">
        <f>($B$11*$K$9+$C$11*$K$9+$F$11*((CJ52+CB52)/MAX(CJ52+CB52+CK52, 0.1)*$P$9+CK52/MAX(CJ52+CB52+CK52, 0.1)*$Q$9))/($B$11+$C$11+$F$11)</f>
        <v>0</v>
      </c>
      <c r="AQ52">
        <v>6</v>
      </c>
      <c r="AR52">
        <v>0.5</v>
      </c>
      <c r="AS52" t="s">
        <v>346</v>
      </c>
      <c r="AT52">
        <v>2</v>
      </c>
      <c r="AU52">
        <v>1691249345.6</v>
      </c>
      <c r="AV52">
        <v>393.344</v>
      </c>
      <c r="AW52">
        <v>420.065</v>
      </c>
      <c r="AX52">
        <v>14.0218</v>
      </c>
      <c r="AY52">
        <v>6.39463</v>
      </c>
      <c r="AZ52">
        <v>391.757</v>
      </c>
      <c r="BA52">
        <v>13.9594</v>
      </c>
      <c r="BB52">
        <v>500.16</v>
      </c>
      <c r="BC52">
        <v>101.388</v>
      </c>
      <c r="BD52">
        <v>0.0998574</v>
      </c>
      <c r="BE52">
        <v>23.0523</v>
      </c>
      <c r="BF52">
        <v>22.8777</v>
      </c>
      <c r="BG52">
        <v>999.9</v>
      </c>
      <c r="BH52">
        <v>0</v>
      </c>
      <c r="BI52">
        <v>0</v>
      </c>
      <c r="BJ52">
        <v>10009.4</v>
      </c>
      <c r="BK52">
        <v>0</v>
      </c>
      <c r="BL52">
        <v>1582.79</v>
      </c>
      <c r="BM52">
        <v>-26.7211</v>
      </c>
      <c r="BN52">
        <v>398.938</v>
      </c>
      <c r="BO52">
        <v>422.768</v>
      </c>
      <c r="BP52">
        <v>7.62716</v>
      </c>
      <c r="BQ52">
        <v>420.065</v>
      </c>
      <c r="BR52">
        <v>6.39463</v>
      </c>
      <c r="BS52">
        <v>1.42164</v>
      </c>
      <c r="BT52">
        <v>0.648336</v>
      </c>
      <c r="BU52">
        <v>12.1504</v>
      </c>
      <c r="BV52">
        <v>0.759421</v>
      </c>
      <c r="BW52">
        <v>1999.96</v>
      </c>
      <c r="BX52">
        <v>0.900003</v>
      </c>
      <c r="BY52">
        <v>0.09999710000000001</v>
      </c>
      <c r="BZ52">
        <v>0</v>
      </c>
      <c r="CA52">
        <v>2.7067</v>
      </c>
      <c r="CB52">
        <v>0</v>
      </c>
      <c r="CC52">
        <v>28809</v>
      </c>
      <c r="CD52">
        <v>17858.7</v>
      </c>
      <c r="CE52">
        <v>36.812</v>
      </c>
      <c r="CF52">
        <v>38.375</v>
      </c>
      <c r="CG52">
        <v>37.187</v>
      </c>
      <c r="CH52">
        <v>36.812</v>
      </c>
      <c r="CI52">
        <v>36.187</v>
      </c>
      <c r="CJ52">
        <v>1799.97</v>
      </c>
      <c r="CK52">
        <v>199.99</v>
      </c>
      <c r="CL52">
        <v>0</v>
      </c>
      <c r="CM52">
        <v>1691249342.6</v>
      </c>
      <c r="CN52">
        <v>0</v>
      </c>
      <c r="CO52">
        <v>1691245121.1</v>
      </c>
      <c r="CP52" t="s">
        <v>347</v>
      </c>
      <c r="CQ52">
        <v>1691245121.1</v>
      </c>
      <c r="CR52">
        <v>1691245108.6</v>
      </c>
      <c r="CS52">
        <v>1</v>
      </c>
      <c r="CT52">
        <v>-0.057</v>
      </c>
      <c r="CU52">
        <v>-0.012</v>
      </c>
      <c r="CV52">
        <v>1.587</v>
      </c>
      <c r="CW52">
        <v>0.062</v>
      </c>
      <c r="CX52">
        <v>414</v>
      </c>
      <c r="CY52">
        <v>14</v>
      </c>
      <c r="CZ52">
        <v>0.54</v>
      </c>
      <c r="DA52">
        <v>0.17</v>
      </c>
      <c r="DB52">
        <v>19.54215797021896</v>
      </c>
      <c r="DC52">
        <v>0.6249297544120707</v>
      </c>
      <c r="DD52">
        <v>0.03473470612767757</v>
      </c>
      <c r="DE52">
        <v>1</v>
      </c>
      <c r="DF52">
        <v>0.006440841399421442</v>
      </c>
      <c r="DG52">
        <v>0.0003220560400349805</v>
      </c>
      <c r="DH52">
        <v>2.615362276297402E-05</v>
      </c>
      <c r="DI52">
        <v>1</v>
      </c>
      <c r="DJ52">
        <v>0.5123267744867881</v>
      </c>
      <c r="DK52">
        <v>-0.002431933329269786</v>
      </c>
      <c r="DL52">
        <v>0.001100707587626883</v>
      </c>
      <c r="DM52">
        <v>1</v>
      </c>
      <c r="DN52">
        <v>3</v>
      </c>
      <c r="DO52">
        <v>3</v>
      </c>
      <c r="DP52" t="s">
        <v>348</v>
      </c>
      <c r="DQ52">
        <v>3.10048</v>
      </c>
      <c r="DR52">
        <v>2.7318</v>
      </c>
      <c r="DS52">
        <v>0.09537809999999999</v>
      </c>
      <c r="DT52">
        <v>0.101277</v>
      </c>
      <c r="DU52">
        <v>0.0711999</v>
      </c>
      <c r="DV52">
        <v>0.0394686</v>
      </c>
      <c r="DW52">
        <v>26234.5</v>
      </c>
      <c r="DX52">
        <v>28307.2</v>
      </c>
      <c r="DY52">
        <v>27470.5</v>
      </c>
      <c r="DZ52">
        <v>29615.5</v>
      </c>
      <c r="EA52">
        <v>31938.3</v>
      </c>
      <c r="EB52">
        <v>35088.2</v>
      </c>
      <c r="EC52">
        <v>37686.2</v>
      </c>
      <c r="ED52">
        <v>40614.1</v>
      </c>
      <c r="EE52">
        <v>2.14948</v>
      </c>
      <c r="EF52">
        <v>2.049</v>
      </c>
      <c r="EG52">
        <v>-0.0219941</v>
      </c>
      <c r="EH52">
        <v>0</v>
      </c>
      <c r="EI52">
        <v>23.2397</v>
      </c>
      <c r="EJ52">
        <v>999.9</v>
      </c>
      <c r="EK52">
        <v>42.6</v>
      </c>
      <c r="EL52">
        <v>33.7</v>
      </c>
      <c r="EM52">
        <v>22.0768</v>
      </c>
      <c r="EN52">
        <v>64.5185</v>
      </c>
      <c r="EO52">
        <v>12.7684</v>
      </c>
      <c r="EP52">
        <v>1</v>
      </c>
      <c r="EQ52">
        <v>0.0747129</v>
      </c>
      <c r="ER52">
        <v>3.01038</v>
      </c>
      <c r="ES52">
        <v>20.1842</v>
      </c>
      <c r="ET52">
        <v>5.25652</v>
      </c>
      <c r="EU52">
        <v>12.0639</v>
      </c>
      <c r="EV52">
        <v>4.9719</v>
      </c>
      <c r="EW52">
        <v>3.29313</v>
      </c>
      <c r="EX52">
        <v>7096.2</v>
      </c>
      <c r="EY52">
        <v>9999</v>
      </c>
      <c r="EZ52">
        <v>9999</v>
      </c>
      <c r="FA52">
        <v>115.9</v>
      </c>
      <c r="FB52">
        <v>4.9723</v>
      </c>
      <c r="FC52">
        <v>1.87113</v>
      </c>
      <c r="FD52">
        <v>1.87728</v>
      </c>
      <c r="FE52">
        <v>1.87032</v>
      </c>
      <c r="FF52">
        <v>1.87344</v>
      </c>
      <c r="FG52">
        <v>1.87486</v>
      </c>
      <c r="FH52">
        <v>1.87439</v>
      </c>
      <c r="FI52">
        <v>1.87565</v>
      </c>
      <c r="FJ52">
        <v>0</v>
      </c>
      <c r="FK52">
        <v>0</v>
      </c>
      <c r="FL52">
        <v>0</v>
      </c>
      <c r="FM52">
        <v>0</v>
      </c>
      <c r="FN52" t="s">
        <v>349</v>
      </c>
      <c r="FO52" t="s">
        <v>350</v>
      </c>
      <c r="FP52" t="s">
        <v>351</v>
      </c>
      <c r="FQ52" t="s">
        <v>351</v>
      </c>
      <c r="FR52" t="s">
        <v>351</v>
      </c>
      <c r="FS52" t="s">
        <v>351</v>
      </c>
      <c r="FT52">
        <v>0</v>
      </c>
      <c r="FU52">
        <v>100</v>
      </c>
      <c r="FV52">
        <v>100</v>
      </c>
      <c r="FW52">
        <v>1.587</v>
      </c>
      <c r="FX52">
        <v>0.0624</v>
      </c>
      <c r="FY52">
        <v>1.587190476190585</v>
      </c>
      <c r="FZ52">
        <v>0</v>
      </c>
      <c r="GA52">
        <v>0</v>
      </c>
      <c r="GB52">
        <v>0</v>
      </c>
      <c r="GC52">
        <v>0.06235500000000194</v>
      </c>
      <c r="GD52">
        <v>0</v>
      </c>
      <c r="GE52">
        <v>0</v>
      </c>
      <c r="GF52">
        <v>0</v>
      </c>
      <c r="GG52">
        <v>-1</v>
      </c>
      <c r="GH52">
        <v>-1</v>
      </c>
      <c r="GI52">
        <v>-1</v>
      </c>
      <c r="GJ52">
        <v>-1</v>
      </c>
      <c r="GK52">
        <v>70.40000000000001</v>
      </c>
      <c r="GL52">
        <v>70.59999999999999</v>
      </c>
      <c r="GM52">
        <v>1.07422</v>
      </c>
      <c r="GN52">
        <v>2.53784</v>
      </c>
      <c r="GO52">
        <v>1.39893</v>
      </c>
      <c r="GP52">
        <v>2.27417</v>
      </c>
      <c r="GQ52">
        <v>1.44897</v>
      </c>
      <c r="GR52">
        <v>2.53906</v>
      </c>
      <c r="GS52">
        <v>36.908</v>
      </c>
      <c r="GT52">
        <v>15.3579</v>
      </c>
      <c r="GU52">
        <v>18</v>
      </c>
      <c r="GV52">
        <v>498.467</v>
      </c>
      <c r="GW52">
        <v>471.891</v>
      </c>
      <c r="GX52">
        <v>19.9967</v>
      </c>
      <c r="GY52">
        <v>28.0943</v>
      </c>
      <c r="GZ52">
        <v>30.0003</v>
      </c>
      <c r="HA52">
        <v>28.1375</v>
      </c>
      <c r="HB52">
        <v>28.119</v>
      </c>
      <c r="HC52">
        <v>21.4682</v>
      </c>
      <c r="HD52">
        <v>65.1678</v>
      </c>
      <c r="HE52">
        <v>0</v>
      </c>
      <c r="HF52">
        <v>20</v>
      </c>
      <c r="HG52">
        <v>420</v>
      </c>
      <c r="HH52">
        <v>6.39521</v>
      </c>
      <c r="HI52">
        <v>101.659</v>
      </c>
      <c r="HJ52">
        <v>101.498</v>
      </c>
    </row>
    <row r="53" spans="1:218">
      <c r="A53">
        <v>37</v>
      </c>
      <c r="B53">
        <v>1691249438.6</v>
      </c>
      <c r="C53">
        <v>4053</v>
      </c>
      <c r="D53" t="s">
        <v>423</v>
      </c>
      <c r="E53" t="s">
        <v>424</v>
      </c>
      <c r="F53" t="s">
        <v>344</v>
      </c>
      <c r="I53" t="s">
        <v>345</v>
      </c>
      <c r="J53">
        <v>1691249438.6</v>
      </c>
      <c r="K53">
        <f>(L53)/1000</f>
        <v>0</v>
      </c>
      <c r="L53">
        <f>1000*BB53*AJ53*(AX53-AY53)/(100*AQ53*(1000-AJ53*AX53))</f>
        <v>0</v>
      </c>
      <c r="M53">
        <f>BB53*AJ53*(AW53-AV53*(1000-AJ53*AY53)/(1000-AJ53*AX53))/(100*AQ53)</f>
        <v>0</v>
      </c>
      <c r="N53">
        <f>AV53 - IF(AJ53&gt;1, M53*AQ53*100.0/(AL53*BJ53), 0)</f>
        <v>0</v>
      </c>
      <c r="O53">
        <f>((U53-K53/2)*N53-M53)/(U53+K53/2)</f>
        <v>0</v>
      </c>
      <c r="P53">
        <f>O53*(BC53+BD53)/1000.0</f>
        <v>0</v>
      </c>
      <c r="Q53">
        <f>(AV53 - IF(AJ53&gt;1, M53*AQ53*100.0/(AL53*BJ53), 0))*(BC53+BD53)/1000.0</f>
        <v>0</v>
      </c>
      <c r="R53">
        <f>2.0/((1/T53-1/S53)+SIGN(T53)*SQRT((1/T53-1/S53)*(1/T53-1/S53) + 4*AR53/((AR53+1)*(AR53+1))*(2*1/T53*1/S53-1/S53*1/S53)))</f>
        <v>0</v>
      </c>
      <c r="S53">
        <f>IF(LEFT(AS53,1)&lt;&gt;"0",IF(LEFT(AS53,1)="1",3.0,AT53),$D$5+$E$5*(BJ53*BC53/($K$5*1000))+$F$5*(BJ53*BC53/($K$5*1000))*MAX(MIN(AQ53,$J$5),$I$5)*MAX(MIN(AQ53,$J$5),$I$5)+$G$5*MAX(MIN(AQ53,$J$5),$I$5)*(BJ53*BC53/($K$5*1000))+$H$5*(BJ53*BC53/($K$5*1000))*(BJ53*BC53/($K$5*1000)))</f>
        <v>0</v>
      </c>
      <c r="T53">
        <f>K53*(1000-(1000*0.61365*exp(17.502*X53/(240.97+X53))/(BC53+BD53)+AX53)/2)/(1000*0.61365*exp(17.502*X53/(240.97+X53))/(BC53+BD53)-AX53)</f>
        <v>0</v>
      </c>
      <c r="U53">
        <f>1/((AR53+1)/(R53/1.6)+1/(S53/1.37)) + AR53/((AR53+1)/(R53/1.6) + AR53/(S53/1.37))</f>
        <v>0</v>
      </c>
      <c r="V53">
        <f>(AM53*AP53)</f>
        <v>0</v>
      </c>
      <c r="W53">
        <f>(BE53+(V53+2*0.95*5.67E-8*(((BE53+$B$7)+273)^4-(BE53+273)^4)-44100*K53)/(1.84*29.3*S53+8*0.95*5.67E-8*(BE53+273)^3))</f>
        <v>0</v>
      </c>
      <c r="X53">
        <f>($C$7*BF53+$D$7*BG53+$E$7*W53)</f>
        <v>0</v>
      </c>
      <c r="Y53">
        <f>0.61365*exp(17.502*X53/(240.97+X53))</f>
        <v>0</v>
      </c>
      <c r="Z53">
        <f>(AA53/AB53*100)</f>
        <v>0</v>
      </c>
      <c r="AA53">
        <f>AX53*(BC53+BD53)/1000</f>
        <v>0</v>
      </c>
      <c r="AB53">
        <f>0.61365*exp(17.502*BE53/(240.97+BE53))</f>
        <v>0</v>
      </c>
      <c r="AC53">
        <f>(Y53-AX53*(BC53+BD53)/1000)</f>
        <v>0</v>
      </c>
      <c r="AD53">
        <f>(-K53*44100)</f>
        <v>0</v>
      </c>
      <c r="AE53">
        <f>2*29.3*S53*0.92*(BE53-X53)</f>
        <v>0</v>
      </c>
      <c r="AF53">
        <f>2*0.95*5.67E-8*(((BE53+$B$7)+273)^4-(X53+273)^4)</f>
        <v>0</v>
      </c>
      <c r="AG53">
        <f>V53+AF53+AD53+AE53</f>
        <v>0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MAX(0,($B$13+$C$13*BJ53)/(1+$D$13*BJ53)*BC53/(BE53+273)*$E$13)</f>
        <v>0</v>
      </c>
      <c r="AM53">
        <f>$B$11*BK53+$C$11*BL53+$F$11*BW53*(1-BZ53)</f>
        <v>0</v>
      </c>
      <c r="AN53">
        <f>AM53*AO53</f>
        <v>0</v>
      </c>
      <c r="AO53">
        <f>($B$11*$D$9+$C$11*$D$9+$F$11*((CJ53+CB53)/MAX(CJ53+CB53+CK53, 0.1)*$I$9+CK53/MAX(CJ53+CB53+CK53, 0.1)*$J$9))/($B$11+$C$11+$F$11)</f>
        <v>0</v>
      </c>
      <c r="AP53">
        <f>($B$11*$K$9+$C$11*$K$9+$F$11*((CJ53+CB53)/MAX(CJ53+CB53+CK53, 0.1)*$P$9+CK53/MAX(CJ53+CB53+CK53, 0.1)*$Q$9))/($B$11+$C$11+$F$11)</f>
        <v>0</v>
      </c>
      <c r="AQ53">
        <v>6</v>
      </c>
      <c r="AR53">
        <v>0.5</v>
      </c>
      <c r="AS53" t="s">
        <v>346</v>
      </c>
      <c r="AT53">
        <v>2</v>
      </c>
      <c r="AU53">
        <v>1691249438.6</v>
      </c>
      <c r="AV53">
        <v>404.083</v>
      </c>
      <c r="AW53">
        <v>419.974</v>
      </c>
      <c r="AX53">
        <v>13.7549</v>
      </c>
      <c r="AY53">
        <v>9.48485</v>
      </c>
      <c r="AZ53">
        <v>402.496</v>
      </c>
      <c r="BA53">
        <v>13.6925</v>
      </c>
      <c r="BB53">
        <v>500.159</v>
      </c>
      <c r="BC53">
        <v>101.4</v>
      </c>
      <c r="BD53">
        <v>0.100005</v>
      </c>
      <c r="BE53">
        <v>23.219</v>
      </c>
      <c r="BF53">
        <v>23.722</v>
      </c>
      <c r="BG53">
        <v>999.9</v>
      </c>
      <c r="BH53">
        <v>0</v>
      </c>
      <c r="BI53">
        <v>0</v>
      </c>
      <c r="BJ53">
        <v>10001.2</v>
      </c>
      <c r="BK53">
        <v>0</v>
      </c>
      <c r="BL53">
        <v>1256.22</v>
      </c>
      <c r="BM53">
        <v>-15.8907</v>
      </c>
      <c r="BN53">
        <v>409.719</v>
      </c>
      <c r="BO53">
        <v>423.995</v>
      </c>
      <c r="BP53">
        <v>4.27002</v>
      </c>
      <c r="BQ53">
        <v>419.974</v>
      </c>
      <c r="BR53">
        <v>9.48485</v>
      </c>
      <c r="BS53">
        <v>1.39474</v>
      </c>
      <c r="BT53">
        <v>0.961764</v>
      </c>
      <c r="BU53">
        <v>11.8606</v>
      </c>
      <c r="BV53">
        <v>6.34966</v>
      </c>
      <c r="BW53">
        <v>2000.05</v>
      </c>
      <c r="BX53">
        <v>0.900002</v>
      </c>
      <c r="BY53">
        <v>0.099998</v>
      </c>
      <c r="BZ53">
        <v>0</v>
      </c>
      <c r="CA53">
        <v>2.4275</v>
      </c>
      <c r="CB53">
        <v>0</v>
      </c>
      <c r="CC53">
        <v>18567.3</v>
      </c>
      <c r="CD53">
        <v>17859.5</v>
      </c>
      <c r="CE53">
        <v>36.75</v>
      </c>
      <c r="CF53">
        <v>38.25</v>
      </c>
      <c r="CG53">
        <v>37.062</v>
      </c>
      <c r="CH53">
        <v>36.812</v>
      </c>
      <c r="CI53">
        <v>36.125</v>
      </c>
      <c r="CJ53">
        <v>1800.05</v>
      </c>
      <c r="CK53">
        <v>200</v>
      </c>
      <c r="CL53">
        <v>0</v>
      </c>
      <c r="CM53">
        <v>1691249435.6</v>
      </c>
      <c r="CN53">
        <v>0</v>
      </c>
      <c r="CO53">
        <v>1691245121.1</v>
      </c>
      <c r="CP53" t="s">
        <v>347</v>
      </c>
      <c r="CQ53">
        <v>1691245121.1</v>
      </c>
      <c r="CR53">
        <v>1691245108.6</v>
      </c>
      <c r="CS53">
        <v>1</v>
      </c>
      <c r="CT53">
        <v>-0.057</v>
      </c>
      <c r="CU53">
        <v>-0.012</v>
      </c>
      <c r="CV53">
        <v>1.587</v>
      </c>
      <c r="CW53">
        <v>0.062</v>
      </c>
      <c r="CX53">
        <v>414</v>
      </c>
      <c r="CY53">
        <v>14</v>
      </c>
      <c r="CZ53">
        <v>0.54</v>
      </c>
      <c r="DA53">
        <v>0.17</v>
      </c>
      <c r="DB53">
        <v>11.80091383055625</v>
      </c>
      <c r="DC53">
        <v>-0.3787347549250479</v>
      </c>
      <c r="DD53">
        <v>0.03312157764865205</v>
      </c>
      <c r="DE53">
        <v>1</v>
      </c>
      <c r="DF53">
        <v>0.003601941197960052</v>
      </c>
      <c r="DG53">
        <v>5.095147193143751E-05</v>
      </c>
      <c r="DH53">
        <v>9.66134234232605E-06</v>
      </c>
      <c r="DI53">
        <v>1</v>
      </c>
      <c r="DJ53">
        <v>0.2406884133062014</v>
      </c>
      <c r="DK53">
        <v>0.009695745156680357</v>
      </c>
      <c r="DL53">
        <v>0.0007421404835274496</v>
      </c>
      <c r="DM53">
        <v>1</v>
      </c>
      <c r="DN53">
        <v>3</v>
      </c>
      <c r="DO53">
        <v>3</v>
      </c>
      <c r="DP53" t="s">
        <v>348</v>
      </c>
      <c r="DQ53">
        <v>3.10121</v>
      </c>
      <c r="DR53">
        <v>2.73187</v>
      </c>
      <c r="DS53">
        <v>0.09738479999999999</v>
      </c>
      <c r="DT53">
        <v>0.1013</v>
      </c>
      <c r="DU53">
        <v>0.07017379999999999</v>
      </c>
      <c r="DV53">
        <v>0.0542254</v>
      </c>
      <c r="DW53">
        <v>26177.3</v>
      </c>
      <c r="DX53">
        <v>28308.2</v>
      </c>
      <c r="DY53">
        <v>27471.6</v>
      </c>
      <c r="DZ53">
        <v>29617.2</v>
      </c>
      <c r="EA53">
        <v>31978.5</v>
      </c>
      <c r="EB53">
        <v>34555.2</v>
      </c>
      <c r="EC53">
        <v>37691.9</v>
      </c>
      <c r="ED53">
        <v>40620.3</v>
      </c>
      <c r="EE53">
        <v>2.15325</v>
      </c>
      <c r="EF53">
        <v>2.05502</v>
      </c>
      <c r="EG53">
        <v>0.0180751</v>
      </c>
      <c r="EH53">
        <v>0</v>
      </c>
      <c r="EI53">
        <v>23.4248</v>
      </c>
      <c r="EJ53">
        <v>999.9</v>
      </c>
      <c r="EK53">
        <v>42.2</v>
      </c>
      <c r="EL53">
        <v>33.8</v>
      </c>
      <c r="EM53">
        <v>21.9895</v>
      </c>
      <c r="EN53">
        <v>64.6985</v>
      </c>
      <c r="EO53">
        <v>12.5561</v>
      </c>
      <c r="EP53">
        <v>1</v>
      </c>
      <c r="EQ53">
        <v>0.0743216</v>
      </c>
      <c r="ER53">
        <v>3.20553</v>
      </c>
      <c r="ES53">
        <v>20.1806</v>
      </c>
      <c r="ET53">
        <v>5.25802</v>
      </c>
      <c r="EU53">
        <v>12.0633</v>
      </c>
      <c r="EV53">
        <v>4.97345</v>
      </c>
      <c r="EW53">
        <v>3.2934</v>
      </c>
      <c r="EX53">
        <v>7098.2</v>
      </c>
      <c r="EY53">
        <v>9999</v>
      </c>
      <c r="EZ53">
        <v>9999</v>
      </c>
      <c r="FA53">
        <v>115.9</v>
      </c>
      <c r="FB53">
        <v>4.9723</v>
      </c>
      <c r="FC53">
        <v>1.87117</v>
      </c>
      <c r="FD53">
        <v>1.87729</v>
      </c>
      <c r="FE53">
        <v>1.87037</v>
      </c>
      <c r="FF53">
        <v>1.87346</v>
      </c>
      <c r="FG53">
        <v>1.87486</v>
      </c>
      <c r="FH53">
        <v>1.87438</v>
      </c>
      <c r="FI53">
        <v>1.87564</v>
      </c>
      <c r="FJ53">
        <v>0</v>
      </c>
      <c r="FK53">
        <v>0</v>
      </c>
      <c r="FL53">
        <v>0</v>
      </c>
      <c r="FM53">
        <v>0</v>
      </c>
      <c r="FN53" t="s">
        <v>349</v>
      </c>
      <c r="FO53" t="s">
        <v>350</v>
      </c>
      <c r="FP53" t="s">
        <v>351</v>
      </c>
      <c r="FQ53" t="s">
        <v>351</v>
      </c>
      <c r="FR53" t="s">
        <v>351</v>
      </c>
      <c r="FS53" t="s">
        <v>351</v>
      </c>
      <c r="FT53">
        <v>0</v>
      </c>
      <c r="FU53">
        <v>100</v>
      </c>
      <c r="FV53">
        <v>100</v>
      </c>
      <c r="FW53">
        <v>1.587</v>
      </c>
      <c r="FX53">
        <v>0.0624</v>
      </c>
      <c r="FY53">
        <v>1.587190476190585</v>
      </c>
      <c r="FZ53">
        <v>0</v>
      </c>
      <c r="GA53">
        <v>0</v>
      </c>
      <c r="GB53">
        <v>0</v>
      </c>
      <c r="GC53">
        <v>0.06235500000000194</v>
      </c>
      <c r="GD53">
        <v>0</v>
      </c>
      <c r="GE53">
        <v>0</v>
      </c>
      <c r="GF53">
        <v>0</v>
      </c>
      <c r="GG53">
        <v>-1</v>
      </c>
      <c r="GH53">
        <v>-1</v>
      </c>
      <c r="GI53">
        <v>-1</v>
      </c>
      <c r="GJ53">
        <v>-1</v>
      </c>
      <c r="GK53">
        <v>72</v>
      </c>
      <c r="GL53">
        <v>72.2</v>
      </c>
      <c r="GM53">
        <v>1.07544</v>
      </c>
      <c r="GN53">
        <v>2.53662</v>
      </c>
      <c r="GO53">
        <v>1.39893</v>
      </c>
      <c r="GP53">
        <v>2.27295</v>
      </c>
      <c r="GQ53">
        <v>1.44897</v>
      </c>
      <c r="GR53">
        <v>2.54883</v>
      </c>
      <c r="GS53">
        <v>37.0986</v>
      </c>
      <c r="GT53">
        <v>15.3404</v>
      </c>
      <c r="GU53">
        <v>18</v>
      </c>
      <c r="GV53">
        <v>500.983</v>
      </c>
      <c r="GW53">
        <v>475.951</v>
      </c>
      <c r="GX53">
        <v>20.0032</v>
      </c>
      <c r="GY53">
        <v>28.0943</v>
      </c>
      <c r="GZ53">
        <v>29.9999</v>
      </c>
      <c r="HA53">
        <v>28.1482</v>
      </c>
      <c r="HB53">
        <v>28.1316</v>
      </c>
      <c r="HC53">
        <v>21.5073</v>
      </c>
      <c r="HD53">
        <v>53.4995</v>
      </c>
      <c r="HE53">
        <v>0</v>
      </c>
      <c r="HF53">
        <v>20</v>
      </c>
      <c r="HG53">
        <v>420</v>
      </c>
      <c r="HH53">
        <v>9.552659999999999</v>
      </c>
      <c r="HI53">
        <v>101.67</v>
      </c>
      <c r="HJ53">
        <v>101.509</v>
      </c>
    </row>
    <row r="54" spans="1:218">
      <c r="A54">
        <v>38</v>
      </c>
      <c r="B54">
        <v>1691249511.1</v>
      </c>
      <c r="C54">
        <v>4125.5</v>
      </c>
      <c r="D54" t="s">
        <v>425</v>
      </c>
      <c r="E54" t="s">
        <v>426</v>
      </c>
      <c r="F54" t="s">
        <v>344</v>
      </c>
      <c r="I54" t="s">
        <v>345</v>
      </c>
      <c r="J54">
        <v>1691249511.1</v>
      </c>
      <c r="K54">
        <f>(L54)/1000</f>
        <v>0</v>
      </c>
      <c r="L54">
        <f>1000*BB54*AJ54*(AX54-AY54)/(100*AQ54*(1000-AJ54*AX54))</f>
        <v>0</v>
      </c>
      <c r="M54">
        <f>BB54*AJ54*(AW54-AV54*(1000-AJ54*AY54)/(1000-AJ54*AX54))/(100*AQ54)</f>
        <v>0</v>
      </c>
      <c r="N54">
        <f>AV54 - IF(AJ54&gt;1, M54*AQ54*100.0/(AL54*BJ54), 0)</f>
        <v>0</v>
      </c>
      <c r="O54">
        <f>((U54-K54/2)*N54-M54)/(U54+K54/2)</f>
        <v>0</v>
      </c>
      <c r="P54">
        <f>O54*(BC54+BD54)/1000.0</f>
        <v>0</v>
      </c>
      <c r="Q54">
        <f>(AV54 - IF(AJ54&gt;1, M54*AQ54*100.0/(AL54*BJ54), 0))*(BC54+BD54)/1000.0</f>
        <v>0</v>
      </c>
      <c r="R54">
        <f>2.0/((1/T54-1/S54)+SIGN(T54)*SQRT((1/T54-1/S54)*(1/T54-1/S54) + 4*AR54/((AR54+1)*(AR54+1))*(2*1/T54*1/S54-1/S54*1/S54)))</f>
        <v>0</v>
      </c>
      <c r="S54">
        <f>IF(LEFT(AS54,1)&lt;&gt;"0",IF(LEFT(AS54,1)="1",3.0,AT54),$D$5+$E$5*(BJ54*BC54/($K$5*1000))+$F$5*(BJ54*BC54/($K$5*1000))*MAX(MIN(AQ54,$J$5),$I$5)*MAX(MIN(AQ54,$J$5),$I$5)+$G$5*MAX(MIN(AQ54,$J$5),$I$5)*(BJ54*BC54/($K$5*1000))+$H$5*(BJ54*BC54/($K$5*1000))*(BJ54*BC54/($K$5*1000)))</f>
        <v>0</v>
      </c>
      <c r="T54">
        <f>K54*(1000-(1000*0.61365*exp(17.502*X54/(240.97+X54))/(BC54+BD54)+AX54)/2)/(1000*0.61365*exp(17.502*X54/(240.97+X54))/(BC54+BD54)-AX54)</f>
        <v>0</v>
      </c>
      <c r="U54">
        <f>1/((AR54+1)/(R54/1.6)+1/(S54/1.37)) + AR54/((AR54+1)/(R54/1.6) + AR54/(S54/1.37))</f>
        <v>0</v>
      </c>
      <c r="V54">
        <f>(AM54*AP54)</f>
        <v>0</v>
      </c>
      <c r="W54">
        <f>(BE54+(V54+2*0.95*5.67E-8*(((BE54+$B$7)+273)^4-(BE54+273)^4)-44100*K54)/(1.84*29.3*S54+8*0.95*5.67E-8*(BE54+273)^3))</f>
        <v>0</v>
      </c>
      <c r="X54">
        <f>($C$7*BF54+$D$7*BG54+$E$7*W54)</f>
        <v>0</v>
      </c>
      <c r="Y54">
        <f>0.61365*exp(17.502*X54/(240.97+X54))</f>
        <v>0</v>
      </c>
      <c r="Z54">
        <f>(AA54/AB54*100)</f>
        <v>0</v>
      </c>
      <c r="AA54">
        <f>AX54*(BC54+BD54)/1000</f>
        <v>0</v>
      </c>
      <c r="AB54">
        <f>0.61365*exp(17.502*BE54/(240.97+BE54))</f>
        <v>0</v>
      </c>
      <c r="AC54">
        <f>(Y54-AX54*(BC54+BD54)/1000)</f>
        <v>0</v>
      </c>
      <c r="AD54">
        <f>(-K54*44100)</f>
        <v>0</v>
      </c>
      <c r="AE54">
        <f>2*29.3*S54*0.92*(BE54-X54)</f>
        <v>0</v>
      </c>
      <c r="AF54">
        <f>2*0.95*5.67E-8*(((BE54+$B$7)+273)^4-(X54+273)^4)</f>
        <v>0</v>
      </c>
      <c r="AG54">
        <f>V54+AF54+AD54+AE54</f>
        <v>0</v>
      </c>
      <c r="AH54">
        <v>24</v>
      </c>
      <c r="AI54">
        <v>5</v>
      </c>
      <c r="AJ54">
        <f>IF(AH54*$H$13&gt;=AL54,1.0,(AL54/(AL54-AH54*$H$13)))</f>
        <v>0</v>
      </c>
      <c r="AK54">
        <f>(AJ54-1)*100</f>
        <v>0</v>
      </c>
      <c r="AL54">
        <f>MAX(0,($B$13+$C$13*BJ54)/(1+$D$13*BJ54)*BC54/(BE54+273)*$E$13)</f>
        <v>0</v>
      </c>
      <c r="AM54">
        <f>$B$11*BK54+$C$11*BL54+$F$11*BW54*(1-BZ54)</f>
        <v>0</v>
      </c>
      <c r="AN54">
        <f>AM54*AO54</f>
        <v>0</v>
      </c>
      <c r="AO54">
        <f>($B$11*$D$9+$C$11*$D$9+$F$11*((CJ54+CB54)/MAX(CJ54+CB54+CK54, 0.1)*$I$9+CK54/MAX(CJ54+CB54+CK54, 0.1)*$J$9))/($B$11+$C$11+$F$11)</f>
        <v>0</v>
      </c>
      <c r="AP54">
        <f>($B$11*$K$9+$C$11*$K$9+$F$11*((CJ54+CB54)/MAX(CJ54+CB54+CK54, 0.1)*$P$9+CK54/MAX(CJ54+CB54+CK54, 0.1)*$Q$9))/($B$11+$C$11+$F$11)</f>
        <v>0</v>
      </c>
      <c r="AQ54">
        <v>6</v>
      </c>
      <c r="AR54">
        <v>0.5</v>
      </c>
      <c r="AS54" t="s">
        <v>346</v>
      </c>
      <c r="AT54">
        <v>2</v>
      </c>
      <c r="AU54">
        <v>1691249511.1</v>
      </c>
      <c r="AV54">
        <v>402.459</v>
      </c>
      <c r="AW54">
        <v>419.952</v>
      </c>
      <c r="AX54">
        <v>13.9932</v>
      </c>
      <c r="AY54">
        <v>9.53576</v>
      </c>
      <c r="AZ54">
        <v>400.872</v>
      </c>
      <c r="BA54">
        <v>13.9308</v>
      </c>
      <c r="BB54">
        <v>500.002</v>
      </c>
      <c r="BC54">
        <v>101.393</v>
      </c>
      <c r="BD54">
        <v>0.0998966</v>
      </c>
      <c r="BE54">
        <v>23.2831</v>
      </c>
      <c r="BF54">
        <v>23.9019</v>
      </c>
      <c r="BG54">
        <v>999.9</v>
      </c>
      <c r="BH54">
        <v>0</v>
      </c>
      <c r="BI54">
        <v>0</v>
      </c>
      <c r="BJ54">
        <v>9988.120000000001</v>
      </c>
      <c r="BK54">
        <v>0</v>
      </c>
      <c r="BL54">
        <v>1338.35</v>
      </c>
      <c r="BM54">
        <v>-17.4928</v>
      </c>
      <c r="BN54">
        <v>408.17</v>
      </c>
      <c r="BO54">
        <v>423.995</v>
      </c>
      <c r="BP54">
        <v>4.45743</v>
      </c>
      <c r="BQ54">
        <v>419.952</v>
      </c>
      <c r="BR54">
        <v>9.53576</v>
      </c>
      <c r="BS54">
        <v>1.41881</v>
      </c>
      <c r="BT54">
        <v>0.9668600000000001</v>
      </c>
      <c r="BU54">
        <v>12.1202</v>
      </c>
      <c r="BV54">
        <v>6.42632</v>
      </c>
      <c r="BW54">
        <v>1999.9</v>
      </c>
      <c r="BX54">
        <v>0.899999</v>
      </c>
      <c r="BY54">
        <v>0.100001</v>
      </c>
      <c r="BZ54">
        <v>0</v>
      </c>
      <c r="CA54">
        <v>2.5907</v>
      </c>
      <c r="CB54">
        <v>0</v>
      </c>
      <c r="CC54">
        <v>16079.2</v>
      </c>
      <c r="CD54">
        <v>17858.1</v>
      </c>
      <c r="CE54">
        <v>36.687</v>
      </c>
      <c r="CF54">
        <v>38.062</v>
      </c>
      <c r="CG54">
        <v>36.937</v>
      </c>
      <c r="CH54">
        <v>36.75</v>
      </c>
      <c r="CI54">
        <v>36.062</v>
      </c>
      <c r="CJ54">
        <v>1799.91</v>
      </c>
      <c r="CK54">
        <v>199.99</v>
      </c>
      <c r="CL54">
        <v>0</v>
      </c>
      <c r="CM54">
        <v>1691249508.2</v>
      </c>
      <c r="CN54">
        <v>0</v>
      </c>
      <c r="CO54">
        <v>1691245121.1</v>
      </c>
      <c r="CP54" t="s">
        <v>347</v>
      </c>
      <c r="CQ54">
        <v>1691245121.1</v>
      </c>
      <c r="CR54">
        <v>1691245108.6</v>
      </c>
      <c r="CS54">
        <v>1</v>
      </c>
      <c r="CT54">
        <v>-0.057</v>
      </c>
      <c r="CU54">
        <v>-0.012</v>
      </c>
      <c r="CV54">
        <v>1.587</v>
      </c>
      <c r="CW54">
        <v>0.062</v>
      </c>
      <c r="CX54">
        <v>414</v>
      </c>
      <c r="CY54">
        <v>14</v>
      </c>
      <c r="CZ54">
        <v>0.54</v>
      </c>
      <c r="DA54">
        <v>0.17</v>
      </c>
      <c r="DB54">
        <v>13.09622870251009</v>
      </c>
      <c r="DC54">
        <v>0.6918172796491162</v>
      </c>
      <c r="DD54">
        <v>0.04122776997350694</v>
      </c>
      <c r="DE54">
        <v>1</v>
      </c>
      <c r="DF54">
        <v>0.00378875003306488</v>
      </c>
      <c r="DG54">
        <v>-0.0004829675500776887</v>
      </c>
      <c r="DH54">
        <v>3.787551055079901E-05</v>
      </c>
      <c r="DI54">
        <v>1</v>
      </c>
      <c r="DJ54">
        <v>0.2509429121181314</v>
      </c>
      <c r="DK54">
        <v>-0.009891607899087326</v>
      </c>
      <c r="DL54">
        <v>0.001006889440952145</v>
      </c>
      <c r="DM54">
        <v>1</v>
      </c>
      <c r="DN54">
        <v>3</v>
      </c>
      <c r="DO54">
        <v>3</v>
      </c>
      <c r="DP54" t="s">
        <v>348</v>
      </c>
      <c r="DQ54">
        <v>3.10104</v>
      </c>
      <c r="DR54">
        <v>2.73165</v>
      </c>
      <c r="DS54">
        <v>0.0970843</v>
      </c>
      <c r="DT54">
        <v>0.101296</v>
      </c>
      <c r="DU54">
        <v>0.0710948</v>
      </c>
      <c r="DV54">
        <v>0.0544537</v>
      </c>
      <c r="DW54">
        <v>26188.4</v>
      </c>
      <c r="DX54">
        <v>28309.3</v>
      </c>
      <c r="DY54">
        <v>27474</v>
      </c>
      <c r="DZ54">
        <v>29618.1</v>
      </c>
      <c r="EA54">
        <v>31943.7</v>
      </c>
      <c r="EB54">
        <v>34547</v>
      </c>
      <c r="EC54">
        <v>37688.3</v>
      </c>
      <c r="ED54">
        <v>40620.4</v>
      </c>
      <c r="EE54">
        <v>2.07445</v>
      </c>
      <c r="EF54">
        <v>2.058</v>
      </c>
      <c r="EG54">
        <v>0.0212491</v>
      </c>
      <c r="EH54">
        <v>0</v>
      </c>
      <c r="EI54">
        <v>23.5525</v>
      </c>
      <c r="EJ54">
        <v>999.9</v>
      </c>
      <c r="EK54">
        <v>41.6</v>
      </c>
      <c r="EL54">
        <v>33.9</v>
      </c>
      <c r="EM54">
        <v>21.8011</v>
      </c>
      <c r="EN54">
        <v>64.1185</v>
      </c>
      <c r="EO54">
        <v>12.4439</v>
      </c>
      <c r="EP54">
        <v>1</v>
      </c>
      <c r="EQ54">
        <v>0.0721494</v>
      </c>
      <c r="ER54">
        <v>3.27434</v>
      </c>
      <c r="ES54">
        <v>20.1792</v>
      </c>
      <c r="ET54">
        <v>5.25323</v>
      </c>
      <c r="EU54">
        <v>12.0636</v>
      </c>
      <c r="EV54">
        <v>4.9734</v>
      </c>
      <c r="EW54">
        <v>3.29313</v>
      </c>
      <c r="EX54">
        <v>7099.8</v>
      </c>
      <c r="EY54">
        <v>9999</v>
      </c>
      <c r="EZ54">
        <v>9999</v>
      </c>
      <c r="FA54">
        <v>115.9</v>
      </c>
      <c r="FB54">
        <v>4.97231</v>
      </c>
      <c r="FC54">
        <v>1.87119</v>
      </c>
      <c r="FD54">
        <v>1.87729</v>
      </c>
      <c r="FE54">
        <v>1.8704</v>
      </c>
      <c r="FF54">
        <v>1.87347</v>
      </c>
      <c r="FG54">
        <v>1.87491</v>
      </c>
      <c r="FH54">
        <v>1.87439</v>
      </c>
      <c r="FI54">
        <v>1.8757</v>
      </c>
      <c r="FJ54">
        <v>0</v>
      </c>
      <c r="FK54">
        <v>0</v>
      </c>
      <c r="FL54">
        <v>0</v>
      </c>
      <c r="FM54">
        <v>0</v>
      </c>
      <c r="FN54" t="s">
        <v>349</v>
      </c>
      <c r="FO54" t="s">
        <v>350</v>
      </c>
      <c r="FP54" t="s">
        <v>351</v>
      </c>
      <c r="FQ54" t="s">
        <v>351</v>
      </c>
      <c r="FR54" t="s">
        <v>351</v>
      </c>
      <c r="FS54" t="s">
        <v>351</v>
      </c>
      <c r="FT54">
        <v>0</v>
      </c>
      <c r="FU54">
        <v>100</v>
      </c>
      <c r="FV54">
        <v>100</v>
      </c>
      <c r="FW54">
        <v>1.587</v>
      </c>
      <c r="FX54">
        <v>0.0624</v>
      </c>
      <c r="FY54">
        <v>1.587190476190585</v>
      </c>
      <c r="FZ54">
        <v>0</v>
      </c>
      <c r="GA54">
        <v>0</v>
      </c>
      <c r="GB54">
        <v>0</v>
      </c>
      <c r="GC54">
        <v>0.06235500000000194</v>
      </c>
      <c r="GD54">
        <v>0</v>
      </c>
      <c r="GE54">
        <v>0</v>
      </c>
      <c r="GF54">
        <v>0</v>
      </c>
      <c r="GG54">
        <v>-1</v>
      </c>
      <c r="GH54">
        <v>-1</v>
      </c>
      <c r="GI54">
        <v>-1</v>
      </c>
      <c r="GJ54">
        <v>-1</v>
      </c>
      <c r="GK54">
        <v>73.2</v>
      </c>
      <c r="GL54">
        <v>73.40000000000001</v>
      </c>
      <c r="GM54">
        <v>1.07544</v>
      </c>
      <c r="GN54">
        <v>2.53418</v>
      </c>
      <c r="GO54">
        <v>1.39893</v>
      </c>
      <c r="GP54">
        <v>2.27295</v>
      </c>
      <c r="GQ54">
        <v>1.44897</v>
      </c>
      <c r="GR54">
        <v>2.47681</v>
      </c>
      <c r="GS54">
        <v>37.3138</v>
      </c>
      <c r="GT54">
        <v>15.3228</v>
      </c>
      <c r="GU54">
        <v>18</v>
      </c>
      <c r="GV54">
        <v>452.261</v>
      </c>
      <c r="GW54">
        <v>477.721</v>
      </c>
      <c r="GX54">
        <v>19.9997</v>
      </c>
      <c r="GY54">
        <v>28.0846</v>
      </c>
      <c r="GZ54">
        <v>30.0001</v>
      </c>
      <c r="HA54">
        <v>28.1291</v>
      </c>
      <c r="HB54">
        <v>28.1102</v>
      </c>
      <c r="HC54">
        <v>21.5141</v>
      </c>
      <c r="HD54">
        <v>52.5996</v>
      </c>
      <c r="HE54">
        <v>0</v>
      </c>
      <c r="HF54">
        <v>20</v>
      </c>
      <c r="HG54">
        <v>420</v>
      </c>
      <c r="HH54">
        <v>9.640739999999999</v>
      </c>
      <c r="HI54">
        <v>101.668</v>
      </c>
      <c r="HJ54">
        <v>101.511</v>
      </c>
    </row>
    <row r="55" spans="1:218">
      <c r="A55">
        <v>39</v>
      </c>
      <c r="B55">
        <v>1691249573.6</v>
      </c>
      <c r="C55">
        <v>4188</v>
      </c>
      <c r="D55" t="s">
        <v>427</v>
      </c>
      <c r="E55" t="s">
        <v>428</v>
      </c>
      <c r="F55" t="s">
        <v>344</v>
      </c>
      <c r="I55" t="s">
        <v>345</v>
      </c>
      <c r="J55">
        <v>1691249573.6</v>
      </c>
      <c r="K55">
        <f>(L55)/1000</f>
        <v>0</v>
      </c>
      <c r="L55">
        <f>1000*BB55*AJ55*(AX55-AY55)/(100*AQ55*(1000-AJ55*AX55))</f>
        <v>0</v>
      </c>
      <c r="M55">
        <f>BB55*AJ55*(AW55-AV55*(1000-AJ55*AY55)/(1000-AJ55*AX55))/(100*AQ55)</f>
        <v>0</v>
      </c>
      <c r="N55">
        <f>AV55 - IF(AJ55&gt;1, M55*AQ55*100.0/(AL55*BJ55), 0)</f>
        <v>0</v>
      </c>
      <c r="O55">
        <f>((U55-K55/2)*N55-M55)/(U55+K55/2)</f>
        <v>0</v>
      </c>
      <c r="P55">
        <f>O55*(BC55+BD55)/1000.0</f>
        <v>0</v>
      </c>
      <c r="Q55">
        <f>(AV55 - IF(AJ55&gt;1, M55*AQ55*100.0/(AL55*BJ55), 0))*(BC55+BD55)/1000.0</f>
        <v>0</v>
      </c>
      <c r="R55">
        <f>2.0/((1/T55-1/S55)+SIGN(T55)*SQRT((1/T55-1/S55)*(1/T55-1/S55) + 4*AR55/((AR55+1)*(AR55+1))*(2*1/T55*1/S55-1/S55*1/S55)))</f>
        <v>0</v>
      </c>
      <c r="S55">
        <f>IF(LEFT(AS55,1)&lt;&gt;"0",IF(LEFT(AS55,1)="1",3.0,AT55),$D$5+$E$5*(BJ55*BC55/($K$5*1000))+$F$5*(BJ55*BC55/($K$5*1000))*MAX(MIN(AQ55,$J$5),$I$5)*MAX(MIN(AQ55,$J$5),$I$5)+$G$5*MAX(MIN(AQ55,$J$5),$I$5)*(BJ55*BC55/($K$5*1000))+$H$5*(BJ55*BC55/($K$5*1000))*(BJ55*BC55/($K$5*1000)))</f>
        <v>0</v>
      </c>
      <c r="T55">
        <f>K55*(1000-(1000*0.61365*exp(17.502*X55/(240.97+X55))/(BC55+BD55)+AX55)/2)/(1000*0.61365*exp(17.502*X55/(240.97+X55))/(BC55+BD55)-AX55)</f>
        <v>0</v>
      </c>
      <c r="U55">
        <f>1/((AR55+1)/(R55/1.6)+1/(S55/1.37)) + AR55/((AR55+1)/(R55/1.6) + AR55/(S55/1.37))</f>
        <v>0</v>
      </c>
      <c r="V55">
        <f>(AM55*AP55)</f>
        <v>0</v>
      </c>
      <c r="W55">
        <f>(BE55+(V55+2*0.95*5.67E-8*(((BE55+$B$7)+273)^4-(BE55+273)^4)-44100*K55)/(1.84*29.3*S55+8*0.95*5.67E-8*(BE55+273)^3))</f>
        <v>0</v>
      </c>
      <c r="X55">
        <f>($C$7*BF55+$D$7*BG55+$E$7*W55)</f>
        <v>0</v>
      </c>
      <c r="Y55">
        <f>0.61365*exp(17.502*X55/(240.97+X55))</f>
        <v>0</v>
      </c>
      <c r="Z55">
        <f>(AA55/AB55*100)</f>
        <v>0</v>
      </c>
      <c r="AA55">
        <f>AX55*(BC55+BD55)/1000</f>
        <v>0</v>
      </c>
      <c r="AB55">
        <f>0.61365*exp(17.502*BE55/(240.97+BE55))</f>
        <v>0</v>
      </c>
      <c r="AC55">
        <f>(Y55-AX55*(BC55+BD55)/1000)</f>
        <v>0</v>
      </c>
      <c r="AD55">
        <f>(-K55*44100)</f>
        <v>0</v>
      </c>
      <c r="AE55">
        <f>2*29.3*S55*0.92*(BE55-X55)</f>
        <v>0</v>
      </c>
      <c r="AF55">
        <f>2*0.95*5.67E-8*(((BE55+$B$7)+273)^4-(X55+273)^4)</f>
        <v>0</v>
      </c>
      <c r="AG55">
        <f>V55+AF55+AD55+AE55</f>
        <v>0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MAX(0,($B$13+$C$13*BJ55)/(1+$D$13*BJ55)*BC55/(BE55+273)*$E$13)</f>
        <v>0</v>
      </c>
      <c r="AM55">
        <f>$B$11*BK55+$C$11*BL55+$F$11*BW55*(1-BZ55)</f>
        <v>0</v>
      </c>
      <c r="AN55">
        <f>AM55*AO55</f>
        <v>0</v>
      </c>
      <c r="AO55">
        <f>($B$11*$D$9+$C$11*$D$9+$F$11*((CJ55+CB55)/MAX(CJ55+CB55+CK55, 0.1)*$I$9+CK55/MAX(CJ55+CB55+CK55, 0.1)*$J$9))/($B$11+$C$11+$F$11)</f>
        <v>0</v>
      </c>
      <c r="AP55">
        <f>($B$11*$K$9+$C$11*$K$9+$F$11*((CJ55+CB55)/MAX(CJ55+CB55+CK55, 0.1)*$P$9+CK55/MAX(CJ55+CB55+CK55, 0.1)*$Q$9))/($B$11+$C$11+$F$11)</f>
        <v>0</v>
      </c>
      <c r="AQ55">
        <v>6</v>
      </c>
      <c r="AR55">
        <v>0.5</v>
      </c>
      <c r="AS55" t="s">
        <v>346</v>
      </c>
      <c r="AT55">
        <v>2</v>
      </c>
      <c r="AU55">
        <v>1691249573.6</v>
      </c>
      <c r="AV55">
        <v>402.005</v>
      </c>
      <c r="AW55">
        <v>419.972</v>
      </c>
      <c r="AX55">
        <v>14.0634</v>
      </c>
      <c r="AY55">
        <v>9.33375</v>
      </c>
      <c r="AZ55">
        <v>400.418</v>
      </c>
      <c r="BA55">
        <v>14.0011</v>
      </c>
      <c r="BB55">
        <v>499.897</v>
      </c>
      <c r="BC55">
        <v>101.394</v>
      </c>
      <c r="BD55">
        <v>0.0999642</v>
      </c>
      <c r="BE55">
        <v>23.1636</v>
      </c>
      <c r="BF55">
        <v>23.5057</v>
      </c>
      <c r="BG55">
        <v>999.9</v>
      </c>
      <c r="BH55">
        <v>0</v>
      </c>
      <c r="BI55">
        <v>0</v>
      </c>
      <c r="BJ55">
        <v>9971.25</v>
      </c>
      <c r="BK55">
        <v>0</v>
      </c>
      <c r="BL55">
        <v>65.9676</v>
      </c>
      <c r="BM55">
        <v>-17.9669</v>
      </c>
      <c r="BN55">
        <v>407.739</v>
      </c>
      <c r="BO55">
        <v>423.929</v>
      </c>
      <c r="BP55">
        <v>4.72968</v>
      </c>
      <c r="BQ55">
        <v>419.972</v>
      </c>
      <c r="BR55">
        <v>9.33375</v>
      </c>
      <c r="BS55">
        <v>1.42595</v>
      </c>
      <c r="BT55">
        <v>0.946385</v>
      </c>
      <c r="BU55">
        <v>12.1964</v>
      </c>
      <c r="BV55">
        <v>6.1161</v>
      </c>
      <c r="BW55">
        <v>2000.05</v>
      </c>
      <c r="BX55">
        <v>0.9000050000000001</v>
      </c>
      <c r="BY55">
        <v>0.0999949</v>
      </c>
      <c r="BZ55">
        <v>0</v>
      </c>
      <c r="CA55">
        <v>2.2502</v>
      </c>
      <c r="CB55">
        <v>0</v>
      </c>
      <c r="CC55">
        <v>22605.9</v>
      </c>
      <c r="CD55">
        <v>17859.5</v>
      </c>
      <c r="CE55">
        <v>37.562</v>
      </c>
      <c r="CF55">
        <v>39.312</v>
      </c>
      <c r="CG55">
        <v>37.875</v>
      </c>
      <c r="CH55">
        <v>37.875</v>
      </c>
      <c r="CI55">
        <v>37.125</v>
      </c>
      <c r="CJ55">
        <v>1800.06</v>
      </c>
      <c r="CK55">
        <v>199.99</v>
      </c>
      <c r="CL55">
        <v>0</v>
      </c>
      <c r="CM55">
        <v>1691249570.6</v>
      </c>
      <c r="CN55">
        <v>0</v>
      </c>
      <c r="CO55">
        <v>1691245121.1</v>
      </c>
      <c r="CP55" t="s">
        <v>347</v>
      </c>
      <c r="CQ55">
        <v>1691245121.1</v>
      </c>
      <c r="CR55">
        <v>1691245108.6</v>
      </c>
      <c r="CS55">
        <v>1</v>
      </c>
      <c r="CT55">
        <v>-0.057</v>
      </c>
      <c r="CU55">
        <v>-0.012</v>
      </c>
      <c r="CV55">
        <v>1.587</v>
      </c>
      <c r="CW55">
        <v>0.062</v>
      </c>
      <c r="CX55">
        <v>414</v>
      </c>
      <c r="CY55">
        <v>14</v>
      </c>
      <c r="CZ55">
        <v>0.54</v>
      </c>
      <c r="DA55">
        <v>0.17</v>
      </c>
      <c r="DB55">
        <v>13.27361775710915</v>
      </c>
      <c r="DC55">
        <v>1.004435033904083</v>
      </c>
      <c r="DD55">
        <v>0.05623588613534514</v>
      </c>
      <c r="DE55">
        <v>0</v>
      </c>
      <c r="DF55">
        <v>0.004050019520416796</v>
      </c>
      <c r="DG55">
        <v>6.641700633425835E-05</v>
      </c>
      <c r="DH55">
        <v>3.326851612427823E-05</v>
      </c>
      <c r="DI55">
        <v>1</v>
      </c>
      <c r="DJ55">
        <v>0.2900977225663393</v>
      </c>
      <c r="DK55">
        <v>-0.07611912893455269</v>
      </c>
      <c r="DL55">
        <v>0.003729602115210901</v>
      </c>
      <c r="DM55">
        <v>1</v>
      </c>
      <c r="DN55">
        <v>2</v>
      </c>
      <c r="DO55">
        <v>3</v>
      </c>
      <c r="DP55" t="s">
        <v>368</v>
      </c>
      <c r="DQ55">
        <v>3.10087</v>
      </c>
      <c r="DR55">
        <v>2.73157</v>
      </c>
      <c r="DS55">
        <v>0.0969991</v>
      </c>
      <c r="DT55">
        <v>0.101295</v>
      </c>
      <c r="DU55">
        <v>0.07136439999999999</v>
      </c>
      <c r="DV55">
        <v>0.0535417</v>
      </c>
      <c r="DW55">
        <v>26185.5</v>
      </c>
      <c r="DX55">
        <v>28308</v>
      </c>
      <c r="DY55">
        <v>27468.6</v>
      </c>
      <c r="DZ55">
        <v>29616.9</v>
      </c>
      <c r="EA55">
        <v>31930.3</v>
      </c>
      <c r="EB55">
        <v>34578.7</v>
      </c>
      <c r="EC55">
        <v>37683.4</v>
      </c>
      <c r="ED55">
        <v>40618.7</v>
      </c>
      <c r="EE55">
        <v>2.13777</v>
      </c>
      <c r="EF55">
        <v>2.05487</v>
      </c>
      <c r="EG55">
        <v>0.00689179</v>
      </c>
      <c r="EH55">
        <v>0</v>
      </c>
      <c r="EI55">
        <v>23.3923</v>
      </c>
      <c r="EJ55">
        <v>999.9</v>
      </c>
      <c r="EK55">
        <v>41.1</v>
      </c>
      <c r="EL55">
        <v>33.9</v>
      </c>
      <c r="EM55">
        <v>21.5374</v>
      </c>
      <c r="EN55">
        <v>64.3985</v>
      </c>
      <c r="EO55">
        <v>12.9607</v>
      </c>
      <c r="EP55">
        <v>1</v>
      </c>
      <c r="EQ55">
        <v>0.0727693</v>
      </c>
      <c r="ER55">
        <v>3.22076</v>
      </c>
      <c r="ES55">
        <v>20.182</v>
      </c>
      <c r="ET55">
        <v>5.25473</v>
      </c>
      <c r="EU55">
        <v>12.0639</v>
      </c>
      <c r="EV55">
        <v>4.97175</v>
      </c>
      <c r="EW55">
        <v>3.29325</v>
      </c>
      <c r="EX55">
        <v>7101.2</v>
      </c>
      <c r="EY55">
        <v>9999</v>
      </c>
      <c r="EZ55">
        <v>9999</v>
      </c>
      <c r="FA55">
        <v>115.9</v>
      </c>
      <c r="FB55">
        <v>4.97234</v>
      </c>
      <c r="FC55">
        <v>1.87117</v>
      </c>
      <c r="FD55">
        <v>1.87729</v>
      </c>
      <c r="FE55">
        <v>1.87039</v>
      </c>
      <c r="FF55">
        <v>1.87347</v>
      </c>
      <c r="FG55">
        <v>1.87486</v>
      </c>
      <c r="FH55">
        <v>1.87439</v>
      </c>
      <c r="FI55">
        <v>1.87566</v>
      </c>
      <c r="FJ55">
        <v>0</v>
      </c>
      <c r="FK55">
        <v>0</v>
      </c>
      <c r="FL55">
        <v>0</v>
      </c>
      <c r="FM55">
        <v>0</v>
      </c>
      <c r="FN55" t="s">
        <v>349</v>
      </c>
      <c r="FO55" t="s">
        <v>350</v>
      </c>
      <c r="FP55" t="s">
        <v>351</v>
      </c>
      <c r="FQ55" t="s">
        <v>351</v>
      </c>
      <c r="FR55" t="s">
        <v>351</v>
      </c>
      <c r="FS55" t="s">
        <v>351</v>
      </c>
      <c r="FT55">
        <v>0</v>
      </c>
      <c r="FU55">
        <v>100</v>
      </c>
      <c r="FV55">
        <v>100</v>
      </c>
      <c r="FW55">
        <v>1.587</v>
      </c>
      <c r="FX55">
        <v>0.0623</v>
      </c>
      <c r="FY55">
        <v>1.587190476190585</v>
      </c>
      <c r="FZ55">
        <v>0</v>
      </c>
      <c r="GA55">
        <v>0</v>
      </c>
      <c r="GB55">
        <v>0</v>
      </c>
      <c r="GC55">
        <v>0.06235500000000194</v>
      </c>
      <c r="GD55">
        <v>0</v>
      </c>
      <c r="GE55">
        <v>0</v>
      </c>
      <c r="GF55">
        <v>0</v>
      </c>
      <c r="GG55">
        <v>-1</v>
      </c>
      <c r="GH55">
        <v>-1</v>
      </c>
      <c r="GI55">
        <v>-1</v>
      </c>
      <c r="GJ55">
        <v>-1</v>
      </c>
      <c r="GK55">
        <v>74.2</v>
      </c>
      <c r="GL55">
        <v>74.40000000000001</v>
      </c>
      <c r="GM55">
        <v>1.07666</v>
      </c>
      <c r="GN55">
        <v>2.55127</v>
      </c>
      <c r="GO55">
        <v>1.39893</v>
      </c>
      <c r="GP55">
        <v>2.27173</v>
      </c>
      <c r="GQ55">
        <v>1.44897</v>
      </c>
      <c r="GR55">
        <v>2.39868</v>
      </c>
      <c r="GS55">
        <v>37.5059</v>
      </c>
      <c r="GT55">
        <v>15.3141</v>
      </c>
      <c r="GU55">
        <v>18</v>
      </c>
      <c r="GV55">
        <v>491.072</v>
      </c>
      <c r="GW55">
        <v>475.799</v>
      </c>
      <c r="GX55">
        <v>20.0022</v>
      </c>
      <c r="GY55">
        <v>28.1077</v>
      </c>
      <c r="GZ55">
        <v>30.0005</v>
      </c>
      <c r="HA55">
        <v>28.141</v>
      </c>
      <c r="HB55">
        <v>28.1255</v>
      </c>
      <c r="HC55">
        <v>21.5158</v>
      </c>
      <c r="HD55">
        <v>53.3267</v>
      </c>
      <c r="HE55">
        <v>0</v>
      </c>
      <c r="HF55">
        <v>20</v>
      </c>
      <c r="HG55">
        <v>420</v>
      </c>
      <c r="HH55">
        <v>9.34789</v>
      </c>
      <c r="HI55">
        <v>101.652</v>
      </c>
      <c r="HJ55">
        <v>101.506</v>
      </c>
    </row>
    <row r="56" spans="1:218">
      <c r="A56">
        <v>40</v>
      </c>
      <c r="B56">
        <v>1691249660.1</v>
      </c>
      <c r="C56">
        <v>4274.5</v>
      </c>
      <c r="D56" t="s">
        <v>429</v>
      </c>
      <c r="E56" t="s">
        <v>430</v>
      </c>
      <c r="F56" t="s">
        <v>344</v>
      </c>
      <c r="I56" t="s">
        <v>345</v>
      </c>
      <c r="J56">
        <v>1691249660.1</v>
      </c>
      <c r="K56">
        <f>(L56)/1000</f>
        <v>0</v>
      </c>
      <c r="L56">
        <f>1000*BB56*AJ56*(AX56-AY56)/(100*AQ56*(1000-AJ56*AX56))</f>
        <v>0</v>
      </c>
      <c r="M56">
        <f>BB56*AJ56*(AW56-AV56*(1000-AJ56*AY56)/(1000-AJ56*AX56))/(100*AQ56)</f>
        <v>0</v>
      </c>
      <c r="N56">
        <f>AV56 - IF(AJ56&gt;1, M56*AQ56*100.0/(AL56*BJ56), 0)</f>
        <v>0</v>
      </c>
      <c r="O56">
        <f>((U56-K56/2)*N56-M56)/(U56+K56/2)</f>
        <v>0</v>
      </c>
      <c r="P56">
        <f>O56*(BC56+BD56)/1000.0</f>
        <v>0</v>
      </c>
      <c r="Q56">
        <f>(AV56 - IF(AJ56&gt;1, M56*AQ56*100.0/(AL56*BJ56), 0))*(BC56+BD56)/1000.0</f>
        <v>0</v>
      </c>
      <c r="R56">
        <f>2.0/((1/T56-1/S56)+SIGN(T56)*SQRT((1/T56-1/S56)*(1/T56-1/S56) + 4*AR56/((AR56+1)*(AR56+1))*(2*1/T56*1/S56-1/S56*1/S56)))</f>
        <v>0</v>
      </c>
      <c r="S56">
        <f>IF(LEFT(AS56,1)&lt;&gt;"0",IF(LEFT(AS56,1)="1",3.0,AT56),$D$5+$E$5*(BJ56*BC56/($K$5*1000))+$F$5*(BJ56*BC56/($K$5*1000))*MAX(MIN(AQ56,$J$5),$I$5)*MAX(MIN(AQ56,$J$5),$I$5)+$G$5*MAX(MIN(AQ56,$J$5),$I$5)*(BJ56*BC56/($K$5*1000))+$H$5*(BJ56*BC56/($K$5*1000))*(BJ56*BC56/($K$5*1000)))</f>
        <v>0</v>
      </c>
      <c r="T56">
        <f>K56*(1000-(1000*0.61365*exp(17.502*X56/(240.97+X56))/(BC56+BD56)+AX56)/2)/(1000*0.61365*exp(17.502*X56/(240.97+X56))/(BC56+BD56)-AX56)</f>
        <v>0</v>
      </c>
      <c r="U56">
        <f>1/((AR56+1)/(R56/1.6)+1/(S56/1.37)) + AR56/((AR56+1)/(R56/1.6) + AR56/(S56/1.37))</f>
        <v>0</v>
      </c>
      <c r="V56">
        <f>(AM56*AP56)</f>
        <v>0</v>
      </c>
      <c r="W56">
        <f>(BE56+(V56+2*0.95*5.67E-8*(((BE56+$B$7)+273)^4-(BE56+273)^4)-44100*K56)/(1.84*29.3*S56+8*0.95*5.67E-8*(BE56+273)^3))</f>
        <v>0</v>
      </c>
      <c r="X56">
        <f>($C$7*BF56+$D$7*BG56+$E$7*W56)</f>
        <v>0</v>
      </c>
      <c r="Y56">
        <f>0.61365*exp(17.502*X56/(240.97+X56))</f>
        <v>0</v>
      </c>
      <c r="Z56">
        <f>(AA56/AB56*100)</f>
        <v>0</v>
      </c>
      <c r="AA56">
        <f>AX56*(BC56+BD56)/1000</f>
        <v>0</v>
      </c>
      <c r="AB56">
        <f>0.61365*exp(17.502*BE56/(240.97+BE56))</f>
        <v>0</v>
      </c>
      <c r="AC56">
        <f>(Y56-AX56*(BC56+BD56)/1000)</f>
        <v>0</v>
      </c>
      <c r="AD56">
        <f>(-K56*44100)</f>
        <v>0</v>
      </c>
      <c r="AE56">
        <f>2*29.3*S56*0.92*(BE56-X56)</f>
        <v>0</v>
      </c>
      <c r="AF56">
        <f>2*0.95*5.67E-8*(((BE56+$B$7)+273)^4-(X56+273)^4)</f>
        <v>0</v>
      </c>
      <c r="AG56">
        <f>V56+AF56+AD56+AE56</f>
        <v>0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MAX(0,($B$13+$C$13*BJ56)/(1+$D$13*BJ56)*BC56/(BE56+273)*$E$13)</f>
        <v>0</v>
      </c>
      <c r="AM56">
        <f>$B$11*BK56+$C$11*BL56+$F$11*BW56*(1-BZ56)</f>
        <v>0</v>
      </c>
      <c r="AN56">
        <f>AM56*AO56</f>
        <v>0</v>
      </c>
      <c r="AO56">
        <f>($B$11*$D$9+$C$11*$D$9+$F$11*((CJ56+CB56)/MAX(CJ56+CB56+CK56, 0.1)*$I$9+CK56/MAX(CJ56+CB56+CK56, 0.1)*$J$9))/($B$11+$C$11+$F$11)</f>
        <v>0</v>
      </c>
      <c r="AP56">
        <f>($B$11*$K$9+$C$11*$K$9+$F$11*((CJ56+CB56)/MAX(CJ56+CB56+CK56, 0.1)*$P$9+CK56/MAX(CJ56+CB56+CK56, 0.1)*$Q$9))/($B$11+$C$11+$F$11)</f>
        <v>0</v>
      </c>
      <c r="AQ56">
        <v>6</v>
      </c>
      <c r="AR56">
        <v>0.5</v>
      </c>
      <c r="AS56" t="s">
        <v>346</v>
      </c>
      <c r="AT56">
        <v>2</v>
      </c>
      <c r="AU56">
        <v>1691249660.1</v>
      </c>
      <c r="AV56">
        <v>403.206</v>
      </c>
      <c r="AW56">
        <v>420.006</v>
      </c>
      <c r="AX56">
        <v>13.9672</v>
      </c>
      <c r="AY56">
        <v>9.752459999999999</v>
      </c>
      <c r="AZ56">
        <v>401.619</v>
      </c>
      <c r="BA56">
        <v>13.9049</v>
      </c>
      <c r="BB56">
        <v>500.08</v>
      </c>
      <c r="BC56">
        <v>101.39</v>
      </c>
      <c r="BD56">
        <v>0.09984030000000001</v>
      </c>
      <c r="BE56">
        <v>23.2008</v>
      </c>
      <c r="BF56">
        <v>23.4831</v>
      </c>
      <c r="BG56">
        <v>999.9</v>
      </c>
      <c r="BH56">
        <v>0</v>
      </c>
      <c r="BI56">
        <v>0</v>
      </c>
      <c r="BJ56">
        <v>10020</v>
      </c>
      <c r="BK56">
        <v>0</v>
      </c>
      <c r="BL56">
        <v>77.2159</v>
      </c>
      <c r="BM56">
        <v>-16.8002</v>
      </c>
      <c r="BN56">
        <v>408.917</v>
      </c>
      <c r="BO56">
        <v>424.143</v>
      </c>
      <c r="BP56">
        <v>4.21478</v>
      </c>
      <c r="BQ56">
        <v>420.006</v>
      </c>
      <c r="BR56">
        <v>9.752459999999999</v>
      </c>
      <c r="BS56">
        <v>1.41614</v>
      </c>
      <c r="BT56">
        <v>0.988801</v>
      </c>
      <c r="BU56">
        <v>12.0915</v>
      </c>
      <c r="BV56">
        <v>6.7524</v>
      </c>
      <c r="BW56">
        <v>1999.97</v>
      </c>
      <c r="BX56">
        <v>0.899997</v>
      </c>
      <c r="BY56">
        <v>0.100003</v>
      </c>
      <c r="BZ56">
        <v>0</v>
      </c>
      <c r="CA56">
        <v>2.9187</v>
      </c>
      <c r="CB56">
        <v>0</v>
      </c>
      <c r="CC56">
        <v>26164.6</v>
      </c>
      <c r="CD56">
        <v>17858.7</v>
      </c>
      <c r="CE56">
        <v>39.312</v>
      </c>
      <c r="CF56">
        <v>41</v>
      </c>
      <c r="CG56">
        <v>39.5</v>
      </c>
      <c r="CH56">
        <v>39.812</v>
      </c>
      <c r="CI56">
        <v>38.687</v>
      </c>
      <c r="CJ56">
        <v>1799.97</v>
      </c>
      <c r="CK56">
        <v>200</v>
      </c>
      <c r="CL56">
        <v>0</v>
      </c>
      <c r="CM56">
        <v>1691249657</v>
      </c>
      <c r="CN56">
        <v>0</v>
      </c>
      <c r="CO56">
        <v>1691245121.1</v>
      </c>
      <c r="CP56" t="s">
        <v>347</v>
      </c>
      <c r="CQ56">
        <v>1691245121.1</v>
      </c>
      <c r="CR56">
        <v>1691245108.6</v>
      </c>
      <c r="CS56">
        <v>1</v>
      </c>
      <c r="CT56">
        <v>-0.057</v>
      </c>
      <c r="CU56">
        <v>-0.012</v>
      </c>
      <c r="CV56">
        <v>1.587</v>
      </c>
      <c r="CW56">
        <v>0.062</v>
      </c>
      <c r="CX56">
        <v>414</v>
      </c>
      <c r="CY56">
        <v>14</v>
      </c>
      <c r="CZ56">
        <v>0.54</v>
      </c>
      <c r="DA56">
        <v>0.17</v>
      </c>
      <c r="DB56">
        <v>12.48016839310178</v>
      </c>
      <c r="DC56">
        <v>-0.0430545533707446</v>
      </c>
      <c r="DD56">
        <v>0.05621305716274678</v>
      </c>
      <c r="DE56">
        <v>1</v>
      </c>
      <c r="DF56">
        <v>0.003532964708531216</v>
      </c>
      <c r="DG56">
        <v>0.000222395693552278</v>
      </c>
      <c r="DH56">
        <v>1.711529390653499E-05</v>
      </c>
      <c r="DI56">
        <v>1</v>
      </c>
      <c r="DJ56">
        <v>0.2485220069055767</v>
      </c>
      <c r="DK56">
        <v>0.01296429520327888</v>
      </c>
      <c r="DL56">
        <v>0.000679779638502372</v>
      </c>
      <c r="DM56">
        <v>1</v>
      </c>
      <c r="DN56">
        <v>3</v>
      </c>
      <c r="DO56">
        <v>3</v>
      </c>
      <c r="DP56" t="s">
        <v>348</v>
      </c>
      <c r="DQ56">
        <v>3.10118</v>
      </c>
      <c r="DR56">
        <v>2.73187</v>
      </c>
      <c r="DS56">
        <v>0.097221</v>
      </c>
      <c r="DT56">
        <v>0.101307</v>
      </c>
      <c r="DU56">
        <v>0.0709935</v>
      </c>
      <c r="DV56">
        <v>0.0554233</v>
      </c>
      <c r="DW56">
        <v>26180.1</v>
      </c>
      <c r="DX56">
        <v>28307.8</v>
      </c>
      <c r="DY56">
        <v>27469.5</v>
      </c>
      <c r="DZ56">
        <v>29617</v>
      </c>
      <c r="EA56">
        <v>31942.6</v>
      </c>
      <c r="EB56">
        <v>34510.1</v>
      </c>
      <c r="EC56">
        <v>37682.8</v>
      </c>
      <c r="ED56">
        <v>40618.6</v>
      </c>
      <c r="EE56">
        <v>2.1327</v>
      </c>
      <c r="EF56">
        <v>2.05677</v>
      </c>
      <c r="EG56">
        <v>0.0125468</v>
      </c>
      <c r="EH56">
        <v>0</v>
      </c>
      <c r="EI56">
        <v>23.2767</v>
      </c>
      <c r="EJ56">
        <v>999.9</v>
      </c>
      <c r="EK56">
        <v>40.4</v>
      </c>
      <c r="EL56">
        <v>34</v>
      </c>
      <c r="EM56">
        <v>21.2904</v>
      </c>
      <c r="EN56">
        <v>64.1585</v>
      </c>
      <c r="EO56">
        <v>19.0024</v>
      </c>
      <c r="EP56">
        <v>1</v>
      </c>
      <c r="EQ56">
        <v>0.07073169999999999</v>
      </c>
      <c r="ER56">
        <v>3.22754</v>
      </c>
      <c r="ES56">
        <v>20.1816</v>
      </c>
      <c r="ET56">
        <v>5.25772</v>
      </c>
      <c r="EU56">
        <v>12.0639</v>
      </c>
      <c r="EV56">
        <v>4.97335</v>
      </c>
      <c r="EW56">
        <v>3.29313</v>
      </c>
      <c r="EX56">
        <v>7103</v>
      </c>
      <c r="EY56">
        <v>9999</v>
      </c>
      <c r="EZ56">
        <v>9999</v>
      </c>
      <c r="FA56">
        <v>116</v>
      </c>
      <c r="FB56">
        <v>4.97238</v>
      </c>
      <c r="FC56">
        <v>1.87119</v>
      </c>
      <c r="FD56">
        <v>1.8773</v>
      </c>
      <c r="FE56">
        <v>1.87042</v>
      </c>
      <c r="FF56">
        <v>1.87347</v>
      </c>
      <c r="FG56">
        <v>1.87497</v>
      </c>
      <c r="FH56">
        <v>1.8744</v>
      </c>
      <c r="FI56">
        <v>1.87574</v>
      </c>
      <c r="FJ56">
        <v>0</v>
      </c>
      <c r="FK56">
        <v>0</v>
      </c>
      <c r="FL56">
        <v>0</v>
      </c>
      <c r="FM56">
        <v>0</v>
      </c>
      <c r="FN56" t="s">
        <v>349</v>
      </c>
      <c r="FO56" t="s">
        <v>350</v>
      </c>
      <c r="FP56" t="s">
        <v>351</v>
      </c>
      <c r="FQ56" t="s">
        <v>351</v>
      </c>
      <c r="FR56" t="s">
        <v>351</v>
      </c>
      <c r="FS56" t="s">
        <v>351</v>
      </c>
      <c r="FT56">
        <v>0</v>
      </c>
      <c r="FU56">
        <v>100</v>
      </c>
      <c r="FV56">
        <v>100</v>
      </c>
      <c r="FW56">
        <v>1.587</v>
      </c>
      <c r="FX56">
        <v>0.0623</v>
      </c>
      <c r="FY56">
        <v>1.587190476190585</v>
      </c>
      <c r="FZ56">
        <v>0</v>
      </c>
      <c r="GA56">
        <v>0</v>
      </c>
      <c r="GB56">
        <v>0</v>
      </c>
      <c r="GC56">
        <v>0.06235500000000194</v>
      </c>
      <c r="GD56">
        <v>0</v>
      </c>
      <c r="GE56">
        <v>0</v>
      </c>
      <c r="GF56">
        <v>0</v>
      </c>
      <c r="GG56">
        <v>-1</v>
      </c>
      <c r="GH56">
        <v>-1</v>
      </c>
      <c r="GI56">
        <v>-1</v>
      </c>
      <c r="GJ56">
        <v>-1</v>
      </c>
      <c r="GK56">
        <v>75.7</v>
      </c>
      <c r="GL56">
        <v>75.90000000000001</v>
      </c>
      <c r="GM56">
        <v>1.07788</v>
      </c>
      <c r="GN56">
        <v>2.56226</v>
      </c>
      <c r="GO56">
        <v>1.39893</v>
      </c>
      <c r="GP56">
        <v>2.27173</v>
      </c>
      <c r="GQ56">
        <v>1.44897</v>
      </c>
      <c r="GR56">
        <v>2.45605</v>
      </c>
      <c r="GS56">
        <v>37.747</v>
      </c>
      <c r="GT56">
        <v>15.2966</v>
      </c>
      <c r="GU56">
        <v>18</v>
      </c>
      <c r="GV56">
        <v>487.707</v>
      </c>
      <c r="GW56">
        <v>476.809</v>
      </c>
      <c r="GX56">
        <v>20.0027</v>
      </c>
      <c r="GY56">
        <v>28.0873</v>
      </c>
      <c r="GZ56">
        <v>29.9999</v>
      </c>
      <c r="HA56">
        <v>28.1222</v>
      </c>
      <c r="HB56">
        <v>28.0983</v>
      </c>
      <c r="HC56">
        <v>21.5276</v>
      </c>
      <c r="HD56">
        <v>51.1785</v>
      </c>
      <c r="HE56">
        <v>0</v>
      </c>
      <c r="HF56">
        <v>20</v>
      </c>
      <c r="HG56">
        <v>420</v>
      </c>
      <c r="HH56">
        <v>9.78642</v>
      </c>
      <c r="HI56">
        <v>101.652</v>
      </c>
      <c r="HJ56">
        <v>101.507</v>
      </c>
    </row>
    <row r="57" spans="1:218">
      <c r="A57">
        <v>41</v>
      </c>
      <c r="B57">
        <v>1691249696.1</v>
      </c>
      <c r="C57">
        <v>4310.5</v>
      </c>
      <c r="D57" t="s">
        <v>431</v>
      </c>
      <c r="E57" t="s">
        <v>432</v>
      </c>
      <c r="F57" t="s">
        <v>344</v>
      </c>
      <c r="I57" t="s">
        <v>345</v>
      </c>
      <c r="J57">
        <v>1691249696.1</v>
      </c>
      <c r="K57">
        <f>(L57)/1000</f>
        <v>0</v>
      </c>
      <c r="L57">
        <f>1000*BB57*AJ57*(AX57-AY57)/(100*AQ57*(1000-AJ57*AX57))</f>
        <v>0</v>
      </c>
      <c r="M57">
        <f>BB57*AJ57*(AW57-AV57*(1000-AJ57*AY57)/(1000-AJ57*AX57))/(100*AQ57)</f>
        <v>0</v>
      </c>
      <c r="N57">
        <f>AV57 - IF(AJ57&gt;1, M57*AQ57*100.0/(AL57*BJ57), 0)</f>
        <v>0</v>
      </c>
      <c r="O57">
        <f>((U57-K57/2)*N57-M57)/(U57+K57/2)</f>
        <v>0</v>
      </c>
      <c r="P57">
        <f>O57*(BC57+BD57)/1000.0</f>
        <v>0</v>
      </c>
      <c r="Q57">
        <f>(AV57 - IF(AJ57&gt;1, M57*AQ57*100.0/(AL57*BJ57), 0))*(BC57+BD57)/1000.0</f>
        <v>0</v>
      </c>
      <c r="R57">
        <f>2.0/((1/T57-1/S57)+SIGN(T57)*SQRT((1/T57-1/S57)*(1/T57-1/S57) + 4*AR57/((AR57+1)*(AR57+1))*(2*1/T57*1/S57-1/S57*1/S57)))</f>
        <v>0</v>
      </c>
      <c r="S57">
        <f>IF(LEFT(AS57,1)&lt;&gt;"0",IF(LEFT(AS57,1)="1",3.0,AT57),$D$5+$E$5*(BJ57*BC57/($K$5*1000))+$F$5*(BJ57*BC57/($K$5*1000))*MAX(MIN(AQ57,$J$5),$I$5)*MAX(MIN(AQ57,$J$5),$I$5)+$G$5*MAX(MIN(AQ57,$J$5),$I$5)*(BJ57*BC57/($K$5*1000))+$H$5*(BJ57*BC57/($K$5*1000))*(BJ57*BC57/($K$5*1000)))</f>
        <v>0</v>
      </c>
      <c r="T57">
        <f>K57*(1000-(1000*0.61365*exp(17.502*X57/(240.97+X57))/(BC57+BD57)+AX57)/2)/(1000*0.61365*exp(17.502*X57/(240.97+X57))/(BC57+BD57)-AX57)</f>
        <v>0</v>
      </c>
      <c r="U57">
        <f>1/((AR57+1)/(R57/1.6)+1/(S57/1.37)) + AR57/((AR57+1)/(R57/1.6) + AR57/(S57/1.37))</f>
        <v>0</v>
      </c>
      <c r="V57">
        <f>(AM57*AP57)</f>
        <v>0</v>
      </c>
      <c r="W57">
        <f>(BE57+(V57+2*0.95*5.67E-8*(((BE57+$B$7)+273)^4-(BE57+273)^4)-44100*K57)/(1.84*29.3*S57+8*0.95*5.67E-8*(BE57+273)^3))</f>
        <v>0</v>
      </c>
      <c r="X57">
        <f>($C$7*BF57+$D$7*BG57+$E$7*W57)</f>
        <v>0</v>
      </c>
      <c r="Y57">
        <f>0.61365*exp(17.502*X57/(240.97+X57))</f>
        <v>0</v>
      </c>
      <c r="Z57">
        <f>(AA57/AB57*100)</f>
        <v>0</v>
      </c>
      <c r="AA57">
        <f>AX57*(BC57+BD57)/1000</f>
        <v>0</v>
      </c>
      <c r="AB57">
        <f>0.61365*exp(17.502*BE57/(240.97+BE57))</f>
        <v>0</v>
      </c>
      <c r="AC57">
        <f>(Y57-AX57*(BC57+BD57)/1000)</f>
        <v>0</v>
      </c>
      <c r="AD57">
        <f>(-K57*44100)</f>
        <v>0</v>
      </c>
      <c r="AE57">
        <f>2*29.3*S57*0.92*(BE57-X57)</f>
        <v>0</v>
      </c>
      <c r="AF57">
        <f>2*0.95*5.67E-8*(((BE57+$B$7)+273)^4-(X57+273)^4)</f>
        <v>0</v>
      </c>
      <c r="AG57">
        <f>V57+AF57+AD57+AE57</f>
        <v>0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MAX(0,($B$13+$C$13*BJ57)/(1+$D$13*BJ57)*BC57/(BE57+273)*$E$13)</f>
        <v>0</v>
      </c>
      <c r="AM57">
        <f>$B$11*BK57+$C$11*BL57+$F$11*BW57*(1-BZ57)</f>
        <v>0</v>
      </c>
      <c r="AN57">
        <f>AM57*AO57</f>
        <v>0</v>
      </c>
      <c r="AO57">
        <f>($B$11*$D$9+$C$11*$D$9+$F$11*((CJ57+CB57)/MAX(CJ57+CB57+CK57, 0.1)*$I$9+CK57/MAX(CJ57+CB57+CK57, 0.1)*$J$9))/($B$11+$C$11+$F$11)</f>
        <v>0</v>
      </c>
      <c r="AP57">
        <f>($B$11*$K$9+$C$11*$K$9+$F$11*((CJ57+CB57)/MAX(CJ57+CB57+CK57, 0.1)*$P$9+CK57/MAX(CJ57+CB57+CK57, 0.1)*$Q$9))/($B$11+$C$11+$F$11)</f>
        <v>0</v>
      </c>
      <c r="AQ57">
        <v>6</v>
      </c>
      <c r="AR57">
        <v>0.5</v>
      </c>
      <c r="AS57" t="s">
        <v>346</v>
      </c>
      <c r="AT57">
        <v>2</v>
      </c>
      <c r="AU57">
        <v>1691249696.1</v>
      </c>
      <c r="AV57">
        <v>407.566</v>
      </c>
      <c r="AW57">
        <v>419.967</v>
      </c>
      <c r="AX57">
        <v>13.8243</v>
      </c>
      <c r="AY57">
        <v>9.7248</v>
      </c>
      <c r="AZ57">
        <v>405.979</v>
      </c>
      <c r="BA57">
        <v>13.7619</v>
      </c>
      <c r="BB57">
        <v>500.23</v>
      </c>
      <c r="BC57">
        <v>101.39</v>
      </c>
      <c r="BD57">
        <v>0.0998749</v>
      </c>
      <c r="BE57">
        <v>23.3424</v>
      </c>
      <c r="BF57">
        <v>23.6452</v>
      </c>
      <c r="BG57">
        <v>999.9</v>
      </c>
      <c r="BH57">
        <v>0</v>
      </c>
      <c r="BI57">
        <v>0</v>
      </c>
      <c r="BJ57">
        <v>10025.6</v>
      </c>
      <c r="BK57">
        <v>0</v>
      </c>
      <c r="BL57">
        <v>1235.26</v>
      </c>
      <c r="BM57">
        <v>-12.4011</v>
      </c>
      <c r="BN57">
        <v>413.28</v>
      </c>
      <c r="BO57">
        <v>424.092</v>
      </c>
      <c r="BP57">
        <v>4.09947</v>
      </c>
      <c r="BQ57">
        <v>419.967</v>
      </c>
      <c r="BR57">
        <v>9.7248</v>
      </c>
      <c r="BS57">
        <v>1.40164</v>
      </c>
      <c r="BT57">
        <v>0.985996</v>
      </c>
      <c r="BU57">
        <v>11.9354</v>
      </c>
      <c r="BV57">
        <v>6.71107</v>
      </c>
      <c r="BW57">
        <v>1999.95</v>
      </c>
      <c r="BX57">
        <v>0.900006</v>
      </c>
      <c r="BY57">
        <v>0.0999936</v>
      </c>
      <c r="BZ57">
        <v>0</v>
      </c>
      <c r="CA57">
        <v>2.5817</v>
      </c>
      <c r="CB57">
        <v>0</v>
      </c>
      <c r="CC57">
        <v>17461.9</v>
      </c>
      <c r="CD57">
        <v>17858.6</v>
      </c>
      <c r="CE57">
        <v>40</v>
      </c>
      <c r="CF57">
        <v>41.562</v>
      </c>
      <c r="CG57">
        <v>40.125</v>
      </c>
      <c r="CH57">
        <v>40.562</v>
      </c>
      <c r="CI57">
        <v>39.312</v>
      </c>
      <c r="CJ57">
        <v>1799.97</v>
      </c>
      <c r="CK57">
        <v>199.98</v>
      </c>
      <c r="CL57">
        <v>0</v>
      </c>
      <c r="CM57">
        <v>1691249693</v>
      </c>
      <c r="CN57">
        <v>0</v>
      </c>
      <c r="CO57">
        <v>1691245121.1</v>
      </c>
      <c r="CP57" t="s">
        <v>347</v>
      </c>
      <c r="CQ57">
        <v>1691245121.1</v>
      </c>
      <c r="CR57">
        <v>1691245108.6</v>
      </c>
      <c r="CS57">
        <v>1</v>
      </c>
      <c r="CT57">
        <v>-0.057</v>
      </c>
      <c r="CU57">
        <v>-0.012</v>
      </c>
      <c r="CV57">
        <v>1.587</v>
      </c>
      <c r="CW57">
        <v>0.062</v>
      </c>
      <c r="CX57">
        <v>414</v>
      </c>
      <c r="CY57">
        <v>14</v>
      </c>
      <c r="CZ57">
        <v>0.54</v>
      </c>
      <c r="DA57">
        <v>0.17</v>
      </c>
      <c r="DB57">
        <v>8.956464396629224</v>
      </c>
      <c r="DC57">
        <v>-0.3013765162791949</v>
      </c>
      <c r="DD57">
        <v>0.0269432871855447</v>
      </c>
      <c r="DE57">
        <v>1</v>
      </c>
      <c r="DF57">
        <v>0.004320636077305147</v>
      </c>
      <c r="DG57">
        <v>-0.006062427060913784</v>
      </c>
      <c r="DH57">
        <v>0.0005479535328967816</v>
      </c>
      <c r="DI57">
        <v>1</v>
      </c>
      <c r="DJ57">
        <v>0.2878910108224597</v>
      </c>
      <c r="DK57">
        <v>-0.7100108291110636</v>
      </c>
      <c r="DL57">
        <v>0.03459315133714278</v>
      </c>
      <c r="DM57">
        <v>1</v>
      </c>
      <c r="DN57">
        <v>3</v>
      </c>
      <c r="DO57">
        <v>3</v>
      </c>
      <c r="DP57" t="s">
        <v>348</v>
      </c>
      <c r="DQ57">
        <v>3.10134</v>
      </c>
      <c r="DR57">
        <v>2.73196</v>
      </c>
      <c r="DS57">
        <v>0.098026</v>
      </c>
      <c r="DT57">
        <v>0.101298</v>
      </c>
      <c r="DU57">
        <v>0.0704403</v>
      </c>
      <c r="DV57">
        <v>0.0552991</v>
      </c>
      <c r="DW57">
        <v>26153.2</v>
      </c>
      <c r="DX57">
        <v>28306.3</v>
      </c>
      <c r="DY57">
        <v>27465.8</v>
      </c>
      <c r="DZ57">
        <v>29615.2</v>
      </c>
      <c r="EA57">
        <v>31959</v>
      </c>
      <c r="EB57">
        <v>34512.5</v>
      </c>
      <c r="EC57">
        <v>37679.7</v>
      </c>
      <c r="ED57">
        <v>40616.1</v>
      </c>
      <c r="EE57">
        <v>2.1471</v>
      </c>
      <c r="EF57">
        <v>2.05642</v>
      </c>
      <c r="EG57">
        <v>0.0111237</v>
      </c>
      <c r="EH57">
        <v>0</v>
      </c>
      <c r="EI57">
        <v>23.4623</v>
      </c>
      <c r="EJ57">
        <v>999.9</v>
      </c>
      <c r="EK57">
        <v>40.2</v>
      </c>
      <c r="EL57">
        <v>34.1</v>
      </c>
      <c r="EM57">
        <v>21.303</v>
      </c>
      <c r="EN57">
        <v>64.1285</v>
      </c>
      <c r="EO57">
        <v>17.5481</v>
      </c>
      <c r="EP57">
        <v>1</v>
      </c>
      <c r="EQ57">
        <v>0.0720046</v>
      </c>
      <c r="ER57">
        <v>3.31515</v>
      </c>
      <c r="ES57">
        <v>20.1795</v>
      </c>
      <c r="ET57">
        <v>5.25817</v>
      </c>
      <c r="EU57">
        <v>12.0637</v>
      </c>
      <c r="EV57">
        <v>4.97335</v>
      </c>
      <c r="EW57">
        <v>3.2932</v>
      </c>
      <c r="EX57">
        <v>7103.9</v>
      </c>
      <c r="EY57">
        <v>9999</v>
      </c>
      <c r="EZ57">
        <v>9999</v>
      </c>
      <c r="FA57">
        <v>116</v>
      </c>
      <c r="FB57">
        <v>4.9724</v>
      </c>
      <c r="FC57">
        <v>1.87119</v>
      </c>
      <c r="FD57">
        <v>1.87729</v>
      </c>
      <c r="FE57">
        <v>1.87042</v>
      </c>
      <c r="FF57">
        <v>1.87347</v>
      </c>
      <c r="FG57">
        <v>1.87493</v>
      </c>
      <c r="FH57">
        <v>1.87439</v>
      </c>
      <c r="FI57">
        <v>1.87575</v>
      </c>
      <c r="FJ57">
        <v>0</v>
      </c>
      <c r="FK57">
        <v>0</v>
      </c>
      <c r="FL57">
        <v>0</v>
      </c>
      <c r="FM57">
        <v>0</v>
      </c>
      <c r="FN57" t="s">
        <v>349</v>
      </c>
      <c r="FO57" t="s">
        <v>350</v>
      </c>
      <c r="FP57" t="s">
        <v>351</v>
      </c>
      <c r="FQ57" t="s">
        <v>351</v>
      </c>
      <c r="FR57" t="s">
        <v>351</v>
      </c>
      <c r="FS57" t="s">
        <v>351</v>
      </c>
      <c r="FT57">
        <v>0</v>
      </c>
      <c r="FU57">
        <v>100</v>
      </c>
      <c r="FV57">
        <v>100</v>
      </c>
      <c r="FW57">
        <v>1.587</v>
      </c>
      <c r="FX57">
        <v>0.0624</v>
      </c>
      <c r="FY57">
        <v>1.587190476190585</v>
      </c>
      <c r="FZ57">
        <v>0</v>
      </c>
      <c r="GA57">
        <v>0</v>
      </c>
      <c r="GB57">
        <v>0</v>
      </c>
      <c r="GC57">
        <v>0.06235500000000194</v>
      </c>
      <c r="GD57">
        <v>0</v>
      </c>
      <c r="GE57">
        <v>0</v>
      </c>
      <c r="GF57">
        <v>0</v>
      </c>
      <c r="GG57">
        <v>-1</v>
      </c>
      <c r="GH57">
        <v>-1</v>
      </c>
      <c r="GI57">
        <v>-1</v>
      </c>
      <c r="GJ57">
        <v>-1</v>
      </c>
      <c r="GK57">
        <v>76.2</v>
      </c>
      <c r="GL57">
        <v>76.5</v>
      </c>
      <c r="GM57">
        <v>1.07666</v>
      </c>
      <c r="GN57">
        <v>2.53784</v>
      </c>
      <c r="GO57">
        <v>1.39893</v>
      </c>
      <c r="GP57">
        <v>2.27295</v>
      </c>
      <c r="GQ57">
        <v>1.44897</v>
      </c>
      <c r="GR57">
        <v>2.51587</v>
      </c>
      <c r="GS57">
        <v>37.8437</v>
      </c>
      <c r="GT57">
        <v>15.3053</v>
      </c>
      <c r="GU57">
        <v>18</v>
      </c>
      <c r="GV57">
        <v>496.809</v>
      </c>
      <c r="GW57">
        <v>476.637</v>
      </c>
      <c r="GX57">
        <v>20.0003</v>
      </c>
      <c r="GY57">
        <v>28.0809</v>
      </c>
      <c r="GZ57">
        <v>30.0005</v>
      </c>
      <c r="HA57">
        <v>28.1219</v>
      </c>
      <c r="HB57">
        <v>28.105</v>
      </c>
      <c r="HC57">
        <v>21.5265</v>
      </c>
      <c r="HD57">
        <v>49.8016</v>
      </c>
      <c r="HE57">
        <v>0</v>
      </c>
      <c r="HF57">
        <v>20</v>
      </c>
      <c r="HG57">
        <v>420</v>
      </c>
      <c r="HH57">
        <v>10.1818</v>
      </c>
      <c r="HI57">
        <v>101.641</v>
      </c>
      <c r="HJ57">
        <v>101.5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2023-08-04T15:36:16Z</dcterms:created>
  <dcterms:modified xsi:type="dcterms:W3CDTF">2023-08-04T15:36:16Z</dcterms:modified>
</cp:coreProperties>
</file>