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<sst xmlns="http://schemas.openxmlformats.org/spreadsheetml/2006/main" count="1274" uniqueCount="409">
  <si>
    <t>File opened</t>
  </si>
  <si>
    <t>2023-08-16 08:56:16</t>
  </si>
  <si>
    <t>Console s/n</t>
  </si>
  <si>
    <t>68C-702812</t>
  </si>
  <si>
    <t>Console ver</t>
  </si>
  <si>
    <t>Bluestem v.2.1.08</t>
  </si>
  <si>
    <t>Scripts ver</t>
  </si>
  <si>
    <t>2022.05  2.1.08, Aug 2022</t>
  </si>
  <si>
    <t>Head s/n</t>
  </si>
  <si>
    <t>68H-0132802</t>
  </si>
  <si>
    <t>Head ver</t>
  </si>
  <si>
    <t>1.4.22</t>
  </si>
  <si>
    <t>Head cal</t>
  </si>
  <si>
    <t>{"oxygen": "21", "co2azero": "0.943145", "co2aspan1": "0.99634", "co2aspan2": "-0.0100546", "co2aspan2a": "0.302891", "co2aspan2b": "0.30086", "co2aspanconc1": "2505", "co2aspanconc2": "300.8", "co2bzero": "0.937309", "co2bspan1": "0.996579", "co2bspan2": "-0.0118324", "co2bspan2a": "0.305065", "co2bspan2b": "0.302921", "co2bspanconc1": "2505", "co2bspanconc2": "300.8", "h2oazero": "1.09465", "h2oaspan1": "0.997571", "h2oaspan2": "0", "h2oaspan2a": "0.0615031", "h2oaspan2b": "0.0613537", "h2oaspanconc1": "12.07", "h2oaspanconc2": "0", "h2obzero": "1.11073", "h2obspan1": "0.998267", "h2obspan2": "0", "h2obspan2a": "0.0630863", "h2obspan2b": "0.062977", "h2obspanconc1": "12.07", "h2obspanconc2": "0", "tazero": "0.0778122", "tbzero": "0.182774", "flowmeterzero": "2.49734", "flowazero": "0.371", "flowbzero": "0.34007", "chamberpressurezero": "2.5852", "ssa_ref": "32046.7", "ssb_ref": "34596.6"}</t>
  </si>
  <si>
    <t>CO2 rangematch</t>
  </si>
  <si>
    <t>Mon Oct 10 13:38</t>
  </si>
  <si>
    <t>H2O rangematch</t>
  </si>
  <si>
    <t>Mon Oct 10 13:32</t>
  </si>
  <si>
    <t>Chamber type</t>
  </si>
  <si>
    <t>6800-01A</t>
  </si>
  <si>
    <t>Chamber s/n</t>
  </si>
  <si>
    <t>MPF-842384</t>
  </si>
  <si>
    <t>Chamber rev</t>
  </si>
  <si>
    <t>0</t>
  </si>
  <si>
    <t>Chamber cal</t>
  </si>
  <si>
    <t>Fluorometer</t>
  </si>
  <si>
    <t>Flr. Version</t>
  </si>
  <si>
    <t>08:56:16</t>
  </si>
  <si>
    <t>Stability Definition:	A (GasEx): Slp&lt;1 Per=10	gsw (GasEx): Slp&lt;1 Per=10	E (GasEx): Slp&lt;1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</si>
  <si>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</si>
  <si>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</si>
  <si>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</si>
  <si>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</si>
  <si>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</si>
  <si>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</si>
  <si>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</si>
  <si>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</si>
  <si>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</si>
  <si>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</si>
  <si>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</si>
  <si>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</si>
  <si>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</si>
  <si>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</si>
  <si>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</si>
  <si>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</si>
  <si>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</si>
  <si>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</si>
  <si>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</si>
  <si>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</si>
  <si>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</si>
  <si>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</si>
  <si>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</si>
  <si>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</si>
  <si>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</si>
  <si>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</si>
  <si>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</si>
  <si>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</si>
  <si>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</si>
  <si>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</si>
  <si>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</si>
  <si>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</si>
  <si>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</si>
  <si>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</si>
  <si>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</si>
  <si>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</si>
  <si>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</si>
  <si>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</si>
  <si>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</si>
  <si>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</si>
  <si>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</si>
  <si>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</si>
  <si>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</si>
  <si>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</si>
  <si>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</si>
  <si>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</si>
  <si>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</si>
  <si>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</si>
  <si>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</si>
  <si>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</si>
  <si>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</si>
  <si>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</si>
  <si>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2.17447 187.528 342.26 583.778 860.923 1082.3 1298.09 1476.78</t>
  </si>
  <si>
    <t>Fs_true</t>
  </si>
  <si>
    <t>-0.760559 233.793 387.796 588.497 806.091 1001.76 1201.83 1400.86</t>
  </si>
  <si>
    <t>leak_wt</t>
  </si>
  <si>
    <t>SysObs</t>
  </si>
  <si>
    <t>UserDefCon</t>
  </si>
  <si>
    <t>GasEx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</si>
  <si>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</si>
  <si>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</si>
  <si>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</si>
  <si>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</si>
  <si>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</si>
  <si>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</si>
  <si>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</si>
  <si>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</si>
  <si>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</si>
  <si>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</si>
  <si>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</si>
  <si>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</si>
  <si>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</si>
  <si>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</si>
  <si>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</si>
  <si>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</si>
  <si>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</si>
  <si>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</si>
  <si>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</si>
  <si>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</si>
  <si>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</si>
  <si>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Water.pot</t>
  </si>
  <si>
    <t>Ex.int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</si>
  <si>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</si>
  <si>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</si>
  <si>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</si>
  <si>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</si>
  <si>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</si>
  <si>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</si>
  <si>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</si>
  <si>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</si>
  <si>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</si>
  <si>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</si>
  <si>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</si>
  <si>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</si>
  <si>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</si>
  <si>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</si>
  <si>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</si>
  <si>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</si>
  <si>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</si>
  <si>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</si>
  <si>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</si>
  <si>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</si>
  <si>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</si>
  <si>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</si>
  <si>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</si>
  <si>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</si>
  <si>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</si>
  <si>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</si>
  <si>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</si>
  <si>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</si>
  <si>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</si>
  <si>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</si>
  <si>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</si>
  <si>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</si>
  <si>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</si>
  <si>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</si>
  <si>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</si>
  <si>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</si>
  <si>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</si>
  <si>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</si>
  <si>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</si>
  <si>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</si>
  <si>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</si>
  <si>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</si>
  <si>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</si>
  <si>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</si>
  <si>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</si>
  <si>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</si>
  <si>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</si>
  <si>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</si>
  <si>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</si>
  <si>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</si>
  <si>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</si>
  <si>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</si>
  <si>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</si>
  <si>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</si>
  <si>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</si>
  <si>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</si>
  <si>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</si>
  <si>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</si>
  <si>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</si>
  <si>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</si>
  <si>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</si>
  <si>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</si>
  <si>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</si>
  <si>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</si>
  <si>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</si>
  <si>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</si>
  <si>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</si>
  <si>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</si>
  <si>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</si>
  <si>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</si>
  <si>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</si>
  <si>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</si>
  <si>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</si>
  <si>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</si>
  <si>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</si>
  <si>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</si>
  <si>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</si>
  <si>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</si>
  <si>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</si>
  <si>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</si>
  <si>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</si>
  <si>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</si>
  <si>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</si>
  <si>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</si>
  <si>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</si>
  <si>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</si>
  <si>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</si>
  <si>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</si>
  <si>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</si>
  <si>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</si>
  <si>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</si>
  <si>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</si>
  <si>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</si>
  <si>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</si>
  <si>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</si>
  <si>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</si>
  <si>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E:MN</t>
  </si>
  <si>
    <t>E:SLP</t>
  </si>
  <si>
    <t>E:SD</t>
  </si>
  <si>
    <t>E:OK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</si>
  <si>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</si>
  <si>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</si>
  <si>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</si>
  <si>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</si>
  <si>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</si>
  <si>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</si>
  <si>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</si>
  <si>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</si>
  <si>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</si>
  <si>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</si>
  <si>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</si>
  <si>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</si>
  <si>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</si>
  <si>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</si>
  <si>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</si>
  <si>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</si>
  <si>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</si>
  <si>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</si>
  <si>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</si>
  <si>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</si>
  <si>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</si>
  <si>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</si>
  <si>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</si>
  <si>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</si>
  <si>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</si>
  <si>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</si>
  <si>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</si>
  <si>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</si>
  <si>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</si>
  <si>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</si>
  <si>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</si>
  <si>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</si>
  <si>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</si>
  <si>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</si>
  <si>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</si>
  <si>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</si>
  <si>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</si>
  <si>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</si>
  <si>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</si>
  <si>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</si>
  <si>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</si>
  <si>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</si>
  <si>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</si>
  <si>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</si>
  <si>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</si>
  <si>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</si>
  <si>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</si>
  <si>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</si>
  <si>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</si>
  <si>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</si>
  <si>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</si>
  <si>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</si>
  <si>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</si>
  <si>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</si>
  <si>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</si>
  <si>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</si>
  <si>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</si>
  <si>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</si>
  <si>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</si>
  <si>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</si>
  <si>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</si>
  <si>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</si>
  <si>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</si>
  <si>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</si>
  <si>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</si>
  <si>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</si>
  <si>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</si>
  <si>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</si>
  <si>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</si>
  <si>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</si>
  <si>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</si>
  <si>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</si>
  <si>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</si>
  <si>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</si>
  <si>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</si>
  <si>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</si>
  <si>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</si>
  <si>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</si>
  <si>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</si>
  <si>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</si>
  <si>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</si>
  <si>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</si>
  <si>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</si>
  <si>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</si>
  <si>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</si>
  <si>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</si>
  <si>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</si>
  <si>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</si>
  <si>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</si>
  <si>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</si>
  <si>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</si>
  <si>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</si>
  <si>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</si>
  <si>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</si>
  <si>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</si>
  <si>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</si>
  <si>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</si>
  <si>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</si>
  <si>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</si>
  <si>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</si>
  <si>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</si>
  <si>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</si>
  <si>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</si>
  <si>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</si>
  <si>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</si>
  <si>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</si>
  <si>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C</t>
  </si>
  <si>
    <t>psi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</si>
  <si>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</si>
  <si>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</si>
  <si>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</si>
  <si>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</si>
  <si>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</si>
  <si>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</si>
  <si>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</si>
  <si>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</si>
  <si>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</si>
  <si>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</si>
  <si>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</si>
  <si>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</si>
  <si>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</si>
  <si>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</si>
  <si>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</si>
  <si>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</si>
  <si>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</si>
  <si>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</si>
  <si>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</si>
  <si>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</si>
  <si>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</si>
  <si>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</si>
  <si>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</si>
  <si>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20230817 09:09:03</t>
  </si>
  <si>
    <t>09:09:03</t>
  </si>
  <si>
    <t>none</t>
  </si>
  <si>
    <t>Excised</t>
  </si>
  <si>
    <t>0: Broadleaf</t>
  </si>
  <si>
    <t>09:01:55</t>
  </si>
  <si>
    <t>3/3</t>
  </si>
  <si>
    <t>10111111</t>
  </si>
  <si>
    <t>oioooooo</t>
  </si>
  <si>
    <t>on</t>
  </si>
  <si>
    <t>20230817 09:11:10</t>
  </si>
  <si>
    <t>09:11:10</t>
  </si>
  <si>
    <t>20230817 09:13:10</t>
  </si>
  <si>
    <t>09:13:10</t>
  </si>
  <si>
    <t>20230817 09:14:30</t>
  </si>
  <si>
    <t>09:14:30</t>
  </si>
  <si>
    <t>20230817 09:16:01</t>
  </si>
  <si>
    <t>09:16:01</t>
  </si>
  <si>
    <t>20230817 09:21:24</t>
  </si>
  <si>
    <t>09:21:24</t>
  </si>
  <si>
    <t>20230817 09:24:09</t>
  </si>
  <si>
    <t>09:24:09</t>
  </si>
  <si>
    <t>20230817 09:26:11</t>
  </si>
  <si>
    <t>09:26:11</t>
  </si>
  <si>
    <t>20230817 09:27:43</t>
  </si>
  <si>
    <t>09:27:43</t>
  </si>
  <si>
    <t>20230817 09:29:20</t>
  </si>
  <si>
    <t>09:29:20</t>
  </si>
  <si>
    <t>20230817 09:33:04</t>
  </si>
  <si>
    <t>09:33:04</t>
  </si>
  <si>
    <t>20230817 09:34:41</t>
  </si>
  <si>
    <t>09:34:41</t>
  </si>
  <si>
    <t>20230817 09:36:59</t>
  </si>
  <si>
    <t>09:36:59</t>
  </si>
  <si>
    <t>20230817 09:39:11</t>
  </si>
  <si>
    <t>09:39:11</t>
  </si>
  <si>
    <t>20230817 09:41:09</t>
  </si>
  <si>
    <t>09:41:09</t>
  </si>
  <si>
    <t>20230817 09:43:44</t>
  </si>
  <si>
    <t>09:43:44</t>
  </si>
  <si>
    <t>20230817 09:45:12</t>
  </si>
  <si>
    <t>09:45:12</t>
  </si>
  <si>
    <t>20230817 09:46:55</t>
  </si>
  <si>
    <t>09:46:55</t>
  </si>
  <si>
    <t>20230817 09:49:19</t>
  </si>
  <si>
    <t>09:49:19</t>
  </si>
  <si>
    <t>20230817 09:51:57</t>
  </si>
  <si>
    <t>09:51:57</t>
  </si>
  <si>
    <t>20230817 09:56:04</t>
  </si>
  <si>
    <t>09:56:04</t>
  </si>
  <si>
    <t>09:54:06</t>
  </si>
  <si>
    <t>20230817 09:57:46</t>
  </si>
  <si>
    <t>09:57:46</t>
  </si>
  <si>
    <t>20230817 10:00:10</t>
  </si>
  <si>
    <t>10:00:10</t>
  </si>
  <si>
    <t>20230817 10:01:49</t>
  </si>
  <si>
    <t>10:01:49</t>
  </si>
  <si>
    <t>20230817 10:03:17</t>
  </si>
  <si>
    <t>10:03:17</t>
  </si>
  <si>
    <t>20230817 10:07:51</t>
  </si>
  <si>
    <t>10:07:51</t>
  </si>
  <si>
    <t>20230817 10:09:18</t>
  </si>
  <si>
    <t>10:09:18</t>
  </si>
  <si>
    <t>20230817 10:10:51</t>
  </si>
  <si>
    <t>10:10:51</t>
  </si>
  <si>
    <t>20230817 10:12:29</t>
  </si>
  <si>
    <t>10:12:29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</si>
</sst>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J45"/>
  <sheetViews>
    <sheetView tabSelected="1" workbookViewId="0"/>
  </sheetViews>
  <sheetFormatPr defaultRowHeight="15"/>
  <sheetData>
    <row r="2" spans="1:218">
      <c r="A2" t="s">
        <v>29</v>
      </c>
      <c r="B2" t="s">
        <v>30</v>
      </c>
      <c r="C2" t="s">
        <v>32</v>
      </c>
    </row>
    <row r="3" spans="1:218">
      <c r="B3" t="s">
        <v>31</v>
      </c>
      <c r="C3">
        <v>21</v>
      </c>
    </row>
    <row r="4" spans="1:218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8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18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18">
      <c r="B7">
        <v>0</v>
      </c>
      <c r="C7">
        <v>1</v>
      </c>
      <c r="D7">
        <v>0</v>
      </c>
      <c r="E7">
        <v>0</v>
      </c>
    </row>
    <row r="8" spans="1:218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18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1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18">
      <c r="B11">
        <v>0</v>
      </c>
      <c r="C11">
        <v>0</v>
      </c>
      <c r="D11">
        <v>0</v>
      </c>
      <c r="E11">
        <v>0</v>
      </c>
      <c r="F11">
        <v>1</v>
      </c>
    </row>
    <row r="12" spans="1:218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18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18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90</v>
      </c>
      <c r="AR14" t="s">
        <v>90</v>
      </c>
      <c r="AS14" t="s">
        <v>90</v>
      </c>
      <c r="AT14" t="s">
        <v>90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94</v>
      </c>
      <c r="CP14" t="s">
        <v>94</v>
      </c>
      <c r="CQ14" t="s">
        <v>94</v>
      </c>
      <c r="CR14" t="s">
        <v>94</v>
      </c>
      <c r="CS14" t="s">
        <v>94</v>
      </c>
      <c r="CT14" t="s">
        <v>94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 t="s">
        <v>94</v>
      </c>
      <c r="DA14" t="s">
        <v>94</v>
      </c>
      <c r="DB14" t="s">
        <v>95</v>
      </c>
      <c r="DC14" t="s">
        <v>95</v>
      </c>
      <c r="DD14" t="s">
        <v>95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</row>
    <row r="15" spans="1:2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88</v>
      </c>
      <c r="AI15" t="s">
        <v>135</v>
      </c>
      <c r="AJ15" t="s">
        <v>136</v>
      </c>
      <c r="AK15" t="s">
        <v>137</v>
      </c>
      <c r="AL15" t="s">
        <v>138</v>
      </c>
      <c r="AM15" t="s">
        <v>139</v>
      </c>
      <c r="AN15" t="s">
        <v>140</v>
      </c>
      <c r="AO15" t="s">
        <v>141</v>
      </c>
      <c r="AP15" t="s">
        <v>142</v>
      </c>
      <c r="AQ15" t="s">
        <v>143</v>
      </c>
      <c r="AR15" t="s">
        <v>144</v>
      </c>
      <c r="AS15" t="s">
        <v>145</v>
      </c>
      <c r="AT15" t="s">
        <v>146</v>
      </c>
      <c r="AU15" t="s">
        <v>111</v>
      </c>
      <c r="AV15" t="s">
        <v>147</v>
      </c>
      <c r="AW15" t="s">
        <v>148</v>
      </c>
      <c r="AX15" t="s">
        <v>149</v>
      </c>
      <c r="AY15" t="s">
        <v>150</v>
      </c>
      <c r="AZ15" t="s">
        <v>151</v>
      </c>
      <c r="BA15" t="s">
        <v>152</v>
      </c>
      <c r="BB15" t="s">
        <v>153</v>
      </c>
      <c r="BC15" t="s">
        <v>154</v>
      </c>
      <c r="BD15" t="s">
        <v>155</v>
      </c>
      <c r="BE15" t="s">
        <v>156</v>
      </c>
      <c r="BF15" t="s">
        <v>157</v>
      </c>
      <c r="BG15" t="s">
        <v>158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103</v>
      </c>
      <c r="CP15" t="s">
        <v>106</v>
      </c>
      <c r="CQ15" t="s">
        <v>192</v>
      </c>
      <c r="CR15" t="s">
        <v>193</v>
      </c>
      <c r="CS15" t="s">
        <v>194</v>
      </c>
      <c r="CT15" t="s">
        <v>195</v>
      </c>
      <c r="CU15" t="s">
        <v>196</v>
      </c>
      <c r="CV15" t="s">
        <v>197</v>
      </c>
      <c r="CW15" t="s">
        <v>198</v>
      </c>
      <c r="CX15" t="s">
        <v>199</v>
      </c>
      <c r="CY15" t="s">
        <v>200</v>
      </c>
      <c r="CZ15" t="s">
        <v>201</v>
      </c>
      <c r="DA15" t="s">
        <v>202</v>
      </c>
      <c r="DB15" t="s">
        <v>203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</row>
    <row r="16" spans="1:218">
      <c r="B16" t="s">
        <v>316</v>
      </c>
      <c r="C16" t="s">
        <v>316</v>
      </c>
      <c r="F16" t="s">
        <v>316</v>
      </c>
      <c r="G16" t="s">
        <v>317</v>
      </c>
      <c r="H16" t="s">
        <v>318</v>
      </c>
      <c r="J16" t="s">
        <v>316</v>
      </c>
      <c r="K16" t="s">
        <v>319</v>
      </c>
      <c r="L16" t="s">
        <v>320</v>
      </c>
      <c r="M16" t="s">
        <v>321</v>
      </c>
      <c r="N16" t="s">
        <v>322</v>
      </c>
      <c r="O16" t="s">
        <v>322</v>
      </c>
      <c r="P16" t="s">
        <v>154</v>
      </c>
      <c r="Q16" t="s">
        <v>154</v>
      </c>
      <c r="R16" t="s">
        <v>319</v>
      </c>
      <c r="S16" t="s">
        <v>319</v>
      </c>
      <c r="T16" t="s">
        <v>319</v>
      </c>
      <c r="U16" t="s">
        <v>319</v>
      </c>
      <c r="V16" t="s">
        <v>323</v>
      </c>
      <c r="W16" t="s">
        <v>324</v>
      </c>
      <c r="X16" t="s">
        <v>324</v>
      </c>
      <c r="Y16" t="s">
        <v>325</v>
      </c>
      <c r="Z16" t="s">
        <v>326</v>
      </c>
      <c r="AA16" t="s">
        <v>325</v>
      </c>
      <c r="AB16" t="s">
        <v>325</v>
      </c>
      <c r="AC16" t="s">
        <v>325</v>
      </c>
      <c r="AD16" t="s">
        <v>323</v>
      </c>
      <c r="AE16" t="s">
        <v>323</v>
      </c>
      <c r="AF16" t="s">
        <v>323</v>
      </c>
      <c r="AG16" t="s">
        <v>323</v>
      </c>
      <c r="AH16" t="s">
        <v>327</v>
      </c>
      <c r="AI16" t="s">
        <v>326</v>
      </c>
      <c r="AK16" t="s">
        <v>326</v>
      </c>
      <c r="AL16" t="s">
        <v>327</v>
      </c>
      <c r="AM16" t="s">
        <v>321</v>
      </c>
      <c r="AN16" t="s">
        <v>321</v>
      </c>
      <c r="AP16" t="s">
        <v>328</v>
      </c>
      <c r="AQ16" t="s">
        <v>329</v>
      </c>
      <c r="AT16" t="s">
        <v>319</v>
      </c>
      <c r="AU16" t="s">
        <v>316</v>
      </c>
      <c r="AV16" t="s">
        <v>322</v>
      </c>
      <c r="AW16" t="s">
        <v>322</v>
      </c>
      <c r="AX16" t="s">
        <v>330</v>
      </c>
      <c r="AY16" t="s">
        <v>330</v>
      </c>
      <c r="AZ16" t="s">
        <v>322</v>
      </c>
      <c r="BA16" t="s">
        <v>330</v>
      </c>
      <c r="BB16" t="s">
        <v>327</v>
      </c>
      <c r="BC16" t="s">
        <v>325</v>
      </c>
      <c r="BD16" t="s">
        <v>325</v>
      </c>
      <c r="BE16" t="s">
        <v>324</v>
      </c>
      <c r="BF16" t="s">
        <v>324</v>
      </c>
      <c r="BG16" t="s">
        <v>324</v>
      </c>
      <c r="BH16" t="s">
        <v>324</v>
      </c>
      <c r="BI16" t="s">
        <v>324</v>
      </c>
      <c r="BJ16" t="s">
        <v>331</v>
      </c>
      <c r="BK16" t="s">
        <v>321</v>
      </c>
      <c r="BL16" t="s">
        <v>321</v>
      </c>
      <c r="BM16" t="s">
        <v>322</v>
      </c>
      <c r="BN16" t="s">
        <v>322</v>
      </c>
      <c r="BO16" t="s">
        <v>322</v>
      </c>
      <c r="BP16" t="s">
        <v>330</v>
      </c>
      <c r="BQ16" t="s">
        <v>322</v>
      </c>
      <c r="BR16" t="s">
        <v>330</v>
      </c>
      <c r="BS16" t="s">
        <v>325</v>
      </c>
      <c r="BT16" t="s">
        <v>325</v>
      </c>
      <c r="BU16" t="s">
        <v>324</v>
      </c>
      <c r="BV16" t="s">
        <v>324</v>
      </c>
      <c r="BW16" t="s">
        <v>321</v>
      </c>
      <c r="CB16" t="s">
        <v>321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  <c r="CJ16" t="s">
        <v>321</v>
      </c>
      <c r="CK16" t="s">
        <v>321</v>
      </c>
      <c r="CL16" t="s">
        <v>321</v>
      </c>
      <c r="CM16" t="s">
        <v>316</v>
      </c>
      <c r="CO16" t="s">
        <v>332</v>
      </c>
      <c r="CQ16" t="s">
        <v>316</v>
      </c>
      <c r="CR16" t="s">
        <v>316</v>
      </c>
      <c r="CT16" t="s">
        <v>333</v>
      </c>
      <c r="CU16" t="s">
        <v>334</v>
      </c>
      <c r="CV16" t="s">
        <v>333</v>
      </c>
      <c r="CW16" t="s">
        <v>334</v>
      </c>
      <c r="CX16" t="s">
        <v>333</v>
      </c>
      <c r="CY16" t="s">
        <v>334</v>
      </c>
      <c r="CZ16" t="s">
        <v>326</v>
      </c>
      <c r="DA16" t="s">
        <v>326</v>
      </c>
      <c r="DB16" t="s">
        <v>321</v>
      </c>
      <c r="DC16" t="s">
        <v>335</v>
      </c>
      <c r="DD16" t="s">
        <v>321</v>
      </c>
      <c r="DF16" t="s">
        <v>319</v>
      </c>
      <c r="DG16" t="s">
        <v>336</v>
      </c>
      <c r="DH16" t="s">
        <v>319</v>
      </c>
      <c r="DJ16" t="s">
        <v>319</v>
      </c>
      <c r="DK16" t="s">
        <v>336</v>
      </c>
      <c r="DL16" t="s">
        <v>319</v>
      </c>
      <c r="DQ16" t="s">
        <v>337</v>
      </c>
      <c r="DR16" t="s">
        <v>337</v>
      </c>
      <c r="EE16" t="s">
        <v>337</v>
      </c>
      <c r="EF16" t="s">
        <v>337</v>
      </c>
      <c r="EG16" t="s">
        <v>338</v>
      </c>
      <c r="EH16" t="s">
        <v>338</v>
      </c>
      <c r="EI16" t="s">
        <v>324</v>
      </c>
      <c r="EJ16" t="s">
        <v>324</v>
      </c>
      <c r="EK16" t="s">
        <v>326</v>
      </c>
      <c r="EL16" t="s">
        <v>324</v>
      </c>
      <c r="EM16" t="s">
        <v>330</v>
      </c>
      <c r="EN16" t="s">
        <v>326</v>
      </c>
      <c r="EO16" t="s">
        <v>326</v>
      </c>
      <c r="EQ16" t="s">
        <v>337</v>
      </c>
      <c r="ER16" t="s">
        <v>337</v>
      </c>
      <c r="ES16" t="s">
        <v>337</v>
      </c>
      <c r="ET16" t="s">
        <v>337</v>
      </c>
      <c r="EU16" t="s">
        <v>337</v>
      </c>
      <c r="EV16" t="s">
        <v>337</v>
      </c>
      <c r="EW16" t="s">
        <v>337</v>
      </c>
      <c r="EX16" t="s">
        <v>339</v>
      </c>
      <c r="EY16" t="s">
        <v>339</v>
      </c>
      <c r="EZ16" t="s">
        <v>339</v>
      </c>
      <c r="FA16" t="s">
        <v>340</v>
      </c>
      <c r="FB16" t="s">
        <v>337</v>
      </c>
      <c r="FC16" t="s">
        <v>337</v>
      </c>
      <c r="FD16" t="s">
        <v>337</v>
      </c>
      <c r="FE16" t="s">
        <v>337</v>
      </c>
      <c r="FF16" t="s">
        <v>337</v>
      </c>
      <c r="FG16" t="s">
        <v>337</v>
      </c>
      <c r="FH16" t="s">
        <v>337</v>
      </c>
      <c r="FI16" t="s">
        <v>337</v>
      </c>
      <c r="FJ16" t="s">
        <v>337</v>
      </c>
      <c r="FK16" t="s">
        <v>337</v>
      </c>
      <c r="FL16" t="s">
        <v>337</v>
      </c>
      <c r="FM16" t="s">
        <v>337</v>
      </c>
      <c r="FT16" t="s">
        <v>337</v>
      </c>
      <c r="FU16" t="s">
        <v>326</v>
      </c>
      <c r="FV16" t="s">
        <v>326</v>
      </c>
      <c r="FW16" t="s">
        <v>333</v>
      </c>
      <c r="FX16" t="s">
        <v>334</v>
      </c>
      <c r="FY16" t="s">
        <v>334</v>
      </c>
      <c r="GC16" t="s">
        <v>334</v>
      </c>
      <c r="GG16" t="s">
        <v>322</v>
      </c>
      <c r="GH16" t="s">
        <v>322</v>
      </c>
      <c r="GI16" t="s">
        <v>330</v>
      </c>
      <c r="GJ16" t="s">
        <v>330</v>
      </c>
      <c r="GK16" t="s">
        <v>341</v>
      </c>
      <c r="GL16" t="s">
        <v>341</v>
      </c>
      <c r="GM16" t="s">
        <v>337</v>
      </c>
      <c r="GN16" t="s">
        <v>337</v>
      </c>
      <c r="GO16" t="s">
        <v>337</v>
      </c>
      <c r="GP16" t="s">
        <v>337</v>
      </c>
      <c r="GQ16" t="s">
        <v>337</v>
      </c>
      <c r="GR16" t="s">
        <v>337</v>
      </c>
      <c r="GS16" t="s">
        <v>324</v>
      </c>
      <c r="GT16" t="s">
        <v>337</v>
      </c>
      <c r="GV16" t="s">
        <v>327</v>
      </c>
      <c r="GW16" t="s">
        <v>327</v>
      </c>
      <c r="GX16" t="s">
        <v>324</v>
      </c>
      <c r="GY16" t="s">
        <v>324</v>
      </c>
      <c r="GZ16" t="s">
        <v>324</v>
      </c>
      <c r="HA16" t="s">
        <v>324</v>
      </c>
      <c r="HB16" t="s">
        <v>324</v>
      </c>
      <c r="HC16" t="s">
        <v>326</v>
      </c>
      <c r="HD16" t="s">
        <v>326</v>
      </c>
      <c r="HE16" t="s">
        <v>326</v>
      </c>
      <c r="HF16" t="s">
        <v>324</v>
      </c>
      <c r="HG16" t="s">
        <v>322</v>
      </c>
      <c r="HH16" t="s">
        <v>330</v>
      </c>
      <c r="HI16" t="s">
        <v>326</v>
      </c>
      <c r="HJ16" t="s">
        <v>326</v>
      </c>
    </row>
    <row r="17" spans="1:218">
      <c r="A17">
        <v>1</v>
      </c>
      <c r="B17">
        <v>1692281343.1</v>
      </c>
      <c r="C17">
        <v>0</v>
      </c>
      <c r="D17" t="s">
        <v>342</v>
      </c>
      <c r="E17" t="s">
        <v>343</v>
      </c>
      <c r="F17" t="s">
        <v>344</v>
      </c>
      <c r="I17" t="s">
        <v>345</v>
      </c>
      <c r="J17">
        <v>1692281343.1</v>
      </c>
      <c r="K17">
        <f>(L17)/1000</f>
        <v>0</v>
      </c>
      <c r="L17">
        <f>1000*BB17*AJ17*(AX17-AY17)/(100*AQ17*(1000-AJ17*AX17))</f>
        <v>0</v>
      </c>
      <c r="M17">
        <f>BB17*AJ17*(AW17-AV17*(1000-AJ17*AY17)/(1000-AJ17*AX17))/(100*AQ17)</f>
        <v>0</v>
      </c>
      <c r="N17">
        <f>AV17 - IF(AJ17&gt;1, M17*AQ17*100.0/(AL17*BJ17), 0)</f>
        <v>0</v>
      </c>
      <c r="O17">
        <f>((U17-K17/2)*N17-M17)/(U17+K17/2)</f>
        <v>0</v>
      </c>
      <c r="P17">
        <f>O17*(BC17+BD17)/1000.0</f>
        <v>0</v>
      </c>
      <c r="Q17">
        <f>(AV17 - IF(AJ17&gt;1, M17*AQ17*100.0/(AL17*BJ17), 0))*(BC17+BD17)/1000.0</f>
        <v>0</v>
      </c>
      <c r="R17">
        <f>2.0/((1/T17-1/S17)+SIGN(T17)*SQRT((1/T17-1/S17)*(1/T17-1/S17) + 4*AR17/((AR17+1)*(AR17+1))*(2*1/T17*1/S17-1/S17*1/S17)))</f>
        <v>0</v>
      </c>
      <c r="S17">
        <f>IF(LEFT(AS17,1)&lt;&gt;"0",IF(LEFT(AS17,1)="1",3.0,AT17),$D$5+$E$5*(BJ17*BC17/($K$5*1000))+$F$5*(BJ17*BC17/($K$5*1000))*MAX(MIN(AQ17,$J$5),$I$5)*MAX(MIN(AQ17,$J$5),$I$5)+$G$5*MAX(MIN(AQ17,$J$5),$I$5)*(BJ17*BC17/($K$5*1000))+$H$5*(BJ17*BC17/($K$5*1000))*(BJ17*BC17/($K$5*1000)))</f>
        <v>0</v>
      </c>
      <c r="T17">
        <f>K17*(1000-(1000*0.61365*exp(17.502*X17/(240.97+X17))/(BC17+BD17)+AX17)/2)/(1000*0.61365*exp(17.502*X17/(240.97+X17))/(BC17+BD17)-AX17)</f>
        <v>0</v>
      </c>
      <c r="U17">
        <f>1/((AR17+1)/(R17/1.6)+1/(S17/1.37)) + AR17/((AR17+1)/(R17/1.6) + AR17/(S17/1.37))</f>
        <v>0</v>
      </c>
      <c r="V17">
        <f>(AM17*AP17)</f>
        <v>0</v>
      </c>
      <c r="W17">
        <f>(BE17+(V17+2*0.95*5.67E-8*(((BE17+$B$7)+273)^4-(BE17+273)^4)-44100*K17)/(1.84*29.3*S17+8*0.95*5.67E-8*(BE17+273)^3))</f>
        <v>0</v>
      </c>
      <c r="X17">
        <f>($C$7*BF17+$D$7*BG17+$E$7*W17)</f>
        <v>0</v>
      </c>
      <c r="Y17">
        <f>0.61365*exp(17.502*X17/(240.97+X17))</f>
        <v>0</v>
      </c>
      <c r="Z17">
        <f>(AA17/AB17*100)</f>
        <v>0</v>
      </c>
      <c r="AA17">
        <f>AX17*(BC17+BD17)/1000</f>
        <v>0</v>
      </c>
      <c r="AB17">
        <f>0.61365*exp(17.502*BE17/(240.97+BE17))</f>
        <v>0</v>
      </c>
      <c r="AC17">
        <f>(Y17-AX17*(BC17+BD17)/1000)</f>
        <v>0</v>
      </c>
      <c r="AD17">
        <f>(-K17*44100)</f>
        <v>0</v>
      </c>
      <c r="AE17">
        <f>2*29.3*S17*0.92*(BE17-X17)</f>
        <v>0</v>
      </c>
      <c r="AF17">
        <f>2*0.95*5.67E-8*(((BE17+$B$7)+273)^4-(X17+273)^4)</f>
        <v>0</v>
      </c>
      <c r="AG17">
        <f>V17+AF17+AD17+AE17</f>
        <v>0</v>
      </c>
      <c r="AH17">
        <v>12</v>
      </c>
      <c r="AI17">
        <v>2</v>
      </c>
      <c r="AJ17">
        <f>IF(AH17*$H$13&gt;=AL17,1.0,(AL17/(AL17-AH17*$H$13)))</f>
        <v>0</v>
      </c>
      <c r="AK17">
        <f>(AJ17-1)*100</f>
        <v>0</v>
      </c>
      <c r="AL17">
        <f>MAX(0,($B$13+$C$13*BJ17)/(1+$D$13*BJ17)*BC17/(BE17+273)*$E$13)</f>
        <v>0</v>
      </c>
      <c r="AM17">
        <f>$B$11*BK17+$C$11*BL17+$F$11*BW17*(1-BZ17)</f>
        <v>0</v>
      </c>
      <c r="AN17">
        <f>AM17*AO17</f>
        <v>0</v>
      </c>
      <c r="AO17">
        <f>($B$11*$D$9+$C$11*$D$9+$F$11*((CJ17+CB17)/MAX(CJ17+CB17+CK17, 0.1)*$I$9+CK17/MAX(CJ17+CB17+CK17, 0.1)*$J$9))/($B$11+$C$11+$F$11)</f>
        <v>0</v>
      </c>
      <c r="AP17">
        <f>($B$11*$K$9+$C$11*$K$9+$F$11*((CJ17+CB17)/MAX(CJ17+CB17+CK17, 0.1)*$P$9+CK17/MAX(CJ17+CB17+CK17, 0.1)*$Q$9))/($B$11+$C$11+$F$11)</f>
        <v>0</v>
      </c>
      <c r="AQ17">
        <v>6</v>
      </c>
      <c r="AR17">
        <v>0.5</v>
      </c>
      <c r="AS17" t="s">
        <v>346</v>
      </c>
      <c r="AT17">
        <v>2</v>
      </c>
      <c r="AU17">
        <v>1692281343.1</v>
      </c>
      <c r="AV17">
        <v>417.863</v>
      </c>
      <c r="AW17">
        <v>419.98</v>
      </c>
      <c r="AX17">
        <v>13.9666</v>
      </c>
      <c r="AY17">
        <v>13.7419</v>
      </c>
      <c r="AZ17">
        <v>416.358</v>
      </c>
      <c r="BA17">
        <v>13.9168</v>
      </c>
      <c r="BB17">
        <v>499.943</v>
      </c>
      <c r="BC17">
        <v>100.803</v>
      </c>
      <c r="BD17">
        <v>0.099879</v>
      </c>
      <c r="BE17">
        <v>22.9759</v>
      </c>
      <c r="BF17">
        <v>23.1008</v>
      </c>
      <c r="BG17">
        <v>999.9</v>
      </c>
      <c r="BH17">
        <v>0</v>
      </c>
      <c r="BI17">
        <v>0</v>
      </c>
      <c r="BJ17">
        <v>10013.1</v>
      </c>
      <c r="BK17">
        <v>0</v>
      </c>
      <c r="BL17">
        <v>33.9194</v>
      </c>
      <c r="BM17">
        <v>-2.11713</v>
      </c>
      <c r="BN17">
        <v>423.782</v>
      </c>
      <c r="BO17">
        <v>425.832</v>
      </c>
      <c r="BP17">
        <v>0.224761</v>
      </c>
      <c r="BQ17">
        <v>419.98</v>
      </c>
      <c r="BR17">
        <v>13.7419</v>
      </c>
      <c r="BS17">
        <v>1.40787</v>
      </c>
      <c r="BT17">
        <v>1.38522</v>
      </c>
      <c r="BU17">
        <v>12.0027</v>
      </c>
      <c r="BV17">
        <v>11.7568</v>
      </c>
      <c r="BW17">
        <v>2000</v>
      </c>
      <c r="BX17">
        <v>0.899997</v>
      </c>
      <c r="BY17">
        <v>0.100003</v>
      </c>
      <c r="BZ17">
        <v>0</v>
      </c>
      <c r="CA17">
        <v>2.7269</v>
      </c>
      <c r="CB17">
        <v>0</v>
      </c>
      <c r="CC17">
        <v>12195.7</v>
      </c>
      <c r="CD17">
        <v>17859</v>
      </c>
      <c r="CE17">
        <v>39.125</v>
      </c>
      <c r="CF17">
        <v>39.562</v>
      </c>
      <c r="CG17">
        <v>39.375</v>
      </c>
      <c r="CH17">
        <v>38.125</v>
      </c>
      <c r="CI17">
        <v>38.125</v>
      </c>
      <c r="CJ17">
        <v>1799.99</v>
      </c>
      <c r="CK17">
        <v>200.01</v>
      </c>
      <c r="CL17">
        <v>0</v>
      </c>
      <c r="CM17">
        <v>1692281337.7</v>
      </c>
      <c r="CN17">
        <v>0</v>
      </c>
      <c r="CO17">
        <v>1692280915.1</v>
      </c>
      <c r="CP17" t="s">
        <v>347</v>
      </c>
      <c r="CQ17">
        <v>1692280915.1</v>
      </c>
      <c r="CR17">
        <v>1692280914.6</v>
      </c>
      <c r="CS17">
        <v>4</v>
      </c>
      <c r="CT17">
        <v>-0.024</v>
      </c>
      <c r="CU17">
        <v>-0.015</v>
      </c>
      <c r="CV17">
        <v>1.504</v>
      </c>
      <c r="CW17">
        <v>0.05</v>
      </c>
      <c r="CX17">
        <v>417</v>
      </c>
      <c r="CY17">
        <v>13</v>
      </c>
      <c r="CZ17">
        <v>0.47</v>
      </c>
      <c r="DA17">
        <v>0.16</v>
      </c>
      <c r="DB17">
        <v>1.670222960363073</v>
      </c>
      <c r="DC17">
        <v>0.3185596610880677</v>
      </c>
      <c r="DD17">
        <v>0.03712688462530876</v>
      </c>
      <c r="DE17">
        <v>1</v>
      </c>
      <c r="DF17">
        <v>0.0001791637687977445</v>
      </c>
      <c r="DG17">
        <v>7.167683023071006E-05</v>
      </c>
      <c r="DH17">
        <v>5.938443165165122E-06</v>
      </c>
      <c r="DI17">
        <v>1</v>
      </c>
      <c r="DJ17">
        <v>0.01256188388765621</v>
      </c>
      <c r="DK17">
        <v>0.008158159290868314</v>
      </c>
      <c r="DL17">
        <v>0.0004199277461055622</v>
      </c>
      <c r="DM17">
        <v>1</v>
      </c>
      <c r="DN17">
        <v>3</v>
      </c>
      <c r="DO17">
        <v>3</v>
      </c>
      <c r="DP17" t="s">
        <v>348</v>
      </c>
      <c r="DQ17">
        <v>3.10284</v>
      </c>
      <c r="DR17">
        <v>2.73363</v>
      </c>
      <c r="DS17">
        <v>0.100145</v>
      </c>
      <c r="DT17">
        <v>0.101559</v>
      </c>
      <c r="DU17">
        <v>0.0711869</v>
      </c>
      <c r="DV17">
        <v>0.0722878</v>
      </c>
      <c r="DW17">
        <v>26257.4</v>
      </c>
      <c r="DX17">
        <v>28464.4</v>
      </c>
      <c r="DY17">
        <v>27628.4</v>
      </c>
      <c r="DZ17">
        <v>29780.3</v>
      </c>
      <c r="EA17">
        <v>32129.8</v>
      </c>
      <c r="EB17">
        <v>34081.6</v>
      </c>
      <c r="EC17">
        <v>37903.1</v>
      </c>
      <c r="ED17">
        <v>40836.1</v>
      </c>
      <c r="EE17">
        <v>2.1442</v>
      </c>
      <c r="EF17">
        <v>2.18575</v>
      </c>
      <c r="EG17">
        <v>0.07250910000000001</v>
      </c>
      <c r="EH17">
        <v>0</v>
      </c>
      <c r="EI17">
        <v>21.9063</v>
      </c>
      <c r="EJ17">
        <v>999.9</v>
      </c>
      <c r="EK17">
        <v>66.5</v>
      </c>
      <c r="EL17">
        <v>25.3</v>
      </c>
      <c r="EM17">
        <v>21.3554</v>
      </c>
      <c r="EN17">
        <v>65.0305</v>
      </c>
      <c r="EO17">
        <v>11.7027</v>
      </c>
      <c r="EP17">
        <v>1</v>
      </c>
      <c r="EQ17">
        <v>-0.159568</v>
      </c>
      <c r="ER17">
        <v>1.92975</v>
      </c>
      <c r="ES17">
        <v>20.1991</v>
      </c>
      <c r="ET17">
        <v>5.25383</v>
      </c>
      <c r="EU17">
        <v>12.0579</v>
      </c>
      <c r="EV17">
        <v>4.9737</v>
      </c>
      <c r="EW17">
        <v>3.293</v>
      </c>
      <c r="EX17">
        <v>8691.1</v>
      </c>
      <c r="EY17">
        <v>9999</v>
      </c>
      <c r="EZ17">
        <v>9999</v>
      </c>
      <c r="FA17">
        <v>137.2</v>
      </c>
      <c r="FB17">
        <v>4.972</v>
      </c>
      <c r="FC17">
        <v>1.87042</v>
      </c>
      <c r="FD17">
        <v>1.87668</v>
      </c>
      <c r="FE17">
        <v>1.86974</v>
      </c>
      <c r="FF17">
        <v>1.87286</v>
      </c>
      <c r="FG17">
        <v>1.87453</v>
      </c>
      <c r="FH17">
        <v>1.87381</v>
      </c>
      <c r="FI17">
        <v>1.87531</v>
      </c>
      <c r="FJ17">
        <v>0</v>
      </c>
      <c r="FK17">
        <v>0</v>
      </c>
      <c r="FL17">
        <v>0</v>
      </c>
      <c r="FM17">
        <v>0</v>
      </c>
      <c r="FN17" t="s">
        <v>349</v>
      </c>
      <c r="FO17" t="s">
        <v>350</v>
      </c>
      <c r="FP17" t="s">
        <v>351</v>
      </c>
      <c r="FQ17" t="s">
        <v>351</v>
      </c>
      <c r="FR17" t="s">
        <v>351</v>
      </c>
      <c r="FS17" t="s">
        <v>351</v>
      </c>
      <c r="FT17">
        <v>0</v>
      </c>
      <c r="FU17">
        <v>100</v>
      </c>
      <c r="FV17">
        <v>100</v>
      </c>
      <c r="FW17">
        <v>1.505</v>
      </c>
      <c r="FX17">
        <v>0.0498</v>
      </c>
      <c r="FY17">
        <v>1.504428571428605</v>
      </c>
      <c r="FZ17">
        <v>0</v>
      </c>
      <c r="GA17">
        <v>0</v>
      </c>
      <c r="GB17">
        <v>0</v>
      </c>
      <c r="GC17">
        <v>0.04985000000000284</v>
      </c>
      <c r="GD17">
        <v>0</v>
      </c>
      <c r="GE17">
        <v>0</v>
      </c>
      <c r="GF17">
        <v>0</v>
      </c>
      <c r="GG17">
        <v>-1</v>
      </c>
      <c r="GH17">
        <v>-1</v>
      </c>
      <c r="GI17">
        <v>-1</v>
      </c>
      <c r="GJ17">
        <v>-1</v>
      </c>
      <c r="GK17">
        <v>7.1</v>
      </c>
      <c r="GL17">
        <v>7.1</v>
      </c>
      <c r="GM17">
        <v>1.07544</v>
      </c>
      <c r="GN17">
        <v>2.47803</v>
      </c>
      <c r="GO17">
        <v>1.39893</v>
      </c>
      <c r="GP17">
        <v>2.28394</v>
      </c>
      <c r="GQ17">
        <v>1.44897</v>
      </c>
      <c r="GR17">
        <v>2.41089</v>
      </c>
      <c r="GS17">
        <v>29.2402</v>
      </c>
      <c r="GT17">
        <v>16.0146</v>
      </c>
      <c r="GU17">
        <v>18</v>
      </c>
      <c r="GV17">
        <v>462.802</v>
      </c>
      <c r="GW17">
        <v>558.25</v>
      </c>
      <c r="GX17">
        <v>19.9987</v>
      </c>
      <c r="GY17">
        <v>25.0186</v>
      </c>
      <c r="GZ17">
        <v>30.0002</v>
      </c>
      <c r="HA17">
        <v>25.0443</v>
      </c>
      <c r="HB17">
        <v>25.017</v>
      </c>
      <c r="HC17">
        <v>21.5</v>
      </c>
      <c r="HD17">
        <v>36.7993</v>
      </c>
      <c r="HE17">
        <v>71.7522</v>
      </c>
      <c r="HF17">
        <v>20</v>
      </c>
      <c r="HG17">
        <v>420</v>
      </c>
      <c r="HH17">
        <v>13.8182</v>
      </c>
      <c r="HI17">
        <v>102.244</v>
      </c>
      <c r="HJ17">
        <v>102.057</v>
      </c>
    </row>
    <row r="18" spans="1:218">
      <c r="A18">
        <v>2</v>
      </c>
      <c r="B18">
        <v>1692281470.1</v>
      </c>
      <c r="C18">
        <v>127</v>
      </c>
      <c r="D18" t="s">
        <v>352</v>
      </c>
      <c r="E18" t="s">
        <v>353</v>
      </c>
      <c r="F18" t="s">
        <v>344</v>
      </c>
      <c r="I18" t="s">
        <v>345</v>
      </c>
      <c r="J18">
        <v>1692281470.1</v>
      </c>
      <c r="K18">
        <f>(L18)/1000</f>
        <v>0</v>
      </c>
      <c r="L18">
        <f>1000*BB18*AJ18*(AX18-AY18)/(100*AQ18*(1000-AJ18*AX18))</f>
        <v>0</v>
      </c>
      <c r="M18">
        <f>BB18*AJ18*(AW18-AV18*(1000-AJ18*AY18)/(1000-AJ18*AX18))/(100*AQ18)</f>
        <v>0</v>
      </c>
      <c r="N18">
        <f>AV18 - IF(AJ18&gt;1, M18*AQ18*100.0/(AL18*BJ18), 0)</f>
        <v>0</v>
      </c>
      <c r="O18">
        <f>((U18-K18/2)*N18-M18)/(U18+K18/2)</f>
        <v>0</v>
      </c>
      <c r="P18">
        <f>O18*(BC18+BD18)/1000.0</f>
        <v>0</v>
      </c>
      <c r="Q18">
        <f>(AV18 - IF(AJ18&gt;1, M18*AQ18*100.0/(AL18*BJ18), 0))*(BC18+BD18)/1000.0</f>
        <v>0</v>
      </c>
      <c r="R18">
        <f>2.0/((1/T18-1/S18)+SIGN(T18)*SQRT((1/T18-1/S18)*(1/T18-1/S18) + 4*AR18/((AR18+1)*(AR18+1))*(2*1/T18*1/S18-1/S18*1/S18)))</f>
        <v>0</v>
      </c>
      <c r="S18">
        <f>IF(LEFT(AS18,1)&lt;&gt;"0",IF(LEFT(AS18,1)="1",3.0,AT18),$D$5+$E$5*(BJ18*BC18/($K$5*1000))+$F$5*(BJ18*BC18/($K$5*1000))*MAX(MIN(AQ18,$J$5),$I$5)*MAX(MIN(AQ18,$J$5),$I$5)+$G$5*MAX(MIN(AQ18,$J$5),$I$5)*(BJ18*BC18/($K$5*1000))+$H$5*(BJ18*BC18/($K$5*1000))*(BJ18*BC18/($K$5*1000)))</f>
        <v>0</v>
      </c>
      <c r="T18">
        <f>K18*(1000-(1000*0.61365*exp(17.502*X18/(240.97+X18))/(BC18+BD18)+AX18)/2)/(1000*0.61365*exp(17.502*X18/(240.97+X18))/(BC18+BD18)-AX18)</f>
        <v>0</v>
      </c>
      <c r="U18">
        <f>1/((AR18+1)/(R18/1.6)+1/(S18/1.37)) + AR18/((AR18+1)/(R18/1.6) + AR18/(S18/1.37))</f>
        <v>0</v>
      </c>
      <c r="V18">
        <f>(AM18*AP18)</f>
        <v>0</v>
      </c>
      <c r="W18">
        <f>(BE18+(V18+2*0.95*5.67E-8*(((BE18+$B$7)+273)^4-(BE18+273)^4)-44100*K18)/(1.84*29.3*S18+8*0.95*5.67E-8*(BE18+273)^3))</f>
        <v>0</v>
      </c>
      <c r="X18">
        <f>($C$7*BF18+$D$7*BG18+$E$7*W18)</f>
        <v>0</v>
      </c>
      <c r="Y18">
        <f>0.61365*exp(17.502*X18/(240.97+X18))</f>
        <v>0</v>
      </c>
      <c r="Z18">
        <f>(AA18/AB18*100)</f>
        <v>0</v>
      </c>
      <c r="AA18">
        <f>AX18*(BC18+BD18)/1000</f>
        <v>0</v>
      </c>
      <c r="AB18">
        <f>0.61365*exp(17.502*BE18/(240.97+BE18))</f>
        <v>0</v>
      </c>
      <c r="AC18">
        <f>(Y18-AX18*(BC18+BD18)/1000)</f>
        <v>0</v>
      </c>
      <c r="AD18">
        <f>(-K18*44100)</f>
        <v>0</v>
      </c>
      <c r="AE18">
        <f>2*29.3*S18*0.92*(BE18-X18)</f>
        <v>0</v>
      </c>
      <c r="AF18">
        <f>2*0.95*5.67E-8*(((BE18+$B$7)+273)^4-(X18+273)^4)</f>
        <v>0</v>
      </c>
      <c r="AG18">
        <f>V18+AF18+AD18+AE18</f>
        <v>0</v>
      </c>
      <c r="AH18">
        <v>84</v>
      </c>
      <c r="AI18">
        <v>17</v>
      </c>
      <c r="AJ18">
        <f>IF(AH18*$H$13&gt;=AL18,1.0,(AL18/(AL18-AH18*$H$13)))</f>
        <v>0</v>
      </c>
      <c r="AK18">
        <f>(AJ18-1)*100</f>
        <v>0</v>
      </c>
      <c r="AL18">
        <f>MAX(0,($B$13+$C$13*BJ18)/(1+$D$13*BJ18)*BC18/(BE18+273)*$E$13)</f>
        <v>0</v>
      </c>
      <c r="AM18">
        <f>$B$11*BK18+$C$11*BL18+$F$11*BW18*(1-BZ18)</f>
        <v>0</v>
      </c>
      <c r="AN18">
        <f>AM18*AO18</f>
        <v>0</v>
      </c>
      <c r="AO18">
        <f>($B$11*$D$9+$C$11*$D$9+$F$11*((CJ18+CB18)/MAX(CJ18+CB18+CK18, 0.1)*$I$9+CK18/MAX(CJ18+CB18+CK18, 0.1)*$J$9))/($B$11+$C$11+$F$11)</f>
        <v>0</v>
      </c>
      <c r="AP18">
        <f>($B$11*$K$9+$C$11*$K$9+$F$11*((CJ18+CB18)/MAX(CJ18+CB18+CK18, 0.1)*$P$9+CK18/MAX(CJ18+CB18+CK18, 0.1)*$Q$9))/($B$11+$C$11+$F$11)</f>
        <v>0</v>
      </c>
      <c r="AQ18">
        <v>6</v>
      </c>
      <c r="AR18">
        <v>0.5</v>
      </c>
      <c r="AS18" t="s">
        <v>346</v>
      </c>
      <c r="AT18">
        <v>2</v>
      </c>
      <c r="AU18">
        <v>1692281470.1</v>
      </c>
      <c r="AV18">
        <v>415.389</v>
      </c>
      <c r="AW18">
        <v>419.898</v>
      </c>
      <c r="AX18">
        <v>13.9786</v>
      </c>
      <c r="AY18">
        <v>13.2998</v>
      </c>
      <c r="AZ18">
        <v>413.885</v>
      </c>
      <c r="BA18">
        <v>13.9288</v>
      </c>
      <c r="BB18">
        <v>500.11</v>
      </c>
      <c r="BC18">
        <v>100.804</v>
      </c>
      <c r="BD18">
        <v>0.09981139999999999</v>
      </c>
      <c r="BE18">
        <v>22.9894</v>
      </c>
      <c r="BF18">
        <v>23.5875</v>
      </c>
      <c r="BG18">
        <v>999.9</v>
      </c>
      <c r="BH18">
        <v>0</v>
      </c>
      <c r="BI18">
        <v>0</v>
      </c>
      <c r="BJ18">
        <v>10016.2</v>
      </c>
      <c r="BK18">
        <v>0</v>
      </c>
      <c r="BL18">
        <v>78.7443</v>
      </c>
      <c r="BM18">
        <v>-4.50824</v>
      </c>
      <c r="BN18">
        <v>421.278</v>
      </c>
      <c r="BO18">
        <v>425.557</v>
      </c>
      <c r="BP18">
        <v>0.6788419999999999</v>
      </c>
      <c r="BQ18">
        <v>419.898</v>
      </c>
      <c r="BR18">
        <v>13.2998</v>
      </c>
      <c r="BS18">
        <v>1.4091</v>
      </c>
      <c r="BT18">
        <v>1.34067</v>
      </c>
      <c r="BU18">
        <v>12.0159</v>
      </c>
      <c r="BV18">
        <v>11.2627</v>
      </c>
      <c r="BW18">
        <v>2000</v>
      </c>
      <c r="BX18">
        <v>0.899999</v>
      </c>
      <c r="BY18">
        <v>0.100001</v>
      </c>
      <c r="BZ18">
        <v>0</v>
      </c>
      <c r="CA18">
        <v>2.6029</v>
      </c>
      <c r="CB18">
        <v>0</v>
      </c>
      <c r="CC18">
        <v>13450.7</v>
      </c>
      <c r="CD18">
        <v>17859</v>
      </c>
      <c r="CE18">
        <v>38.125</v>
      </c>
      <c r="CF18">
        <v>38.875</v>
      </c>
      <c r="CG18">
        <v>38.437</v>
      </c>
      <c r="CH18">
        <v>37.437</v>
      </c>
      <c r="CI18">
        <v>37.25</v>
      </c>
      <c r="CJ18">
        <v>1800</v>
      </c>
      <c r="CK18">
        <v>200</v>
      </c>
      <c r="CL18">
        <v>0</v>
      </c>
      <c r="CM18">
        <v>1692281464.9</v>
      </c>
      <c r="CN18">
        <v>0</v>
      </c>
      <c r="CO18">
        <v>1692280915.1</v>
      </c>
      <c r="CP18" t="s">
        <v>347</v>
      </c>
      <c r="CQ18">
        <v>1692280915.1</v>
      </c>
      <c r="CR18">
        <v>1692280914.6</v>
      </c>
      <c r="CS18">
        <v>4</v>
      </c>
      <c r="CT18">
        <v>-0.024</v>
      </c>
      <c r="CU18">
        <v>-0.015</v>
      </c>
      <c r="CV18">
        <v>1.504</v>
      </c>
      <c r="CW18">
        <v>0.05</v>
      </c>
      <c r="CX18">
        <v>417</v>
      </c>
      <c r="CY18">
        <v>13</v>
      </c>
      <c r="CZ18">
        <v>0.47</v>
      </c>
      <c r="DA18">
        <v>0.16</v>
      </c>
      <c r="DB18">
        <v>3.541419035787524</v>
      </c>
      <c r="DC18">
        <v>0.1006200126223106</v>
      </c>
      <c r="DD18">
        <v>0.02613634370744033</v>
      </c>
      <c r="DE18">
        <v>1</v>
      </c>
      <c r="DF18">
        <v>0.0006859125298869077</v>
      </c>
      <c r="DG18">
        <v>-0.0004531880880339034</v>
      </c>
      <c r="DH18">
        <v>3.683816646820366E-05</v>
      </c>
      <c r="DI18">
        <v>1</v>
      </c>
      <c r="DJ18">
        <v>0.04431530459565182</v>
      </c>
      <c r="DK18">
        <v>-0.0304853666000918</v>
      </c>
      <c r="DL18">
        <v>0.001782390152162173</v>
      </c>
      <c r="DM18">
        <v>1</v>
      </c>
      <c r="DN18">
        <v>3</v>
      </c>
      <c r="DO18">
        <v>3</v>
      </c>
      <c r="DP18" t="s">
        <v>348</v>
      </c>
      <c r="DQ18">
        <v>3.10291</v>
      </c>
      <c r="DR18">
        <v>2.73359</v>
      </c>
      <c r="DS18">
        <v>0.0996673</v>
      </c>
      <c r="DT18">
        <v>0.101514</v>
      </c>
      <c r="DU18">
        <v>0.07121420000000001</v>
      </c>
      <c r="DV18">
        <v>0.07051010000000001</v>
      </c>
      <c r="DW18">
        <v>26262</v>
      </c>
      <c r="DX18">
        <v>28457.8</v>
      </c>
      <c r="DY18">
        <v>27619</v>
      </c>
      <c r="DZ18">
        <v>29772.2</v>
      </c>
      <c r="EA18">
        <v>32117.9</v>
      </c>
      <c r="EB18">
        <v>34137.5</v>
      </c>
      <c r="EC18">
        <v>37890.4</v>
      </c>
      <c r="ED18">
        <v>40825.1</v>
      </c>
      <c r="EE18">
        <v>1.9838</v>
      </c>
      <c r="EF18">
        <v>2.18105</v>
      </c>
      <c r="EG18">
        <v>0.07606300000000001</v>
      </c>
      <c r="EH18">
        <v>0</v>
      </c>
      <c r="EI18">
        <v>22.3353</v>
      </c>
      <c r="EJ18">
        <v>999.9</v>
      </c>
      <c r="EK18">
        <v>65.3</v>
      </c>
      <c r="EL18">
        <v>25.3</v>
      </c>
      <c r="EM18">
        <v>20.9683</v>
      </c>
      <c r="EN18">
        <v>64.93049999999999</v>
      </c>
      <c r="EO18">
        <v>11.9671</v>
      </c>
      <c r="EP18">
        <v>1</v>
      </c>
      <c r="EQ18">
        <v>-0.14904</v>
      </c>
      <c r="ER18">
        <v>2.21144</v>
      </c>
      <c r="ES18">
        <v>20.1971</v>
      </c>
      <c r="ET18">
        <v>5.25862</v>
      </c>
      <c r="EU18">
        <v>12.0579</v>
      </c>
      <c r="EV18">
        <v>4.9737</v>
      </c>
      <c r="EW18">
        <v>3.293</v>
      </c>
      <c r="EX18">
        <v>8694.1</v>
      </c>
      <c r="EY18">
        <v>9999</v>
      </c>
      <c r="EZ18">
        <v>9999</v>
      </c>
      <c r="FA18">
        <v>137.2</v>
      </c>
      <c r="FB18">
        <v>4.972</v>
      </c>
      <c r="FC18">
        <v>1.87046</v>
      </c>
      <c r="FD18">
        <v>1.87668</v>
      </c>
      <c r="FE18">
        <v>1.86981</v>
      </c>
      <c r="FF18">
        <v>1.87289</v>
      </c>
      <c r="FG18">
        <v>1.87454</v>
      </c>
      <c r="FH18">
        <v>1.87391</v>
      </c>
      <c r="FI18">
        <v>1.87531</v>
      </c>
      <c r="FJ18">
        <v>0</v>
      </c>
      <c r="FK18">
        <v>0</v>
      </c>
      <c r="FL18">
        <v>0</v>
      </c>
      <c r="FM18">
        <v>0</v>
      </c>
      <c r="FN18" t="s">
        <v>349</v>
      </c>
      <c r="FO18" t="s">
        <v>350</v>
      </c>
      <c r="FP18" t="s">
        <v>351</v>
      </c>
      <c r="FQ18" t="s">
        <v>351</v>
      </c>
      <c r="FR18" t="s">
        <v>351</v>
      </c>
      <c r="FS18" t="s">
        <v>351</v>
      </c>
      <c r="FT18">
        <v>0</v>
      </c>
      <c r="FU18">
        <v>100</v>
      </c>
      <c r="FV18">
        <v>100</v>
      </c>
      <c r="FW18">
        <v>1.504</v>
      </c>
      <c r="FX18">
        <v>0.0498</v>
      </c>
      <c r="FY18">
        <v>1.504428571428605</v>
      </c>
      <c r="FZ18">
        <v>0</v>
      </c>
      <c r="GA18">
        <v>0</v>
      </c>
      <c r="GB18">
        <v>0</v>
      </c>
      <c r="GC18">
        <v>0.04985000000000284</v>
      </c>
      <c r="GD18">
        <v>0</v>
      </c>
      <c r="GE18">
        <v>0</v>
      </c>
      <c r="GF18">
        <v>0</v>
      </c>
      <c r="GG18">
        <v>-1</v>
      </c>
      <c r="GH18">
        <v>-1</v>
      </c>
      <c r="GI18">
        <v>-1</v>
      </c>
      <c r="GJ18">
        <v>-1</v>
      </c>
      <c r="GK18">
        <v>9.199999999999999</v>
      </c>
      <c r="GL18">
        <v>9.300000000000001</v>
      </c>
      <c r="GM18">
        <v>1.07666</v>
      </c>
      <c r="GN18">
        <v>2.49512</v>
      </c>
      <c r="GO18">
        <v>1.39893</v>
      </c>
      <c r="GP18">
        <v>2.28394</v>
      </c>
      <c r="GQ18">
        <v>1.44897</v>
      </c>
      <c r="GR18">
        <v>2.45972</v>
      </c>
      <c r="GS18">
        <v>29.2827</v>
      </c>
      <c r="GT18">
        <v>15.997</v>
      </c>
      <c r="GU18">
        <v>18</v>
      </c>
      <c r="GV18">
        <v>375.9</v>
      </c>
      <c r="GW18">
        <v>555.961</v>
      </c>
      <c r="GX18">
        <v>20.0026</v>
      </c>
      <c r="GY18">
        <v>25.1403</v>
      </c>
      <c r="GZ18">
        <v>30.0008</v>
      </c>
      <c r="HA18">
        <v>25.1529</v>
      </c>
      <c r="HB18">
        <v>25.1222</v>
      </c>
      <c r="HC18">
        <v>21.5228</v>
      </c>
      <c r="HD18">
        <v>37.4066</v>
      </c>
      <c r="HE18">
        <v>67.1802</v>
      </c>
      <c r="HF18">
        <v>20</v>
      </c>
      <c r="HG18">
        <v>420</v>
      </c>
      <c r="HH18">
        <v>13.3897</v>
      </c>
      <c r="HI18">
        <v>102.209</v>
      </c>
      <c r="HJ18">
        <v>102.029</v>
      </c>
    </row>
    <row r="19" spans="1:218">
      <c r="A19">
        <v>3</v>
      </c>
      <c r="B19">
        <v>1692281590.1</v>
      </c>
      <c r="C19">
        <v>247</v>
      </c>
      <c r="D19" t="s">
        <v>354</v>
      </c>
      <c r="E19" t="s">
        <v>355</v>
      </c>
      <c r="F19" t="s">
        <v>344</v>
      </c>
      <c r="I19" t="s">
        <v>345</v>
      </c>
      <c r="J19">
        <v>1692281590.1</v>
      </c>
      <c r="K19">
        <f>(L19)/1000</f>
        <v>0</v>
      </c>
      <c r="L19">
        <f>1000*BB19*AJ19*(AX19-AY19)/(100*AQ19*(1000-AJ19*AX19))</f>
        <v>0</v>
      </c>
      <c r="M19">
        <f>BB19*AJ19*(AW19-AV19*(1000-AJ19*AY19)/(1000-AJ19*AX19))/(100*AQ19)</f>
        <v>0</v>
      </c>
      <c r="N19">
        <f>AV19 - IF(AJ19&gt;1, M19*AQ19*100.0/(AL19*BJ19), 0)</f>
        <v>0</v>
      </c>
      <c r="O19">
        <f>((U19-K19/2)*N19-M19)/(U19+K19/2)</f>
        <v>0</v>
      </c>
      <c r="P19">
        <f>O19*(BC19+BD19)/1000.0</f>
        <v>0</v>
      </c>
      <c r="Q19">
        <f>(AV19 - IF(AJ19&gt;1, M19*AQ19*100.0/(AL19*BJ19), 0))*(BC19+BD19)/1000.0</f>
        <v>0</v>
      </c>
      <c r="R19">
        <f>2.0/((1/T19-1/S19)+SIGN(T19)*SQRT((1/T19-1/S19)*(1/T19-1/S19) + 4*AR19/((AR19+1)*(AR19+1))*(2*1/T19*1/S19-1/S19*1/S19)))</f>
        <v>0</v>
      </c>
      <c r="S19">
        <f>IF(LEFT(AS19,1)&lt;&gt;"0",IF(LEFT(AS19,1)="1",3.0,AT19),$D$5+$E$5*(BJ19*BC19/($K$5*1000))+$F$5*(BJ19*BC19/($K$5*1000))*MAX(MIN(AQ19,$J$5),$I$5)*MAX(MIN(AQ19,$J$5),$I$5)+$G$5*MAX(MIN(AQ19,$J$5),$I$5)*(BJ19*BC19/($K$5*1000))+$H$5*(BJ19*BC19/($K$5*1000))*(BJ19*BC19/($K$5*1000)))</f>
        <v>0</v>
      </c>
      <c r="T19">
        <f>K19*(1000-(1000*0.61365*exp(17.502*X19/(240.97+X19))/(BC19+BD19)+AX19)/2)/(1000*0.61365*exp(17.502*X19/(240.97+X19))/(BC19+BD19)-AX19)</f>
        <v>0</v>
      </c>
      <c r="U19">
        <f>1/((AR19+1)/(R19/1.6)+1/(S19/1.37)) + AR19/((AR19+1)/(R19/1.6) + AR19/(S19/1.37))</f>
        <v>0</v>
      </c>
      <c r="V19">
        <f>(AM19*AP19)</f>
        <v>0</v>
      </c>
      <c r="W19">
        <f>(BE19+(V19+2*0.95*5.67E-8*(((BE19+$B$7)+273)^4-(BE19+273)^4)-44100*K19)/(1.84*29.3*S19+8*0.95*5.67E-8*(BE19+273)^3))</f>
        <v>0</v>
      </c>
      <c r="X19">
        <f>($C$7*BF19+$D$7*BG19+$E$7*W19)</f>
        <v>0</v>
      </c>
      <c r="Y19">
        <f>0.61365*exp(17.502*X19/(240.97+X19))</f>
        <v>0</v>
      </c>
      <c r="Z19">
        <f>(AA19/AB19*100)</f>
        <v>0</v>
      </c>
      <c r="AA19">
        <f>AX19*(BC19+BD19)/1000</f>
        <v>0</v>
      </c>
      <c r="AB19">
        <f>0.61365*exp(17.502*BE19/(240.97+BE19))</f>
        <v>0</v>
      </c>
      <c r="AC19">
        <f>(Y19-AX19*(BC19+BD19)/1000)</f>
        <v>0</v>
      </c>
      <c r="AD19">
        <f>(-K19*44100)</f>
        <v>0</v>
      </c>
      <c r="AE19">
        <f>2*29.3*S19*0.92*(BE19-X19)</f>
        <v>0</v>
      </c>
      <c r="AF19">
        <f>2*0.95*5.67E-8*(((BE19+$B$7)+273)^4-(X19+273)^4)</f>
        <v>0</v>
      </c>
      <c r="AG19">
        <f>V19+AF19+AD19+AE19</f>
        <v>0</v>
      </c>
      <c r="AH19">
        <v>2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MAX(0,($B$13+$C$13*BJ19)/(1+$D$13*BJ19)*BC19/(BE19+273)*$E$13)</f>
        <v>0</v>
      </c>
      <c r="AM19">
        <f>$B$11*BK19+$C$11*BL19+$F$11*BW19*(1-BZ19)</f>
        <v>0</v>
      </c>
      <c r="AN19">
        <f>AM19*AO19</f>
        <v>0</v>
      </c>
      <c r="AO19">
        <f>($B$11*$D$9+$C$11*$D$9+$F$11*((CJ19+CB19)/MAX(CJ19+CB19+CK19, 0.1)*$I$9+CK19/MAX(CJ19+CB19+CK19, 0.1)*$J$9))/($B$11+$C$11+$F$11)</f>
        <v>0</v>
      </c>
      <c r="AP19">
        <f>($B$11*$K$9+$C$11*$K$9+$F$11*((CJ19+CB19)/MAX(CJ19+CB19+CK19, 0.1)*$P$9+CK19/MAX(CJ19+CB19+CK19, 0.1)*$Q$9))/($B$11+$C$11+$F$11)</f>
        <v>0</v>
      </c>
      <c r="AQ19">
        <v>6</v>
      </c>
      <c r="AR19">
        <v>0.5</v>
      </c>
      <c r="AS19" t="s">
        <v>346</v>
      </c>
      <c r="AT19">
        <v>2</v>
      </c>
      <c r="AU19">
        <v>1692281590.1</v>
      </c>
      <c r="AV19">
        <v>414.47</v>
      </c>
      <c r="AW19">
        <v>419.902</v>
      </c>
      <c r="AX19">
        <v>13.9416</v>
      </c>
      <c r="AY19">
        <v>13.2796</v>
      </c>
      <c r="AZ19">
        <v>412.965</v>
      </c>
      <c r="BA19">
        <v>13.8917</v>
      </c>
      <c r="BB19">
        <v>500.064</v>
      </c>
      <c r="BC19">
        <v>100.798</v>
      </c>
      <c r="BD19">
        <v>0.0999182</v>
      </c>
      <c r="BE19">
        <v>23.0856</v>
      </c>
      <c r="BF19">
        <v>23.3615</v>
      </c>
      <c r="BG19">
        <v>999.9</v>
      </c>
      <c r="BH19">
        <v>0</v>
      </c>
      <c r="BI19">
        <v>0</v>
      </c>
      <c r="BJ19">
        <v>10026.2</v>
      </c>
      <c r="BK19">
        <v>0</v>
      </c>
      <c r="BL19">
        <v>75.791</v>
      </c>
      <c r="BM19">
        <v>-5.43213</v>
      </c>
      <c r="BN19">
        <v>420.33</v>
      </c>
      <c r="BO19">
        <v>425.553</v>
      </c>
      <c r="BP19">
        <v>0.661967</v>
      </c>
      <c r="BQ19">
        <v>419.902</v>
      </c>
      <c r="BR19">
        <v>13.2796</v>
      </c>
      <c r="BS19">
        <v>1.40529</v>
      </c>
      <c r="BT19">
        <v>1.33856</v>
      </c>
      <c r="BU19">
        <v>11.9748</v>
      </c>
      <c r="BV19">
        <v>11.239</v>
      </c>
      <c r="BW19">
        <v>2000.19</v>
      </c>
      <c r="BX19">
        <v>0.900007</v>
      </c>
      <c r="BY19">
        <v>0.099993</v>
      </c>
      <c r="BZ19">
        <v>0</v>
      </c>
      <c r="CA19">
        <v>2.7717</v>
      </c>
      <c r="CB19">
        <v>0</v>
      </c>
      <c r="CC19">
        <v>18452.7</v>
      </c>
      <c r="CD19">
        <v>17860.7</v>
      </c>
      <c r="CE19">
        <v>37.687</v>
      </c>
      <c r="CF19">
        <v>38.5</v>
      </c>
      <c r="CG19">
        <v>37.875</v>
      </c>
      <c r="CH19">
        <v>37.125</v>
      </c>
      <c r="CI19">
        <v>36.812</v>
      </c>
      <c r="CJ19">
        <v>1800.19</v>
      </c>
      <c r="CK19">
        <v>200</v>
      </c>
      <c r="CL19">
        <v>0</v>
      </c>
      <c r="CM19">
        <v>1692281584.9</v>
      </c>
      <c r="CN19">
        <v>0</v>
      </c>
      <c r="CO19">
        <v>1692280915.1</v>
      </c>
      <c r="CP19" t="s">
        <v>347</v>
      </c>
      <c r="CQ19">
        <v>1692280915.1</v>
      </c>
      <c r="CR19">
        <v>1692280914.6</v>
      </c>
      <c r="CS19">
        <v>4</v>
      </c>
      <c r="CT19">
        <v>-0.024</v>
      </c>
      <c r="CU19">
        <v>-0.015</v>
      </c>
      <c r="CV19">
        <v>1.504</v>
      </c>
      <c r="CW19">
        <v>0.05</v>
      </c>
      <c r="CX19">
        <v>417</v>
      </c>
      <c r="CY19">
        <v>13</v>
      </c>
      <c r="CZ19">
        <v>0.47</v>
      </c>
      <c r="DA19">
        <v>0.16</v>
      </c>
      <c r="DB19">
        <v>4.339836897036268</v>
      </c>
      <c r="DC19">
        <v>0.05536064713711428</v>
      </c>
      <c r="DD19">
        <v>0.01816088246891728</v>
      </c>
      <c r="DE19">
        <v>1</v>
      </c>
      <c r="DF19">
        <v>0.0006333397705752206</v>
      </c>
      <c r="DG19">
        <v>-0.0002893372879088098</v>
      </c>
      <c r="DH19">
        <v>2.172430552076738E-05</v>
      </c>
      <c r="DI19">
        <v>1</v>
      </c>
      <c r="DJ19">
        <v>0.0420552349035717</v>
      </c>
      <c r="DK19">
        <v>-0.02203852248884582</v>
      </c>
      <c r="DL19">
        <v>0.001150195529559972</v>
      </c>
      <c r="DM19">
        <v>1</v>
      </c>
      <c r="DN19">
        <v>3</v>
      </c>
      <c r="DO19">
        <v>3</v>
      </c>
      <c r="DP19" t="s">
        <v>348</v>
      </c>
      <c r="DQ19">
        <v>3.10283</v>
      </c>
      <c r="DR19">
        <v>2.73378</v>
      </c>
      <c r="DS19">
        <v>0.0994483</v>
      </c>
      <c r="DT19">
        <v>0.101465</v>
      </c>
      <c r="DU19">
        <v>0.0710354</v>
      </c>
      <c r="DV19">
        <v>0.07039529999999999</v>
      </c>
      <c r="DW19">
        <v>26255.9</v>
      </c>
      <c r="DX19">
        <v>28443.7</v>
      </c>
      <c r="DY19">
        <v>27606.8</v>
      </c>
      <c r="DZ19">
        <v>29756.6</v>
      </c>
      <c r="EA19">
        <v>32109.3</v>
      </c>
      <c r="EB19">
        <v>34122.9</v>
      </c>
      <c r="EC19">
        <v>37873.7</v>
      </c>
      <c r="ED19">
        <v>40803.2</v>
      </c>
      <c r="EE19">
        <v>2.16015</v>
      </c>
      <c r="EF19">
        <v>2.1754</v>
      </c>
      <c r="EG19">
        <v>0.0438541</v>
      </c>
      <c r="EH19">
        <v>0</v>
      </c>
      <c r="EI19">
        <v>22.6396</v>
      </c>
      <c r="EJ19">
        <v>999.9</v>
      </c>
      <c r="EK19">
        <v>64</v>
      </c>
      <c r="EL19">
        <v>25.4</v>
      </c>
      <c r="EM19">
        <v>20.6747</v>
      </c>
      <c r="EN19">
        <v>64.93040000000001</v>
      </c>
      <c r="EO19">
        <v>11.6627</v>
      </c>
      <c r="EP19">
        <v>1</v>
      </c>
      <c r="EQ19">
        <v>-0.127025</v>
      </c>
      <c r="ER19">
        <v>2.46093</v>
      </c>
      <c r="ES19">
        <v>20.1943</v>
      </c>
      <c r="ET19">
        <v>5.25473</v>
      </c>
      <c r="EU19">
        <v>12.0579</v>
      </c>
      <c r="EV19">
        <v>4.97235</v>
      </c>
      <c r="EW19">
        <v>3.293</v>
      </c>
      <c r="EX19">
        <v>8696.700000000001</v>
      </c>
      <c r="EY19">
        <v>9999</v>
      </c>
      <c r="EZ19">
        <v>9999</v>
      </c>
      <c r="FA19">
        <v>137.3</v>
      </c>
      <c r="FB19">
        <v>4.972</v>
      </c>
      <c r="FC19">
        <v>1.87043</v>
      </c>
      <c r="FD19">
        <v>1.87668</v>
      </c>
      <c r="FE19">
        <v>1.86975</v>
      </c>
      <c r="FF19">
        <v>1.87288</v>
      </c>
      <c r="FG19">
        <v>1.87454</v>
      </c>
      <c r="FH19">
        <v>1.87386</v>
      </c>
      <c r="FI19">
        <v>1.87531</v>
      </c>
      <c r="FJ19">
        <v>0</v>
      </c>
      <c r="FK19">
        <v>0</v>
      </c>
      <c r="FL19">
        <v>0</v>
      </c>
      <c r="FM19">
        <v>0</v>
      </c>
      <c r="FN19" t="s">
        <v>349</v>
      </c>
      <c r="FO19" t="s">
        <v>350</v>
      </c>
      <c r="FP19" t="s">
        <v>351</v>
      </c>
      <c r="FQ19" t="s">
        <v>351</v>
      </c>
      <c r="FR19" t="s">
        <v>351</v>
      </c>
      <c r="FS19" t="s">
        <v>351</v>
      </c>
      <c r="FT19">
        <v>0</v>
      </c>
      <c r="FU19">
        <v>100</v>
      </c>
      <c r="FV19">
        <v>100</v>
      </c>
      <c r="FW19">
        <v>1.505</v>
      </c>
      <c r="FX19">
        <v>0.0499</v>
      </c>
      <c r="FY19">
        <v>1.504428571428605</v>
      </c>
      <c r="FZ19">
        <v>0</v>
      </c>
      <c r="GA19">
        <v>0</v>
      </c>
      <c r="GB19">
        <v>0</v>
      </c>
      <c r="GC19">
        <v>0.04985000000000284</v>
      </c>
      <c r="GD19">
        <v>0</v>
      </c>
      <c r="GE19">
        <v>0</v>
      </c>
      <c r="GF19">
        <v>0</v>
      </c>
      <c r="GG19">
        <v>-1</v>
      </c>
      <c r="GH19">
        <v>-1</v>
      </c>
      <c r="GI19">
        <v>-1</v>
      </c>
      <c r="GJ19">
        <v>-1</v>
      </c>
      <c r="GK19">
        <v>11.2</v>
      </c>
      <c r="GL19">
        <v>11.3</v>
      </c>
      <c r="GM19">
        <v>1.07788</v>
      </c>
      <c r="GN19">
        <v>2.4939</v>
      </c>
      <c r="GO19">
        <v>1.39893</v>
      </c>
      <c r="GP19">
        <v>2.28394</v>
      </c>
      <c r="GQ19">
        <v>1.44897</v>
      </c>
      <c r="GR19">
        <v>2.33887</v>
      </c>
      <c r="GS19">
        <v>29.3251</v>
      </c>
      <c r="GT19">
        <v>15.9883</v>
      </c>
      <c r="GU19">
        <v>18</v>
      </c>
      <c r="GV19">
        <v>475.069</v>
      </c>
      <c r="GW19">
        <v>553.765</v>
      </c>
      <c r="GX19">
        <v>20.0003</v>
      </c>
      <c r="GY19">
        <v>25.3856</v>
      </c>
      <c r="GZ19">
        <v>30.001</v>
      </c>
      <c r="HA19">
        <v>25.3377</v>
      </c>
      <c r="HB19">
        <v>25.299</v>
      </c>
      <c r="HC19">
        <v>21.5427</v>
      </c>
      <c r="HD19">
        <v>36.2405</v>
      </c>
      <c r="HE19">
        <v>63.0244</v>
      </c>
      <c r="HF19">
        <v>20</v>
      </c>
      <c r="HG19">
        <v>420</v>
      </c>
      <c r="HH19">
        <v>13.4224</v>
      </c>
      <c r="HI19">
        <v>102.164</v>
      </c>
      <c r="HJ19">
        <v>101.975</v>
      </c>
    </row>
    <row r="20" spans="1:218">
      <c r="A20">
        <v>4</v>
      </c>
      <c r="B20">
        <v>1692281670.6</v>
      </c>
      <c r="C20">
        <v>327.5</v>
      </c>
      <c r="D20" t="s">
        <v>356</v>
      </c>
      <c r="E20" t="s">
        <v>357</v>
      </c>
      <c r="F20" t="s">
        <v>344</v>
      </c>
      <c r="I20" t="s">
        <v>345</v>
      </c>
      <c r="J20">
        <v>1692281670.6</v>
      </c>
      <c r="K20">
        <f>(L20)/1000</f>
        <v>0</v>
      </c>
      <c r="L20">
        <f>1000*BB20*AJ20*(AX20-AY20)/(100*AQ20*(1000-AJ20*AX20))</f>
        <v>0</v>
      </c>
      <c r="M20">
        <f>BB20*AJ20*(AW20-AV20*(1000-AJ20*AY20)/(1000-AJ20*AX20))/(100*AQ20)</f>
        <v>0</v>
      </c>
      <c r="N20">
        <f>AV20 - IF(AJ20&gt;1, M20*AQ20*100.0/(AL20*BJ20), 0)</f>
        <v>0</v>
      </c>
      <c r="O20">
        <f>((U20-K20/2)*N20-M20)/(U20+K20/2)</f>
        <v>0</v>
      </c>
      <c r="P20">
        <f>O20*(BC20+BD20)/1000.0</f>
        <v>0</v>
      </c>
      <c r="Q20">
        <f>(AV20 - IF(AJ20&gt;1, M20*AQ20*100.0/(AL20*BJ20), 0))*(BC20+BD20)/1000.0</f>
        <v>0</v>
      </c>
      <c r="R20">
        <f>2.0/((1/T20-1/S20)+SIGN(T20)*SQRT((1/T20-1/S20)*(1/T20-1/S20) + 4*AR20/((AR20+1)*(AR20+1))*(2*1/T20*1/S20-1/S20*1/S20)))</f>
        <v>0</v>
      </c>
      <c r="S20">
        <f>IF(LEFT(AS20,1)&lt;&gt;"0",IF(LEFT(AS20,1)="1",3.0,AT20),$D$5+$E$5*(BJ20*BC20/($K$5*1000))+$F$5*(BJ20*BC20/($K$5*1000))*MAX(MIN(AQ20,$J$5),$I$5)*MAX(MIN(AQ20,$J$5),$I$5)+$G$5*MAX(MIN(AQ20,$J$5),$I$5)*(BJ20*BC20/($K$5*1000))+$H$5*(BJ20*BC20/($K$5*1000))*(BJ20*BC20/($K$5*1000)))</f>
        <v>0</v>
      </c>
      <c r="T20">
        <f>K20*(1000-(1000*0.61365*exp(17.502*X20/(240.97+X20))/(BC20+BD20)+AX20)/2)/(1000*0.61365*exp(17.502*X20/(240.97+X20))/(BC20+BD20)-AX20)</f>
        <v>0</v>
      </c>
      <c r="U20">
        <f>1/((AR20+1)/(R20/1.6)+1/(S20/1.37)) + AR20/((AR20+1)/(R20/1.6) + AR20/(S20/1.37))</f>
        <v>0</v>
      </c>
      <c r="V20">
        <f>(AM20*AP20)</f>
        <v>0</v>
      </c>
      <c r="W20">
        <f>(BE20+(V20+2*0.95*5.67E-8*(((BE20+$B$7)+273)^4-(BE20+273)^4)-44100*K20)/(1.84*29.3*S20+8*0.95*5.67E-8*(BE20+273)^3))</f>
        <v>0</v>
      </c>
      <c r="X20">
        <f>($C$7*BF20+$D$7*BG20+$E$7*W20)</f>
        <v>0</v>
      </c>
      <c r="Y20">
        <f>0.61365*exp(17.502*X20/(240.97+X20))</f>
        <v>0</v>
      </c>
      <c r="Z20">
        <f>(AA20/AB20*100)</f>
        <v>0</v>
      </c>
      <c r="AA20">
        <f>AX20*(BC20+BD20)/1000</f>
        <v>0</v>
      </c>
      <c r="AB20">
        <f>0.61365*exp(17.502*BE20/(240.97+BE20))</f>
        <v>0</v>
      </c>
      <c r="AC20">
        <f>(Y20-AX20*(BC20+BD20)/1000)</f>
        <v>0</v>
      </c>
      <c r="AD20">
        <f>(-K20*44100)</f>
        <v>0</v>
      </c>
      <c r="AE20">
        <f>2*29.3*S20*0.92*(BE20-X20)</f>
        <v>0</v>
      </c>
      <c r="AF20">
        <f>2*0.95*5.67E-8*(((BE20+$B$7)+273)^4-(X20+273)^4)</f>
        <v>0</v>
      </c>
      <c r="AG20">
        <f>V20+AF20+AD20+AE20</f>
        <v>0</v>
      </c>
      <c r="AH20">
        <v>9</v>
      </c>
      <c r="AI20">
        <v>2</v>
      </c>
      <c r="AJ20">
        <f>IF(AH20*$H$13&gt;=AL20,1.0,(AL20/(AL20-AH20*$H$13)))</f>
        <v>0</v>
      </c>
      <c r="AK20">
        <f>(AJ20-1)*100</f>
        <v>0</v>
      </c>
      <c r="AL20">
        <f>MAX(0,($B$13+$C$13*BJ20)/(1+$D$13*BJ20)*BC20/(BE20+273)*$E$13)</f>
        <v>0</v>
      </c>
      <c r="AM20">
        <f>$B$11*BK20+$C$11*BL20+$F$11*BW20*(1-BZ20)</f>
        <v>0</v>
      </c>
      <c r="AN20">
        <f>AM20*AO20</f>
        <v>0</v>
      </c>
      <c r="AO20">
        <f>($B$11*$D$9+$C$11*$D$9+$F$11*((CJ20+CB20)/MAX(CJ20+CB20+CK20, 0.1)*$I$9+CK20/MAX(CJ20+CB20+CK20, 0.1)*$J$9))/($B$11+$C$11+$F$11)</f>
        <v>0</v>
      </c>
      <c r="AP20">
        <f>($B$11*$K$9+$C$11*$K$9+$F$11*((CJ20+CB20)/MAX(CJ20+CB20+CK20, 0.1)*$P$9+CK20/MAX(CJ20+CB20+CK20, 0.1)*$Q$9))/($B$11+$C$11+$F$11)</f>
        <v>0</v>
      </c>
      <c r="AQ20">
        <v>6</v>
      </c>
      <c r="AR20">
        <v>0.5</v>
      </c>
      <c r="AS20" t="s">
        <v>346</v>
      </c>
      <c r="AT20">
        <v>2</v>
      </c>
      <c r="AU20">
        <v>1692281670.6</v>
      </c>
      <c r="AV20">
        <v>416.08</v>
      </c>
      <c r="AW20">
        <v>419.942</v>
      </c>
      <c r="AX20">
        <v>13.8939</v>
      </c>
      <c r="AY20">
        <v>13.3967</v>
      </c>
      <c r="AZ20">
        <v>414.576</v>
      </c>
      <c r="BA20">
        <v>13.844</v>
      </c>
      <c r="BB20">
        <v>500.1</v>
      </c>
      <c r="BC20">
        <v>100.794</v>
      </c>
      <c r="BD20">
        <v>0.100125</v>
      </c>
      <c r="BE20">
        <v>23.0575</v>
      </c>
      <c r="BF20">
        <v>23.6382</v>
      </c>
      <c r="BG20">
        <v>999.9</v>
      </c>
      <c r="BH20">
        <v>0</v>
      </c>
      <c r="BI20">
        <v>0</v>
      </c>
      <c r="BJ20">
        <v>10000</v>
      </c>
      <c r="BK20">
        <v>0</v>
      </c>
      <c r="BL20">
        <v>78.8477</v>
      </c>
      <c r="BM20">
        <v>-3.86163</v>
      </c>
      <c r="BN20">
        <v>421.943</v>
      </c>
      <c r="BO20">
        <v>425.644</v>
      </c>
      <c r="BP20">
        <v>0.497139</v>
      </c>
      <c r="BQ20">
        <v>419.942</v>
      </c>
      <c r="BR20">
        <v>13.3967</v>
      </c>
      <c r="BS20">
        <v>1.40042</v>
      </c>
      <c r="BT20">
        <v>1.35031</v>
      </c>
      <c r="BU20">
        <v>11.9222</v>
      </c>
      <c r="BV20">
        <v>11.3708</v>
      </c>
      <c r="BW20">
        <v>1999.93</v>
      </c>
      <c r="BX20">
        <v>0.899989</v>
      </c>
      <c r="BY20">
        <v>0.100011</v>
      </c>
      <c r="BZ20">
        <v>0</v>
      </c>
      <c r="CA20">
        <v>2.1827</v>
      </c>
      <c r="CB20">
        <v>0</v>
      </c>
      <c r="CC20">
        <v>11184.1</v>
      </c>
      <c r="CD20">
        <v>17858.2</v>
      </c>
      <c r="CE20">
        <v>37.375</v>
      </c>
      <c r="CF20">
        <v>38.312</v>
      </c>
      <c r="CG20">
        <v>37.625</v>
      </c>
      <c r="CH20">
        <v>36.937</v>
      </c>
      <c r="CI20">
        <v>36.562</v>
      </c>
      <c r="CJ20">
        <v>1799.92</v>
      </c>
      <c r="CK20">
        <v>200.01</v>
      </c>
      <c r="CL20">
        <v>0</v>
      </c>
      <c r="CM20">
        <v>1692281665.3</v>
      </c>
      <c r="CN20">
        <v>0</v>
      </c>
      <c r="CO20">
        <v>1692280915.1</v>
      </c>
      <c r="CP20" t="s">
        <v>347</v>
      </c>
      <c r="CQ20">
        <v>1692280915.1</v>
      </c>
      <c r="CR20">
        <v>1692280914.6</v>
      </c>
      <c r="CS20">
        <v>4</v>
      </c>
      <c r="CT20">
        <v>-0.024</v>
      </c>
      <c r="CU20">
        <v>-0.015</v>
      </c>
      <c r="CV20">
        <v>1.504</v>
      </c>
      <c r="CW20">
        <v>0.05</v>
      </c>
      <c r="CX20">
        <v>417</v>
      </c>
      <c r="CY20">
        <v>13</v>
      </c>
      <c r="CZ20">
        <v>0.47</v>
      </c>
      <c r="DA20">
        <v>0.16</v>
      </c>
      <c r="DB20">
        <v>2.99256798822095</v>
      </c>
      <c r="DC20">
        <v>-0.01760664570746236</v>
      </c>
      <c r="DD20">
        <v>0.01507178308141209</v>
      </c>
      <c r="DE20">
        <v>1</v>
      </c>
      <c r="DF20">
        <v>0.0005311069797215442</v>
      </c>
      <c r="DG20">
        <v>-0.0006393572419494931</v>
      </c>
      <c r="DH20">
        <v>4.822381253845413E-05</v>
      </c>
      <c r="DI20">
        <v>1</v>
      </c>
      <c r="DJ20">
        <v>0.03291735503191159</v>
      </c>
      <c r="DK20">
        <v>-0.04939568679832638</v>
      </c>
      <c r="DL20">
        <v>0.002517100053460975</v>
      </c>
      <c r="DM20">
        <v>1</v>
      </c>
      <c r="DN20">
        <v>3</v>
      </c>
      <c r="DO20">
        <v>3</v>
      </c>
      <c r="DP20" t="s">
        <v>348</v>
      </c>
      <c r="DQ20">
        <v>3.10289</v>
      </c>
      <c r="DR20">
        <v>2.73376</v>
      </c>
      <c r="DS20">
        <v>0.0997</v>
      </c>
      <c r="DT20">
        <v>0.101433</v>
      </c>
      <c r="DU20">
        <v>0.0708211</v>
      </c>
      <c r="DV20">
        <v>0.0708351</v>
      </c>
      <c r="DW20">
        <v>26239.9</v>
      </c>
      <c r="DX20">
        <v>28434.1</v>
      </c>
      <c r="DY20">
        <v>27598.4</v>
      </c>
      <c r="DZ20">
        <v>29745.9</v>
      </c>
      <c r="EA20">
        <v>32106.1</v>
      </c>
      <c r="EB20">
        <v>34094</v>
      </c>
      <c r="EC20">
        <v>37861.7</v>
      </c>
      <c r="ED20">
        <v>40788.3</v>
      </c>
      <c r="EE20">
        <v>2.14453</v>
      </c>
      <c r="EF20">
        <v>2.1716</v>
      </c>
      <c r="EG20">
        <v>0.0567734</v>
      </c>
      <c r="EH20">
        <v>0</v>
      </c>
      <c r="EI20">
        <v>22.7039</v>
      </c>
      <c r="EJ20">
        <v>999.9</v>
      </c>
      <c r="EK20">
        <v>63.1</v>
      </c>
      <c r="EL20">
        <v>25.5</v>
      </c>
      <c r="EM20">
        <v>20.5058</v>
      </c>
      <c r="EN20">
        <v>65.1204</v>
      </c>
      <c r="EO20">
        <v>11.9511</v>
      </c>
      <c r="EP20">
        <v>1</v>
      </c>
      <c r="EQ20">
        <v>-0.112114</v>
      </c>
      <c r="ER20">
        <v>2.52709</v>
      </c>
      <c r="ES20">
        <v>20.1932</v>
      </c>
      <c r="ET20">
        <v>5.25712</v>
      </c>
      <c r="EU20">
        <v>12.0579</v>
      </c>
      <c r="EV20">
        <v>4.9729</v>
      </c>
      <c r="EW20">
        <v>3.29285</v>
      </c>
      <c r="EX20">
        <v>8698.700000000001</v>
      </c>
      <c r="EY20">
        <v>9999</v>
      </c>
      <c r="EZ20">
        <v>9999</v>
      </c>
      <c r="FA20">
        <v>137.3</v>
      </c>
      <c r="FB20">
        <v>4.972</v>
      </c>
      <c r="FC20">
        <v>1.87042</v>
      </c>
      <c r="FD20">
        <v>1.87668</v>
      </c>
      <c r="FE20">
        <v>1.86979</v>
      </c>
      <c r="FF20">
        <v>1.8729</v>
      </c>
      <c r="FG20">
        <v>1.87453</v>
      </c>
      <c r="FH20">
        <v>1.87384</v>
      </c>
      <c r="FI20">
        <v>1.87531</v>
      </c>
      <c r="FJ20">
        <v>0</v>
      </c>
      <c r="FK20">
        <v>0</v>
      </c>
      <c r="FL20">
        <v>0</v>
      </c>
      <c r="FM20">
        <v>0</v>
      </c>
      <c r="FN20" t="s">
        <v>349</v>
      </c>
      <c r="FO20" t="s">
        <v>350</v>
      </c>
      <c r="FP20" t="s">
        <v>351</v>
      </c>
      <c r="FQ20" t="s">
        <v>351</v>
      </c>
      <c r="FR20" t="s">
        <v>351</v>
      </c>
      <c r="FS20" t="s">
        <v>351</v>
      </c>
      <c r="FT20">
        <v>0</v>
      </c>
      <c r="FU20">
        <v>100</v>
      </c>
      <c r="FV20">
        <v>100</v>
      </c>
      <c r="FW20">
        <v>1.504</v>
      </c>
      <c r="FX20">
        <v>0.0499</v>
      </c>
      <c r="FY20">
        <v>1.504428571428605</v>
      </c>
      <c r="FZ20">
        <v>0</v>
      </c>
      <c r="GA20">
        <v>0</v>
      </c>
      <c r="GB20">
        <v>0</v>
      </c>
      <c r="GC20">
        <v>0.04985000000000284</v>
      </c>
      <c r="GD20">
        <v>0</v>
      </c>
      <c r="GE20">
        <v>0</v>
      </c>
      <c r="GF20">
        <v>0</v>
      </c>
      <c r="GG20">
        <v>-1</v>
      </c>
      <c r="GH20">
        <v>-1</v>
      </c>
      <c r="GI20">
        <v>-1</v>
      </c>
      <c r="GJ20">
        <v>-1</v>
      </c>
      <c r="GK20">
        <v>12.6</v>
      </c>
      <c r="GL20">
        <v>12.6</v>
      </c>
      <c r="GM20">
        <v>1.07788</v>
      </c>
      <c r="GN20">
        <v>2.48169</v>
      </c>
      <c r="GO20">
        <v>1.39893</v>
      </c>
      <c r="GP20">
        <v>2.28394</v>
      </c>
      <c r="GQ20">
        <v>1.44897</v>
      </c>
      <c r="GR20">
        <v>2.48901</v>
      </c>
      <c r="GS20">
        <v>29.3676</v>
      </c>
      <c r="GT20">
        <v>15.9883</v>
      </c>
      <c r="GU20">
        <v>18</v>
      </c>
      <c r="GV20">
        <v>467.016</v>
      </c>
      <c r="GW20">
        <v>552.509</v>
      </c>
      <c r="GX20">
        <v>20.0006</v>
      </c>
      <c r="GY20">
        <v>25.5644</v>
      </c>
      <c r="GZ20">
        <v>30.0009</v>
      </c>
      <c r="HA20">
        <v>25.4856</v>
      </c>
      <c r="HB20">
        <v>25.4384</v>
      </c>
      <c r="HC20">
        <v>21.5525</v>
      </c>
      <c r="HD20">
        <v>34.9242</v>
      </c>
      <c r="HE20">
        <v>60.7412</v>
      </c>
      <c r="HF20">
        <v>20</v>
      </c>
      <c r="HG20">
        <v>420</v>
      </c>
      <c r="HH20">
        <v>13.5387</v>
      </c>
      <c r="HI20">
        <v>102.132</v>
      </c>
      <c r="HJ20">
        <v>101.938</v>
      </c>
    </row>
    <row r="21" spans="1:218">
      <c r="A21">
        <v>5</v>
      </c>
      <c r="B21">
        <v>1692281761.6</v>
      </c>
      <c r="C21">
        <v>418.5</v>
      </c>
      <c r="D21" t="s">
        <v>358</v>
      </c>
      <c r="E21" t="s">
        <v>359</v>
      </c>
      <c r="F21" t="s">
        <v>344</v>
      </c>
      <c r="I21" t="s">
        <v>345</v>
      </c>
      <c r="J21">
        <v>1692281761.6</v>
      </c>
      <c r="K21">
        <f>(L21)/1000</f>
        <v>0</v>
      </c>
      <c r="L21">
        <f>1000*BB21*AJ21*(AX21-AY21)/(100*AQ21*(1000-AJ21*AX21))</f>
        <v>0</v>
      </c>
      <c r="M21">
        <f>BB21*AJ21*(AW21-AV21*(1000-AJ21*AY21)/(1000-AJ21*AX21))/(100*AQ21)</f>
        <v>0</v>
      </c>
      <c r="N21">
        <f>AV21 - IF(AJ21&gt;1, M21*AQ21*100.0/(AL21*BJ21), 0)</f>
        <v>0</v>
      </c>
      <c r="O21">
        <f>((U21-K21/2)*N21-M21)/(U21+K21/2)</f>
        <v>0</v>
      </c>
      <c r="P21">
        <f>O21*(BC21+BD21)/1000.0</f>
        <v>0</v>
      </c>
      <c r="Q21">
        <f>(AV21 - IF(AJ21&gt;1, M21*AQ21*100.0/(AL21*BJ21), 0))*(BC21+BD21)/1000.0</f>
        <v>0</v>
      </c>
      <c r="R21">
        <f>2.0/((1/T21-1/S21)+SIGN(T21)*SQRT((1/T21-1/S21)*(1/T21-1/S21) + 4*AR21/((AR21+1)*(AR21+1))*(2*1/T21*1/S21-1/S21*1/S21)))</f>
        <v>0</v>
      </c>
      <c r="S21">
        <f>IF(LEFT(AS21,1)&lt;&gt;"0",IF(LEFT(AS21,1)="1",3.0,AT21),$D$5+$E$5*(BJ21*BC21/($K$5*1000))+$F$5*(BJ21*BC21/($K$5*1000))*MAX(MIN(AQ21,$J$5),$I$5)*MAX(MIN(AQ21,$J$5),$I$5)+$G$5*MAX(MIN(AQ21,$J$5),$I$5)*(BJ21*BC21/($K$5*1000))+$H$5*(BJ21*BC21/($K$5*1000))*(BJ21*BC21/($K$5*1000)))</f>
        <v>0</v>
      </c>
      <c r="T21">
        <f>K21*(1000-(1000*0.61365*exp(17.502*X21/(240.97+X21))/(BC21+BD21)+AX21)/2)/(1000*0.61365*exp(17.502*X21/(240.97+X21))/(BC21+BD21)-AX21)</f>
        <v>0</v>
      </c>
      <c r="U21">
        <f>1/((AR21+1)/(R21/1.6)+1/(S21/1.37)) + AR21/((AR21+1)/(R21/1.6) + AR21/(S21/1.37))</f>
        <v>0</v>
      </c>
      <c r="V21">
        <f>(AM21*AP21)</f>
        <v>0</v>
      </c>
      <c r="W21">
        <f>(BE21+(V21+2*0.95*5.67E-8*(((BE21+$B$7)+273)^4-(BE21+273)^4)-44100*K21)/(1.84*29.3*S21+8*0.95*5.67E-8*(BE21+273)^3))</f>
        <v>0</v>
      </c>
      <c r="X21">
        <f>($C$7*BF21+$D$7*BG21+$E$7*W21)</f>
        <v>0</v>
      </c>
      <c r="Y21">
        <f>0.61365*exp(17.502*X21/(240.97+X21))</f>
        <v>0</v>
      </c>
      <c r="Z21">
        <f>(AA21/AB21*100)</f>
        <v>0</v>
      </c>
      <c r="AA21">
        <f>AX21*(BC21+BD21)/1000</f>
        <v>0</v>
      </c>
      <c r="AB21">
        <f>0.61365*exp(17.502*BE21/(240.97+BE21))</f>
        <v>0</v>
      </c>
      <c r="AC21">
        <f>(Y21-AX21*(BC21+BD21)/1000)</f>
        <v>0</v>
      </c>
      <c r="AD21">
        <f>(-K21*44100)</f>
        <v>0</v>
      </c>
      <c r="AE21">
        <f>2*29.3*S21*0.92*(BE21-X21)</f>
        <v>0</v>
      </c>
      <c r="AF21">
        <f>2*0.95*5.67E-8*(((BE21+$B$7)+273)^4-(X21+273)^4)</f>
        <v>0</v>
      </c>
      <c r="AG21">
        <f>V21+AF21+AD21+AE21</f>
        <v>0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MAX(0,($B$13+$C$13*BJ21)/(1+$D$13*BJ21)*BC21/(BE21+273)*$E$13)</f>
        <v>0</v>
      </c>
      <c r="AM21">
        <f>$B$11*BK21+$C$11*BL21+$F$11*BW21*(1-BZ21)</f>
        <v>0</v>
      </c>
      <c r="AN21">
        <f>AM21*AO21</f>
        <v>0</v>
      </c>
      <c r="AO21">
        <f>($B$11*$D$9+$C$11*$D$9+$F$11*((CJ21+CB21)/MAX(CJ21+CB21+CK21, 0.1)*$I$9+CK21/MAX(CJ21+CB21+CK21, 0.1)*$J$9))/($B$11+$C$11+$F$11)</f>
        <v>0</v>
      </c>
      <c r="AP21">
        <f>($B$11*$K$9+$C$11*$K$9+$F$11*((CJ21+CB21)/MAX(CJ21+CB21+CK21, 0.1)*$P$9+CK21/MAX(CJ21+CB21+CK21, 0.1)*$Q$9))/($B$11+$C$11+$F$11)</f>
        <v>0</v>
      </c>
      <c r="AQ21">
        <v>6</v>
      </c>
      <c r="AR21">
        <v>0.5</v>
      </c>
      <c r="AS21" t="s">
        <v>346</v>
      </c>
      <c r="AT21">
        <v>2</v>
      </c>
      <c r="AU21">
        <v>1692281761.6</v>
      </c>
      <c r="AV21">
        <v>414.229</v>
      </c>
      <c r="AW21">
        <v>419.983</v>
      </c>
      <c r="AX21">
        <v>13.9331</v>
      </c>
      <c r="AY21">
        <v>13.0104</v>
      </c>
      <c r="AZ21">
        <v>412.725</v>
      </c>
      <c r="BA21">
        <v>13.8832</v>
      </c>
      <c r="BB21">
        <v>500.119</v>
      </c>
      <c r="BC21">
        <v>100.794</v>
      </c>
      <c r="BD21">
        <v>0.100132</v>
      </c>
      <c r="BE21">
        <v>22.9646</v>
      </c>
      <c r="BF21">
        <v>23.3332</v>
      </c>
      <c r="BG21">
        <v>999.9</v>
      </c>
      <c r="BH21">
        <v>0</v>
      </c>
      <c r="BI21">
        <v>0</v>
      </c>
      <c r="BJ21">
        <v>9989.379999999999</v>
      </c>
      <c r="BK21">
        <v>0</v>
      </c>
      <c r="BL21">
        <v>20.9979</v>
      </c>
      <c r="BM21">
        <v>-5.75397</v>
      </c>
      <c r="BN21">
        <v>420.082</v>
      </c>
      <c r="BO21">
        <v>425.519</v>
      </c>
      <c r="BP21">
        <v>0.922634</v>
      </c>
      <c r="BQ21">
        <v>419.983</v>
      </c>
      <c r="BR21">
        <v>13.0104</v>
      </c>
      <c r="BS21">
        <v>1.40437</v>
      </c>
      <c r="BT21">
        <v>1.31137</v>
      </c>
      <c r="BU21">
        <v>11.9649</v>
      </c>
      <c r="BV21">
        <v>10.9298</v>
      </c>
      <c r="BW21">
        <v>1999.7</v>
      </c>
      <c r="BX21">
        <v>0.899993</v>
      </c>
      <c r="BY21">
        <v>0.100007</v>
      </c>
      <c r="BZ21">
        <v>0</v>
      </c>
      <c r="CA21">
        <v>2.5717</v>
      </c>
      <c r="CB21">
        <v>0</v>
      </c>
      <c r="CC21">
        <v>12354.2</v>
      </c>
      <c r="CD21">
        <v>17856.2</v>
      </c>
      <c r="CE21">
        <v>37</v>
      </c>
      <c r="CF21">
        <v>38</v>
      </c>
      <c r="CG21">
        <v>37.312</v>
      </c>
      <c r="CH21">
        <v>36.687</v>
      </c>
      <c r="CI21">
        <v>36.312</v>
      </c>
      <c r="CJ21">
        <v>1799.72</v>
      </c>
      <c r="CK21">
        <v>199.98</v>
      </c>
      <c r="CL21">
        <v>0</v>
      </c>
      <c r="CM21">
        <v>1692281756.5</v>
      </c>
      <c r="CN21">
        <v>0</v>
      </c>
      <c r="CO21">
        <v>1692280915.1</v>
      </c>
      <c r="CP21" t="s">
        <v>347</v>
      </c>
      <c r="CQ21">
        <v>1692280915.1</v>
      </c>
      <c r="CR21">
        <v>1692280914.6</v>
      </c>
      <c r="CS21">
        <v>4</v>
      </c>
      <c r="CT21">
        <v>-0.024</v>
      </c>
      <c r="CU21">
        <v>-0.015</v>
      </c>
      <c r="CV21">
        <v>1.504</v>
      </c>
      <c r="CW21">
        <v>0.05</v>
      </c>
      <c r="CX21">
        <v>417</v>
      </c>
      <c r="CY21">
        <v>13</v>
      </c>
      <c r="CZ21">
        <v>0.47</v>
      </c>
      <c r="DA21">
        <v>0.16</v>
      </c>
      <c r="DB21">
        <v>4.40734777694262</v>
      </c>
      <c r="DC21">
        <v>0.1501899096622566</v>
      </c>
      <c r="DD21">
        <v>0.01607150475415551</v>
      </c>
      <c r="DE21">
        <v>1</v>
      </c>
      <c r="DF21">
        <v>0.0008914710433686165</v>
      </c>
      <c r="DG21">
        <v>-0.0006078983787041138</v>
      </c>
      <c r="DH21">
        <v>4.624064359358883E-05</v>
      </c>
      <c r="DI21">
        <v>1</v>
      </c>
      <c r="DJ21">
        <v>0.05890673771422064</v>
      </c>
      <c r="DK21">
        <v>-0.04229544206177129</v>
      </c>
      <c r="DL21">
        <v>0.002237778168876504</v>
      </c>
      <c r="DM21">
        <v>1</v>
      </c>
      <c r="DN21">
        <v>3</v>
      </c>
      <c r="DO21">
        <v>3</v>
      </c>
      <c r="DP21" t="s">
        <v>348</v>
      </c>
      <c r="DQ21">
        <v>3.1028</v>
      </c>
      <c r="DR21">
        <v>2.73367</v>
      </c>
      <c r="DS21">
        <v>0.09931959999999999</v>
      </c>
      <c r="DT21">
        <v>0.101395</v>
      </c>
      <c r="DU21">
        <v>0.0709422</v>
      </c>
      <c r="DV21">
        <v>0.0692576</v>
      </c>
      <c r="DW21">
        <v>26241.9</v>
      </c>
      <c r="DX21">
        <v>28426</v>
      </c>
      <c r="DY21">
        <v>27589.5</v>
      </c>
      <c r="DZ21">
        <v>29736.7</v>
      </c>
      <c r="EA21">
        <v>32090.6</v>
      </c>
      <c r="EB21">
        <v>34140.7</v>
      </c>
      <c r="EC21">
        <v>37848.8</v>
      </c>
      <c r="ED21">
        <v>40775.4</v>
      </c>
      <c r="EE21">
        <v>2.17337</v>
      </c>
      <c r="EF21">
        <v>2.16712</v>
      </c>
      <c r="EG21">
        <v>0.0409037</v>
      </c>
      <c r="EH21">
        <v>0</v>
      </c>
      <c r="EI21">
        <v>22.6598</v>
      </c>
      <c r="EJ21">
        <v>999.9</v>
      </c>
      <c r="EK21">
        <v>62.1</v>
      </c>
      <c r="EL21">
        <v>25.5</v>
      </c>
      <c r="EM21">
        <v>20.1824</v>
      </c>
      <c r="EN21">
        <v>65.29040000000001</v>
      </c>
      <c r="EO21">
        <v>11.9591</v>
      </c>
      <c r="EP21">
        <v>1</v>
      </c>
      <c r="EQ21">
        <v>-0.0971341</v>
      </c>
      <c r="ER21">
        <v>2.48934</v>
      </c>
      <c r="ES21">
        <v>20.1943</v>
      </c>
      <c r="ET21">
        <v>5.25862</v>
      </c>
      <c r="EU21">
        <v>12.0585</v>
      </c>
      <c r="EV21">
        <v>4.9735</v>
      </c>
      <c r="EW21">
        <v>3.293</v>
      </c>
      <c r="EX21">
        <v>8700.6</v>
      </c>
      <c r="EY21">
        <v>9999</v>
      </c>
      <c r="EZ21">
        <v>9999</v>
      </c>
      <c r="FA21">
        <v>137.3</v>
      </c>
      <c r="FB21">
        <v>4.97201</v>
      </c>
      <c r="FC21">
        <v>1.87043</v>
      </c>
      <c r="FD21">
        <v>1.87668</v>
      </c>
      <c r="FE21">
        <v>1.8698</v>
      </c>
      <c r="FF21">
        <v>1.87288</v>
      </c>
      <c r="FG21">
        <v>1.87454</v>
      </c>
      <c r="FH21">
        <v>1.87391</v>
      </c>
      <c r="FI21">
        <v>1.87531</v>
      </c>
      <c r="FJ21">
        <v>0</v>
      </c>
      <c r="FK21">
        <v>0</v>
      </c>
      <c r="FL21">
        <v>0</v>
      </c>
      <c r="FM21">
        <v>0</v>
      </c>
      <c r="FN21" t="s">
        <v>349</v>
      </c>
      <c r="FO21" t="s">
        <v>350</v>
      </c>
      <c r="FP21" t="s">
        <v>351</v>
      </c>
      <c r="FQ21" t="s">
        <v>351</v>
      </c>
      <c r="FR21" t="s">
        <v>351</v>
      </c>
      <c r="FS21" t="s">
        <v>351</v>
      </c>
      <c r="FT21">
        <v>0</v>
      </c>
      <c r="FU21">
        <v>100</v>
      </c>
      <c r="FV21">
        <v>100</v>
      </c>
      <c r="FW21">
        <v>1.504</v>
      </c>
      <c r="FX21">
        <v>0.0499</v>
      </c>
      <c r="FY21">
        <v>1.504428571428605</v>
      </c>
      <c r="FZ21">
        <v>0</v>
      </c>
      <c r="GA21">
        <v>0</v>
      </c>
      <c r="GB21">
        <v>0</v>
      </c>
      <c r="GC21">
        <v>0.04985000000000284</v>
      </c>
      <c r="GD21">
        <v>0</v>
      </c>
      <c r="GE21">
        <v>0</v>
      </c>
      <c r="GF21">
        <v>0</v>
      </c>
      <c r="GG21">
        <v>-1</v>
      </c>
      <c r="GH21">
        <v>-1</v>
      </c>
      <c r="GI21">
        <v>-1</v>
      </c>
      <c r="GJ21">
        <v>-1</v>
      </c>
      <c r="GK21">
        <v>14.1</v>
      </c>
      <c r="GL21">
        <v>14.1</v>
      </c>
      <c r="GM21">
        <v>1.07788</v>
      </c>
      <c r="GN21">
        <v>2.49634</v>
      </c>
      <c r="GO21">
        <v>1.39893</v>
      </c>
      <c r="GP21">
        <v>2.28394</v>
      </c>
      <c r="GQ21">
        <v>1.44897</v>
      </c>
      <c r="GR21">
        <v>2.46826</v>
      </c>
      <c r="GS21">
        <v>29.4101</v>
      </c>
      <c r="GT21">
        <v>15.9708</v>
      </c>
      <c r="GU21">
        <v>18</v>
      </c>
      <c r="GV21">
        <v>486.12</v>
      </c>
      <c r="GW21">
        <v>550.96</v>
      </c>
      <c r="GX21">
        <v>19.9994</v>
      </c>
      <c r="GY21">
        <v>25.7458</v>
      </c>
      <c r="GZ21">
        <v>30.0009</v>
      </c>
      <c r="HA21">
        <v>25.6519</v>
      </c>
      <c r="HB21">
        <v>25.5967</v>
      </c>
      <c r="HC21">
        <v>21.5521</v>
      </c>
      <c r="HD21">
        <v>35.9435</v>
      </c>
      <c r="HE21">
        <v>57.7389</v>
      </c>
      <c r="HF21">
        <v>20</v>
      </c>
      <c r="HG21">
        <v>420</v>
      </c>
      <c r="HH21">
        <v>13.1073</v>
      </c>
      <c r="HI21">
        <v>102.098</v>
      </c>
      <c r="HJ21">
        <v>101.906</v>
      </c>
    </row>
    <row r="22" spans="1:218">
      <c r="A22">
        <v>6</v>
      </c>
      <c r="B22">
        <v>1692282084.6</v>
      </c>
      <c r="C22">
        <v>741.5</v>
      </c>
      <c r="D22" t="s">
        <v>360</v>
      </c>
      <c r="E22" t="s">
        <v>361</v>
      </c>
      <c r="F22" t="s">
        <v>344</v>
      </c>
      <c r="I22" t="s">
        <v>345</v>
      </c>
      <c r="J22">
        <v>1692282084.6</v>
      </c>
      <c r="K22">
        <f>(L22)/1000</f>
        <v>0</v>
      </c>
      <c r="L22">
        <f>1000*BB22*AJ22*(AX22-AY22)/(100*AQ22*(1000-AJ22*AX22))</f>
        <v>0</v>
      </c>
      <c r="M22">
        <f>BB22*AJ22*(AW22-AV22*(1000-AJ22*AY22)/(1000-AJ22*AX22))/(100*AQ22)</f>
        <v>0</v>
      </c>
      <c r="N22">
        <f>AV22 - IF(AJ22&gt;1, M22*AQ22*100.0/(AL22*BJ22), 0)</f>
        <v>0</v>
      </c>
      <c r="O22">
        <f>((U22-K22/2)*N22-M22)/(U22+K22/2)</f>
        <v>0</v>
      </c>
      <c r="P22">
        <f>O22*(BC22+BD22)/1000.0</f>
        <v>0</v>
      </c>
      <c r="Q22">
        <f>(AV22 - IF(AJ22&gt;1, M22*AQ22*100.0/(AL22*BJ22), 0))*(BC22+BD22)/1000.0</f>
        <v>0</v>
      </c>
      <c r="R22">
        <f>2.0/((1/T22-1/S22)+SIGN(T22)*SQRT((1/T22-1/S22)*(1/T22-1/S22) + 4*AR22/((AR22+1)*(AR22+1))*(2*1/T22*1/S22-1/S22*1/S22)))</f>
        <v>0</v>
      </c>
      <c r="S22">
        <f>IF(LEFT(AS22,1)&lt;&gt;"0",IF(LEFT(AS22,1)="1",3.0,AT22),$D$5+$E$5*(BJ22*BC22/($K$5*1000))+$F$5*(BJ22*BC22/($K$5*1000))*MAX(MIN(AQ22,$J$5),$I$5)*MAX(MIN(AQ22,$J$5),$I$5)+$G$5*MAX(MIN(AQ22,$J$5),$I$5)*(BJ22*BC22/($K$5*1000))+$H$5*(BJ22*BC22/($K$5*1000))*(BJ22*BC22/($K$5*1000)))</f>
        <v>0</v>
      </c>
      <c r="T22">
        <f>K22*(1000-(1000*0.61365*exp(17.502*X22/(240.97+X22))/(BC22+BD22)+AX22)/2)/(1000*0.61365*exp(17.502*X22/(240.97+X22))/(BC22+BD22)-AX22)</f>
        <v>0</v>
      </c>
      <c r="U22">
        <f>1/((AR22+1)/(R22/1.6)+1/(S22/1.37)) + AR22/((AR22+1)/(R22/1.6) + AR22/(S22/1.37))</f>
        <v>0</v>
      </c>
      <c r="V22">
        <f>(AM22*AP22)</f>
        <v>0</v>
      </c>
      <c r="W22">
        <f>(BE22+(V22+2*0.95*5.67E-8*(((BE22+$B$7)+273)^4-(BE22+273)^4)-44100*K22)/(1.84*29.3*S22+8*0.95*5.67E-8*(BE22+273)^3))</f>
        <v>0</v>
      </c>
      <c r="X22">
        <f>($C$7*BF22+$D$7*BG22+$E$7*W22)</f>
        <v>0</v>
      </c>
      <c r="Y22">
        <f>0.61365*exp(17.502*X22/(240.97+X22))</f>
        <v>0</v>
      </c>
      <c r="Z22">
        <f>(AA22/AB22*100)</f>
        <v>0</v>
      </c>
      <c r="AA22">
        <f>AX22*(BC22+BD22)/1000</f>
        <v>0</v>
      </c>
      <c r="AB22">
        <f>0.61365*exp(17.502*BE22/(240.97+BE22))</f>
        <v>0</v>
      </c>
      <c r="AC22">
        <f>(Y22-AX22*(BC22+BD22)/1000)</f>
        <v>0</v>
      </c>
      <c r="AD22">
        <f>(-K22*44100)</f>
        <v>0</v>
      </c>
      <c r="AE22">
        <f>2*29.3*S22*0.92*(BE22-X22)</f>
        <v>0</v>
      </c>
      <c r="AF22">
        <f>2*0.95*5.67E-8*(((BE22+$B$7)+273)^4-(X22+273)^4)</f>
        <v>0</v>
      </c>
      <c r="AG22">
        <f>V22+AF22+AD22+AE22</f>
        <v>0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MAX(0,($B$13+$C$13*BJ22)/(1+$D$13*BJ22)*BC22/(BE22+273)*$E$13)</f>
        <v>0</v>
      </c>
      <c r="AM22">
        <f>$B$11*BK22+$C$11*BL22+$F$11*BW22*(1-BZ22)</f>
        <v>0</v>
      </c>
      <c r="AN22">
        <f>AM22*AO22</f>
        <v>0</v>
      </c>
      <c r="AO22">
        <f>($B$11*$D$9+$C$11*$D$9+$F$11*((CJ22+CB22)/MAX(CJ22+CB22+CK22, 0.1)*$I$9+CK22/MAX(CJ22+CB22+CK22, 0.1)*$J$9))/($B$11+$C$11+$F$11)</f>
        <v>0</v>
      </c>
      <c r="AP22">
        <f>($B$11*$K$9+$C$11*$K$9+$F$11*((CJ22+CB22)/MAX(CJ22+CB22+CK22, 0.1)*$P$9+CK22/MAX(CJ22+CB22+CK22, 0.1)*$Q$9))/($B$11+$C$11+$F$11)</f>
        <v>0</v>
      </c>
      <c r="AQ22">
        <v>6</v>
      </c>
      <c r="AR22">
        <v>0.5</v>
      </c>
      <c r="AS22" t="s">
        <v>346</v>
      </c>
      <c r="AT22">
        <v>2</v>
      </c>
      <c r="AU22">
        <v>1692282084.6</v>
      </c>
      <c r="AV22">
        <v>419.753</v>
      </c>
      <c r="AW22">
        <v>420.046</v>
      </c>
      <c r="AX22">
        <v>13.876</v>
      </c>
      <c r="AY22">
        <v>13.8583</v>
      </c>
      <c r="AZ22">
        <v>418.249</v>
      </c>
      <c r="BA22">
        <v>13.8262</v>
      </c>
      <c r="BB22">
        <v>500.119</v>
      </c>
      <c r="BC22">
        <v>100.788</v>
      </c>
      <c r="BD22">
        <v>0.100181</v>
      </c>
      <c r="BE22">
        <v>22.9265</v>
      </c>
      <c r="BF22">
        <v>23.5659</v>
      </c>
      <c r="BG22">
        <v>999.9</v>
      </c>
      <c r="BH22">
        <v>0</v>
      </c>
      <c r="BI22">
        <v>0</v>
      </c>
      <c r="BJ22">
        <v>9986.879999999999</v>
      </c>
      <c r="BK22">
        <v>0</v>
      </c>
      <c r="BL22">
        <v>70.6118</v>
      </c>
      <c r="BM22">
        <v>-0.293121</v>
      </c>
      <c r="BN22">
        <v>425.66</v>
      </c>
      <c r="BO22">
        <v>425.949</v>
      </c>
      <c r="BP22">
        <v>0.0177078</v>
      </c>
      <c r="BQ22">
        <v>420.046</v>
      </c>
      <c r="BR22">
        <v>13.8583</v>
      </c>
      <c r="BS22">
        <v>1.39853</v>
      </c>
      <c r="BT22">
        <v>1.39675</v>
      </c>
      <c r="BU22">
        <v>11.9017</v>
      </c>
      <c r="BV22">
        <v>11.8824</v>
      </c>
      <c r="BW22">
        <v>1999.85</v>
      </c>
      <c r="BX22">
        <v>0.899994</v>
      </c>
      <c r="BY22">
        <v>0.100006</v>
      </c>
      <c r="BZ22">
        <v>0</v>
      </c>
      <c r="CA22">
        <v>3.1104</v>
      </c>
      <c r="CB22">
        <v>0</v>
      </c>
      <c r="CC22">
        <v>11340</v>
      </c>
      <c r="CD22">
        <v>17857.6</v>
      </c>
      <c r="CE22">
        <v>39.187</v>
      </c>
      <c r="CF22">
        <v>39.75</v>
      </c>
      <c r="CG22">
        <v>39.5</v>
      </c>
      <c r="CH22">
        <v>38.312</v>
      </c>
      <c r="CI22">
        <v>38.25</v>
      </c>
      <c r="CJ22">
        <v>1799.85</v>
      </c>
      <c r="CK22">
        <v>200</v>
      </c>
      <c r="CL22">
        <v>0</v>
      </c>
      <c r="CM22">
        <v>1692282079.3</v>
      </c>
      <c r="CN22">
        <v>0</v>
      </c>
      <c r="CO22">
        <v>1692280915.1</v>
      </c>
      <c r="CP22" t="s">
        <v>347</v>
      </c>
      <c r="CQ22">
        <v>1692280915.1</v>
      </c>
      <c r="CR22">
        <v>1692280914.6</v>
      </c>
      <c r="CS22">
        <v>4</v>
      </c>
      <c r="CT22">
        <v>-0.024</v>
      </c>
      <c r="CU22">
        <v>-0.015</v>
      </c>
      <c r="CV22">
        <v>1.504</v>
      </c>
      <c r="CW22">
        <v>0.05</v>
      </c>
      <c r="CX22">
        <v>417</v>
      </c>
      <c r="CY22">
        <v>13</v>
      </c>
      <c r="CZ22">
        <v>0.47</v>
      </c>
      <c r="DA22">
        <v>0.16</v>
      </c>
      <c r="DB22">
        <v>0.1616163434876505</v>
      </c>
      <c r="DC22">
        <v>0.4036906383539444</v>
      </c>
      <c r="DD22">
        <v>0.04407219920959472</v>
      </c>
      <c r="DE22">
        <v>1</v>
      </c>
      <c r="DF22">
        <v>4.229312458144241E-05</v>
      </c>
      <c r="DG22">
        <v>-1.164844111197642E-05</v>
      </c>
      <c r="DH22">
        <v>7.484746855336116E-06</v>
      </c>
      <c r="DI22">
        <v>1</v>
      </c>
      <c r="DJ22">
        <v>0.002780025751190065</v>
      </c>
      <c r="DK22">
        <v>-0.003827842615927769</v>
      </c>
      <c r="DL22">
        <v>0.0005911293040724914</v>
      </c>
      <c r="DM22">
        <v>1</v>
      </c>
      <c r="DN22">
        <v>3</v>
      </c>
      <c r="DO22">
        <v>3</v>
      </c>
      <c r="DP22" t="s">
        <v>348</v>
      </c>
      <c r="DQ22">
        <v>3.103</v>
      </c>
      <c r="DR22">
        <v>2.7337</v>
      </c>
      <c r="DS22">
        <v>0.10028</v>
      </c>
      <c r="DT22">
        <v>0.101362</v>
      </c>
      <c r="DU22">
        <v>0.0706894</v>
      </c>
      <c r="DV22">
        <v>0.072598</v>
      </c>
      <c r="DW22">
        <v>26209.4</v>
      </c>
      <c r="DX22">
        <v>28428.4</v>
      </c>
      <c r="DY22">
        <v>27584.9</v>
      </c>
      <c r="DZ22">
        <v>29738.2</v>
      </c>
      <c r="EA22">
        <v>32095.5</v>
      </c>
      <c r="EB22">
        <v>34021.4</v>
      </c>
      <c r="EC22">
        <v>37844.2</v>
      </c>
      <c r="ED22">
        <v>40779.3</v>
      </c>
      <c r="EE22">
        <v>2.16857</v>
      </c>
      <c r="EF22">
        <v>2.1671</v>
      </c>
      <c r="EG22">
        <v>0.105798</v>
      </c>
      <c r="EH22">
        <v>0</v>
      </c>
      <c r="EI22">
        <v>21.8234</v>
      </c>
      <c r="EJ22">
        <v>999.9</v>
      </c>
      <c r="EK22">
        <v>59</v>
      </c>
      <c r="EL22">
        <v>25.7</v>
      </c>
      <c r="EM22">
        <v>19.4056</v>
      </c>
      <c r="EN22">
        <v>65.0904</v>
      </c>
      <c r="EO22">
        <v>11.9311</v>
      </c>
      <c r="EP22">
        <v>1</v>
      </c>
      <c r="EQ22">
        <v>-0.103092</v>
      </c>
      <c r="ER22">
        <v>1.99986</v>
      </c>
      <c r="ES22">
        <v>20.1997</v>
      </c>
      <c r="ET22">
        <v>5.25757</v>
      </c>
      <c r="EU22">
        <v>12.0579</v>
      </c>
      <c r="EV22">
        <v>4.9732</v>
      </c>
      <c r="EW22">
        <v>3.293</v>
      </c>
      <c r="EX22">
        <v>8708.1</v>
      </c>
      <c r="EY22">
        <v>9999</v>
      </c>
      <c r="EZ22">
        <v>9999</v>
      </c>
      <c r="FA22">
        <v>137.4</v>
      </c>
      <c r="FB22">
        <v>4.972</v>
      </c>
      <c r="FC22">
        <v>1.87054</v>
      </c>
      <c r="FD22">
        <v>1.87669</v>
      </c>
      <c r="FE22">
        <v>1.86981</v>
      </c>
      <c r="FF22">
        <v>1.87295</v>
      </c>
      <c r="FG22">
        <v>1.87454</v>
      </c>
      <c r="FH22">
        <v>1.87392</v>
      </c>
      <c r="FI22">
        <v>1.87531</v>
      </c>
      <c r="FJ22">
        <v>0</v>
      </c>
      <c r="FK22">
        <v>0</v>
      </c>
      <c r="FL22">
        <v>0</v>
      </c>
      <c r="FM22">
        <v>0</v>
      </c>
      <c r="FN22" t="s">
        <v>349</v>
      </c>
      <c r="FO22" t="s">
        <v>350</v>
      </c>
      <c r="FP22" t="s">
        <v>351</v>
      </c>
      <c r="FQ22" t="s">
        <v>351</v>
      </c>
      <c r="FR22" t="s">
        <v>351</v>
      </c>
      <c r="FS22" t="s">
        <v>351</v>
      </c>
      <c r="FT22">
        <v>0</v>
      </c>
      <c r="FU22">
        <v>100</v>
      </c>
      <c r="FV22">
        <v>100</v>
      </c>
      <c r="FW22">
        <v>1.504</v>
      </c>
      <c r="FX22">
        <v>0.0498</v>
      </c>
      <c r="FY22">
        <v>1.504428571428605</v>
      </c>
      <c r="FZ22">
        <v>0</v>
      </c>
      <c r="GA22">
        <v>0</v>
      </c>
      <c r="GB22">
        <v>0</v>
      </c>
      <c r="GC22">
        <v>0.04985000000000284</v>
      </c>
      <c r="GD22">
        <v>0</v>
      </c>
      <c r="GE22">
        <v>0</v>
      </c>
      <c r="GF22">
        <v>0</v>
      </c>
      <c r="GG22">
        <v>-1</v>
      </c>
      <c r="GH22">
        <v>-1</v>
      </c>
      <c r="GI22">
        <v>-1</v>
      </c>
      <c r="GJ22">
        <v>-1</v>
      </c>
      <c r="GK22">
        <v>19.5</v>
      </c>
      <c r="GL22">
        <v>19.5</v>
      </c>
      <c r="GM22">
        <v>1.0791</v>
      </c>
      <c r="GN22">
        <v>2.5</v>
      </c>
      <c r="GO22">
        <v>1.39893</v>
      </c>
      <c r="GP22">
        <v>2.28271</v>
      </c>
      <c r="GQ22">
        <v>1.44897</v>
      </c>
      <c r="GR22">
        <v>2.46582</v>
      </c>
      <c r="GS22">
        <v>29.5378</v>
      </c>
      <c r="GT22">
        <v>15.9533</v>
      </c>
      <c r="GU22">
        <v>18</v>
      </c>
      <c r="GV22">
        <v>484.633</v>
      </c>
      <c r="GW22">
        <v>552.913</v>
      </c>
      <c r="GX22">
        <v>19.9993</v>
      </c>
      <c r="GY22">
        <v>25.7632</v>
      </c>
      <c r="GZ22">
        <v>29.9996</v>
      </c>
      <c r="HA22">
        <v>25.8085</v>
      </c>
      <c r="HB22">
        <v>25.7785</v>
      </c>
      <c r="HC22">
        <v>21.5729</v>
      </c>
      <c r="HD22">
        <v>29.9868</v>
      </c>
      <c r="HE22">
        <v>50.2274</v>
      </c>
      <c r="HF22">
        <v>20</v>
      </c>
      <c r="HG22">
        <v>420</v>
      </c>
      <c r="HH22">
        <v>13.8794</v>
      </c>
      <c r="HI22">
        <v>102.084</v>
      </c>
      <c r="HJ22">
        <v>101.914</v>
      </c>
    </row>
    <row r="23" spans="1:218">
      <c r="A23">
        <v>7</v>
      </c>
      <c r="B23">
        <v>1692282249.5</v>
      </c>
      <c r="C23">
        <v>906.4000000953674</v>
      </c>
      <c r="D23" t="s">
        <v>362</v>
      </c>
      <c r="E23" t="s">
        <v>363</v>
      </c>
      <c r="F23" t="s">
        <v>344</v>
      </c>
      <c r="I23" t="s">
        <v>345</v>
      </c>
      <c r="J23">
        <v>1692282249.5</v>
      </c>
      <c r="K23">
        <f>(L23)/1000</f>
        <v>0</v>
      </c>
      <c r="L23">
        <f>1000*BB23*AJ23*(AX23-AY23)/(100*AQ23*(1000-AJ23*AX23))</f>
        <v>0</v>
      </c>
      <c r="M23">
        <f>BB23*AJ23*(AW23-AV23*(1000-AJ23*AY23)/(1000-AJ23*AX23))/(100*AQ23)</f>
        <v>0</v>
      </c>
      <c r="N23">
        <f>AV23 - IF(AJ23&gt;1, M23*AQ23*100.0/(AL23*BJ23), 0)</f>
        <v>0</v>
      </c>
      <c r="O23">
        <f>((U23-K23/2)*N23-M23)/(U23+K23/2)</f>
        <v>0</v>
      </c>
      <c r="P23">
        <f>O23*(BC23+BD23)/1000.0</f>
        <v>0</v>
      </c>
      <c r="Q23">
        <f>(AV23 - IF(AJ23&gt;1, M23*AQ23*100.0/(AL23*BJ23), 0))*(BC23+BD23)/1000.0</f>
        <v>0</v>
      </c>
      <c r="R23">
        <f>2.0/((1/T23-1/S23)+SIGN(T23)*SQRT((1/T23-1/S23)*(1/T23-1/S23) + 4*AR23/((AR23+1)*(AR23+1))*(2*1/T23*1/S23-1/S23*1/S23)))</f>
        <v>0</v>
      </c>
      <c r="S23">
        <f>IF(LEFT(AS23,1)&lt;&gt;"0",IF(LEFT(AS23,1)="1",3.0,AT23),$D$5+$E$5*(BJ23*BC23/($K$5*1000))+$F$5*(BJ23*BC23/($K$5*1000))*MAX(MIN(AQ23,$J$5),$I$5)*MAX(MIN(AQ23,$J$5),$I$5)+$G$5*MAX(MIN(AQ23,$J$5),$I$5)*(BJ23*BC23/($K$5*1000))+$H$5*(BJ23*BC23/($K$5*1000))*(BJ23*BC23/($K$5*1000)))</f>
        <v>0</v>
      </c>
      <c r="T23">
        <f>K23*(1000-(1000*0.61365*exp(17.502*X23/(240.97+X23))/(BC23+BD23)+AX23)/2)/(1000*0.61365*exp(17.502*X23/(240.97+X23))/(BC23+BD23)-AX23)</f>
        <v>0</v>
      </c>
      <c r="U23">
        <f>1/((AR23+1)/(R23/1.6)+1/(S23/1.37)) + AR23/((AR23+1)/(R23/1.6) + AR23/(S23/1.37))</f>
        <v>0</v>
      </c>
      <c r="V23">
        <f>(AM23*AP23)</f>
        <v>0</v>
      </c>
      <c r="W23">
        <f>(BE23+(V23+2*0.95*5.67E-8*(((BE23+$B$7)+273)^4-(BE23+273)^4)-44100*K23)/(1.84*29.3*S23+8*0.95*5.67E-8*(BE23+273)^3))</f>
        <v>0</v>
      </c>
      <c r="X23">
        <f>($C$7*BF23+$D$7*BG23+$E$7*W23)</f>
        <v>0</v>
      </c>
      <c r="Y23">
        <f>0.61365*exp(17.502*X23/(240.97+X23))</f>
        <v>0</v>
      </c>
      <c r="Z23">
        <f>(AA23/AB23*100)</f>
        <v>0</v>
      </c>
      <c r="AA23">
        <f>AX23*(BC23+BD23)/1000</f>
        <v>0</v>
      </c>
      <c r="AB23">
        <f>0.61365*exp(17.502*BE23/(240.97+BE23))</f>
        <v>0</v>
      </c>
      <c r="AC23">
        <f>(Y23-AX23*(BC23+BD23)/1000)</f>
        <v>0</v>
      </c>
      <c r="AD23">
        <f>(-K23*44100)</f>
        <v>0</v>
      </c>
      <c r="AE23">
        <f>2*29.3*S23*0.92*(BE23-X23)</f>
        <v>0</v>
      </c>
      <c r="AF23">
        <f>2*0.95*5.67E-8*(((BE23+$B$7)+273)^4-(X23+273)^4)</f>
        <v>0</v>
      </c>
      <c r="AG23">
        <f>V23+AF23+AD23+AE23</f>
        <v>0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MAX(0,($B$13+$C$13*BJ23)/(1+$D$13*BJ23)*BC23/(BE23+273)*$E$13)</f>
        <v>0</v>
      </c>
      <c r="AM23">
        <f>$B$11*BK23+$C$11*BL23+$F$11*BW23*(1-BZ23)</f>
        <v>0</v>
      </c>
      <c r="AN23">
        <f>AM23*AO23</f>
        <v>0</v>
      </c>
      <c r="AO23">
        <f>($B$11*$D$9+$C$11*$D$9+$F$11*((CJ23+CB23)/MAX(CJ23+CB23+CK23, 0.1)*$I$9+CK23/MAX(CJ23+CB23+CK23, 0.1)*$J$9))/($B$11+$C$11+$F$11)</f>
        <v>0</v>
      </c>
      <c r="AP23">
        <f>($B$11*$K$9+$C$11*$K$9+$F$11*((CJ23+CB23)/MAX(CJ23+CB23+CK23, 0.1)*$P$9+CK23/MAX(CJ23+CB23+CK23, 0.1)*$Q$9))/($B$11+$C$11+$F$11)</f>
        <v>0</v>
      </c>
      <c r="AQ23">
        <v>6</v>
      </c>
      <c r="AR23">
        <v>0.5</v>
      </c>
      <c r="AS23" t="s">
        <v>346</v>
      </c>
      <c r="AT23">
        <v>2</v>
      </c>
      <c r="AU23">
        <v>1692282249.5</v>
      </c>
      <c r="AV23">
        <v>416.977</v>
      </c>
      <c r="AW23">
        <v>420.012</v>
      </c>
      <c r="AX23">
        <v>13.7275</v>
      </c>
      <c r="AY23">
        <v>13.2179</v>
      </c>
      <c r="AZ23">
        <v>415.473</v>
      </c>
      <c r="BA23">
        <v>13.6776</v>
      </c>
      <c r="BB23">
        <v>500.029</v>
      </c>
      <c r="BC23">
        <v>100.792</v>
      </c>
      <c r="BD23">
        <v>0.0999675</v>
      </c>
      <c r="BE23">
        <v>22.7919</v>
      </c>
      <c r="BF23">
        <v>22.9139</v>
      </c>
      <c r="BG23">
        <v>999.9</v>
      </c>
      <c r="BH23">
        <v>0</v>
      </c>
      <c r="BI23">
        <v>0</v>
      </c>
      <c r="BJ23">
        <v>9993.120000000001</v>
      </c>
      <c r="BK23">
        <v>0</v>
      </c>
      <c r="BL23">
        <v>86.2619</v>
      </c>
      <c r="BM23">
        <v>-3.03455</v>
      </c>
      <c r="BN23">
        <v>422.781</v>
      </c>
      <c r="BO23">
        <v>425.638</v>
      </c>
      <c r="BP23">
        <v>0.509624</v>
      </c>
      <c r="BQ23">
        <v>420.012</v>
      </c>
      <c r="BR23">
        <v>13.2179</v>
      </c>
      <c r="BS23">
        <v>1.38363</v>
      </c>
      <c r="BT23">
        <v>1.33226</v>
      </c>
      <c r="BU23">
        <v>11.7394</v>
      </c>
      <c r="BV23">
        <v>11.1678</v>
      </c>
      <c r="BW23">
        <v>1999.91</v>
      </c>
      <c r="BX23">
        <v>0.899995</v>
      </c>
      <c r="BY23">
        <v>0.100005</v>
      </c>
      <c r="BZ23">
        <v>0</v>
      </c>
      <c r="CA23">
        <v>2.2021</v>
      </c>
      <c r="CB23">
        <v>0</v>
      </c>
      <c r="CC23">
        <v>18236.4</v>
      </c>
      <c r="CD23">
        <v>17858.1</v>
      </c>
      <c r="CE23">
        <v>37.687</v>
      </c>
      <c r="CF23">
        <v>38.562</v>
      </c>
      <c r="CG23">
        <v>38</v>
      </c>
      <c r="CH23">
        <v>37.062</v>
      </c>
      <c r="CI23">
        <v>36.875</v>
      </c>
      <c r="CJ23">
        <v>1799.91</v>
      </c>
      <c r="CK23">
        <v>200</v>
      </c>
      <c r="CL23">
        <v>0</v>
      </c>
      <c r="CM23">
        <v>1692282244.3</v>
      </c>
      <c r="CN23">
        <v>0</v>
      </c>
      <c r="CO23">
        <v>1692280915.1</v>
      </c>
      <c r="CP23" t="s">
        <v>347</v>
      </c>
      <c r="CQ23">
        <v>1692280915.1</v>
      </c>
      <c r="CR23">
        <v>1692280914.6</v>
      </c>
      <c r="CS23">
        <v>4</v>
      </c>
      <c r="CT23">
        <v>-0.024</v>
      </c>
      <c r="CU23">
        <v>-0.015</v>
      </c>
      <c r="CV23">
        <v>1.504</v>
      </c>
      <c r="CW23">
        <v>0.05</v>
      </c>
      <c r="CX23">
        <v>417</v>
      </c>
      <c r="CY23">
        <v>13</v>
      </c>
      <c r="CZ23">
        <v>0.47</v>
      </c>
      <c r="DA23">
        <v>0.16</v>
      </c>
      <c r="DB23">
        <v>2.319889561558473</v>
      </c>
      <c r="DC23">
        <v>0.08374098381167076</v>
      </c>
      <c r="DD23">
        <v>0.02015138093093639</v>
      </c>
      <c r="DE23">
        <v>1</v>
      </c>
      <c r="DF23">
        <v>0.0004900357903929654</v>
      </c>
      <c r="DG23">
        <v>-0.0004824418411926862</v>
      </c>
      <c r="DH23">
        <v>3.748562009360668E-05</v>
      </c>
      <c r="DI23">
        <v>1</v>
      </c>
      <c r="DJ23">
        <v>0.03319054816574649</v>
      </c>
      <c r="DK23">
        <v>-0.0472161019668645</v>
      </c>
      <c r="DL23">
        <v>0.002429490230577907</v>
      </c>
      <c r="DM23">
        <v>1</v>
      </c>
      <c r="DN23">
        <v>3</v>
      </c>
      <c r="DO23">
        <v>3</v>
      </c>
      <c r="DP23" t="s">
        <v>348</v>
      </c>
      <c r="DQ23">
        <v>3.10276</v>
      </c>
      <c r="DR23">
        <v>2.73354</v>
      </c>
      <c r="DS23">
        <v>0.0998018</v>
      </c>
      <c r="DT23">
        <v>0.101374</v>
      </c>
      <c r="DU23">
        <v>0.07013419999999999</v>
      </c>
      <c r="DV23">
        <v>0.07007149999999999</v>
      </c>
      <c r="DW23">
        <v>26225.4</v>
      </c>
      <c r="DX23">
        <v>28434.4</v>
      </c>
      <c r="DY23">
        <v>27586.4</v>
      </c>
      <c r="DZ23">
        <v>29744.5</v>
      </c>
      <c r="EA23">
        <v>32117.5</v>
      </c>
      <c r="EB23">
        <v>34122.2</v>
      </c>
      <c r="EC23">
        <v>37847.3</v>
      </c>
      <c r="ED23">
        <v>40788.7</v>
      </c>
      <c r="EE23">
        <v>2.17222</v>
      </c>
      <c r="EF23">
        <v>2.16677</v>
      </c>
      <c r="EG23">
        <v>0.0663474</v>
      </c>
      <c r="EH23">
        <v>0</v>
      </c>
      <c r="EI23">
        <v>21.8206</v>
      </c>
      <c r="EJ23">
        <v>999.9</v>
      </c>
      <c r="EK23">
        <v>57.7</v>
      </c>
      <c r="EL23">
        <v>25.8</v>
      </c>
      <c r="EM23">
        <v>19.0898</v>
      </c>
      <c r="EN23">
        <v>64.7604</v>
      </c>
      <c r="EO23">
        <v>12.2877</v>
      </c>
      <c r="EP23">
        <v>1</v>
      </c>
      <c r="EQ23">
        <v>-0.11608</v>
      </c>
      <c r="ER23">
        <v>1.91474</v>
      </c>
      <c r="ES23">
        <v>20.2003</v>
      </c>
      <c r="ET23">
        <v>5.25712</v>
      </c>
      <c r="EU23">
        <v>12.0579</v>
      </c>
      <c r="EV23">
        <v>4.9731</v>
      </c>
      <c r="EW23">
        <v>3.293</v>
      </c>
      <c r="EX23">
        <v>8712</v>
      </c>
      <c r="EY23">
        <v>9999</v>
      </c>
      <c r="EZ23">
        <v>9999</v>
      </c>
      <c r="FA23">
        <v>137.5</v>
      </c>
      <c r="FB23">
        <v>4.972</v>
      </c>
      <c r="FC23">
        <v>1.87056</v>
      </c>
      <c r="FD23">
        <v>1.8767</v>
      </c>
      <c r="FE23">
        <v>1.86981</v>
      </c>
      <c r="FF23">
        <v>1.87298</v>
      </c>
      <c r="FG23">
        <v>1.87454</v>
      </c>
      <c r="FH23">
        <v>1.87393</v>
      </c>
      <c r="FI23">
        <v>1.87532</v>
      </c>
      <c r="FJ23">
        <v>0</v>
      </c>
      <c r="FK23">
        <v>0</v>
      </c>
      <c r="FL23">
        <v>0</v>
      </c>
      <c r="FM23">
        <v>0</v>
      </c>
      <c r="FN23" t="s">
        <v>349</v>
      </c>
      <c r="FO23" t="s">
        <v>350</v>
      </c>
      <c r="FP23" t="s">
        <v>351</v>
      </c>
      <c r="FQ23" t="s">
        <v>351</v>
      </c>
      <c r="FR23" t="s">
        <v>351</v>
      </c>
      <c r="FS23" t="s">
        <v>351</v>
      </c>
      <c r="FT23">
        <v>0</v>
      </c>
      <c r="FU23">
        <v>100</v>
      </c>
      <c r="FV23">
        <v>100</v>
      </c>
      <c r="FW23">
        <v>1.504</v>
      </c>
      <c r="FX23">
        <v>0.0499</v>
      </c>
      <c r="FY23">
        <v>1.504428571428605</v>
      </c>
      <c r="FZ23">
        <v>0</v>
      </c>
      <c r="GA23">
        <v>0</v>
      </c>
      <c r="GB23">
        <v>0</v>
      </c>
      <c r="GC23">
        <v>0.04985000000000284</v>
      </c>
      <c r="GD23">
        <v>0</v>
      </c>
      <c r="GE23">
        <v>0</v>
      </c>
      <c r="GF23">
        <v>0</v>
      </c>
      <c r="GG23">
        <v>-1</v>
      </c>
      <c r="GH23">
        <v>-1</v>
      </c>
      <c r="GI23">
        <v>-1</v>
      </c>
      <c r="GJ23">
        <v>-1</v>
      </c>
      <c r="GK23">
        <v>22.2</v>
      </c>
      <c r="GL23">
        <v>22.2</v>
      </c>
      <c r="GM23">
        <v>1.0791</v>
      </c>
      <c r="GN23">
        <v>2.49146</v>
      </c>
      <c r="GO23">
        <v>1.39893</v>
      </c>
      <c r="GP23">
        <v>2.28271</v>
      </c>
      <c r="GQ23">
        <v>1.44897</v>
      </c>
      <c r="GR23">
        <v>2.51831</v>
      </c>
      <c r="GS23">
        <v>29.623</v>
      </c>
      <c r="GT23">
        <v>15.9358</v>
      </c>
      <c r="GU23">
        <v>18</v>
      </c>
      <c r="GV23">
        <v>485.997</v>
      </c>
      <c r="GW23">
        <v>551.842</v>
      </c>
      <c r="GX23">
        <v>19.9992</v>
      </c>
      <c r="GY23">
        <v>25.6118</v>
      </c>
      <c r="GZ23">
        <v>29.9997</v>
      </c>
      <c r="HA23">
        <v>25.7138</v>
      </c>
      <c r="HB23">
        <v>25.7016</v>
      </c>
      <c r="HC23">
        <v>21.5638</v>
      </c>
      <c r="HD23">
        <v>31.7143</v>
      </c>
      <c r="HE23">
        <v>46.4142</v>
      </c>
      <c r="HF23">
        <v>20</v>
      </c>
      <c r="HG23">
        <v>420</v>
      </c>
      <c r="HH23">
        <v>13.2495</v>
      </c>
      <c r="HI23">
        <v>102.091</v>
      </c>
      <c r="HJ23">
        <v>101.937</v>
      </c>
    </row>
    <row r="24" spans="1:218">
      <c r="A24">
        <v>8</v>
      </c>
      <c r="B24">
        <v>1692282371</v>
      </c>
      <c r="C24">
        <v>1027.900000095367</v>
      </c>
      <c r="D24" t="s">
        <v>364</v>
      </c>
      <c r="E24" t="s">
        <v>365</v>
      </c>
      <c r="F24" t="s">
        <v>344</v>
      </c>
      <c r="I24" t="s">
        <v>345</v>
      </c>
      <c r="J24">
        <v>1692282371</v>
      </c>
      <c r="K24">
        <f>(L24)/1000</f>
        <v>0</v>
      </c>
      <c r="L24">
        <f>1000*BB24*AJ24*(AX24-AY24)/(100*AQ24*(1000-AJ24*AX24))</f>
        <v>0</v>
      </c>
      <c r="M24">
        <f>BB24*AJ24*(AW24-AV24*(1000-AJ24*AY24)/(1000-AJ24*AX24))/(100*AQ24)</f>
        <v>0</v>
      </c>
      <c r="N24">
        <f>AV24 - IF(AJ24&gt;1, M24*AQ24*100.0/(AL24*BJ24), 0)</f>
        <v>0</v>
      </c>
      <c r="O24">
        <f>((U24-K24/2)*N24-M24)/(U24+K24/2)</f>
        <v>0</v>
      </c>
      <c r="P24">
        <f>O24*(BC24+BD24)/1000.0</f>
        <v>0</v>
      </c>
      <c r="Q24">
        <f>(AV24 - IF(AJ24&gt;1, M24*AQ24*100.0/(AL24*BJ24), 0))*(BC24+BD24)/1000.0</f>
        <v>0</v>
      </c>
      <c r="R24">
        <f>2.0/((1/T24-1/S24)+SIGN(T24)*SQRT((1/T24-1/S24)*(1/T24-1/S24) + 4*AR24/((AR24+1)*(AR24+1))*(2*1/T24*1/S24-1/S24*1/S24)))</f>
        <v>0</v>
      </c>
      <c r="S24">
        <f>IF(LEFT(AS24,1)&lt;&gt;"0",IF(LEFT(AS24,1)="1",3.0,AT24),$D$5+$E$5*(BJ24*BC24/($K$5*1000))+$F$5*(BJ24*BC24/($K$5*1000))*MAX(MIN(AQ24,$J$5),$I$5)*MAX(MIN(AQ24,$J$5),$I$5)+$G$5*MAX(MIN(AQ24,$J$5),$I$5)*(BJ24*BC24/($K$5*1000))+$H$5*(BJ24*BC24/($K$5*1000))*(BJ24*BC24/($K$5*1000)))</f>
        <v>0</v>
      </c>
      <c r="T24">
        <f>K24*(1000-(1000*0.61365*exp(17.502*X24/(240.97+X24))/(BC24+BD24)+AX24)/2)/(1000*0.61365*exp(17.502*X24/(240.97+X24))/(BC24+BD24)-AX24)</f>
        <v>0</v>
      </c>
      <c r="U24">
        <f>1/((AR24+1)/(R24/1.6)+1/(S24/1.37)) + AR24/((AR24+1)/(R24/1.6) + AR24/(S24/1.37))</f>
        <v>0</v>
      </c>
      <c r="V24">
        <f>(AM24*AP24)</f>
        <v>0</v>
      </c>
      <c r="W24">
        <f>(BE24+(V24+2*0.95*5.67E-8*(((BE24+$B$7)+273)^4-(BE24+273)^4)-44100*K24)/(1.84*29.3*S24+8*0.95*5.67E-8*(BE24+273)^3))</f>
        <v>0</v>
      </c>
      <c r="X24">
        <f>($C$7*BF24+$D$7*BG24+$E$7*W24)</f>
        <v>0</v>
      </c>
      <c r="Y24">
        <f>0.61365*exp(17.502*X24/(240.97+X24))</f>
        <v>0</v>
      </c>
      <c r="Z24">
        <f>(AA24/AB24*100)</f>
        <v>0</v>
      </c>
      <c r="AA24">
        <f>AX24*(BC24+BD24)/1000</f>
        <v>0</v>
      </c>
      <c r="AB24">
        <f>0.61365*exp(17.502*BE24/(240.97+BE24))</f>
        <v>0</v>
      </c>
      <c r="AC24">
        <f>(Y24-AX24*(BC24+BD24)/1000)</f>
        <v>0</v>
      </c>
      <c r="AD24">
        <f>(-K24*44100)</f>
        <v>0</v>
      </c>
      <c r="AE24">
        <f>2*29.3*S24*0.92*(BE24-X24)</f>
        <v>0</v>
      </c>
      <c r="AF24">
        <f>2*0.95*5.67E-8*(((BE24+$B$7)+273)^4-(X24+273)^4)</f>
        <v>0</v>
      </c>
      <c r="AG24">
        <f>V24+AF24+AD24+AE24</f>
        <v>0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MAX(0,($B$13+$C$13*BJ24)/(1+$D$13*BJ24)*BC24/(BE24+273)*$E$13)</f>
        <v>0</v>
      </c>
      <c r="AM24">
        <f>$B$11*BK24+$C$11*BL24+$F$11*BW24*(1-BZ24)</f>
        <v>0</v>
      </c>
      <c r="AN24">
        <f>AM24*AO24</f>
        <v>0</v>
      </c>
      <c r="AO24">
        <f>($B$11*$D$9+$C$11*$D$9+$F$11*((CJ24+CB24)/MAX(CJ24+CB24+CK24, 0.1)*$I$9+CK24/MAX(CJ24+CB24+CK24, 0.1)*$J$9))/($B$11+$C$11+$F$11)</f>
        <v>0</v>
      </c>
      <c r="AP24">
        <f>($B$11*$K$9+$C$11*$K$9+$F$11*((CJ24+CB24)/MAX(CJ24+CB24+CK24, 0.1)*$P$9+CK24/MAX(CJ24+CB24+CK24, 0.1)*$Q$9))/($B$11+$C$11+$F$11)</f>
        <v>0</v>
      </c>
      <c r="AQ24">
        <v>6</v>
      </c>
      <c r="AR24">
        <v>0.5</v>
      </c>
      <c r="AS24" t="s">
        <v>346</v>
      </c>
      <c r="AT24">
        <v>2</v>
      </c>
      <c r="AU24">
        <v>1692282371</v>
      </c>
      <c r="AV24">
        <v>413.77</v>
      </c>
      <c r="AW24">
        <v>419.972</v>
      </c>
      <c r="AX24">
        <v>13.7645</v>
      </c>
      <c r="AY24">
        <v>12.6111</v>
      </c>
      <c r="AZ24">
        <v>412.266</v>
      </c>
      <c r="BA24">
        <v>13.7146</v>
      </c>
      <c r="BB24">
        <v>500.144</v>
      </c>
      <c r="BC24">
        <v>100.797</v>
      </c>
      <c r="BD24">
        <v>0.10008</v>
      </c>
      <c r="BE24">
        <v>22.7565</v>
      </c>
      <c r="BF24">
        <v>22.965</v>
      </c>
      <c r="BG24">
        <v>999.9</v>
      </c>
      <c r="BH24">
        <v>0</v>
      </c>
      <c r="BI24">
        <v>0</v>
      </c>
      <c r="BJ24">
        <v>10010</v>
      </c>
      <c r="BK24">
        <v>0</v>
      </c>
      <c r="BL24">
        <v>38.4306</v>
      </c>
      <c r="BM24">
        <v>-6.20212</v>
      </c>
      <c r="BN24">
        <v>419.545</v>
      </c>
      <c r="BO24">
        <v>425.336</v>
      </c>
      <c r="BP24">
        <v>1.15342</v>
      </c>
      <c r="BQ24">
        <v>419.972</v>
      </c>
      <c r="BR24">
        <v>12.6111</v>
      </c>
      <c r="BS24">
        <v>1.38743</v>
      </c>
      <c r="BT24">
        <v>1.27116</v>
      </c>
      <c r="BU24">
        <v>11.7809</v>
      </c>
      <c r="BV24">
        <v>10.4622</v>
      </c>
      <c r="BW24">
        <v>2000.08</v>
      </c>
      <c r="BX24">
        <v>0.899999</v>
      </c>
      <c r="BY24">
        <v>0.100001</v>
      </c>
      <c r="BZ24">
        <v>0</v>
      </c>
      <c r="CA24">
        <v>2.7426</v>
      </c>
      <c r="CB24">
        <v>0</v>
      </c>
      <c r="CC24">
        <v>14609.3</v>
      </c>
      <c r="CD24">
        <v>17859.7</v>
      </c>
      <c r="CE24">
        <v>37</v>
      </c>
      <c r="CF24">
        <v>38</v>
      </c>
      <c r="CG24">
        <v>37.312</v>
      </c>
      <c r="CH24">
        <v>36.562</v>
      </c>
      <c r="CI24">
        <v>36.25</v>
      </c>
      <c r="CJ24">
        <v>1800.07</v>
      </c>
      <c r="CK24">
        <v>200.01</v>
      </c>
      <c r="CL24">
        <v>0</v>
      </c>
      <c r="CM24">
        <v>1692282366.1</v>
      </c>
      <c r="CN24">
        <v>0</v>
      </c>
      <c r="CO24">
        <v>1692280915.1</v>
      </c>
      <c r="CP24" t="s">
        <v>347</v>
      </c>
      <c r="CQ24">
        <v>1692280915.1</v>
      </c>
      <c r="CR24">
        <v>1692280914.6</v>
      </c>
      <c r="CS24">
        <v>4</v>
      </c>
      <c r="CT24">
        <v>-0.024</v>
      </c>
      <c r="CU24">
        <v>-0.015</v>
      </c>
      <c r="CV24">
        <v>1.504</v>
      </c>
      <c r="CW24">
        <v>0.05</v>
      </c>
      <c r="CX24">
        <v>417</v>
      </c>
      <c r="CY24">
        <v>13</v>
      </c>
      <c r="CZ24">
        <v>0.47</v>
      </c>
      <c r="DA24">
        <v>0.16</v>
      </c>
      <c r="DB24">
        <v>4.709986122215467</v>
      </c>
      <c r="DC24">
        <v>0.4301267145466547</v>
      </c>
      <c r="DD24">
        <v>0.03067716024576137</v>
      </c>
      <c r="DE24">
        <v>1</v>
      </c>
      <c r="DF24">
        <v>0.001067366838415538</v>
      </c>
      <c r="DG24">
        <v>-0.0007532230909618662</v>
      </c>
      <c r="DH24">
        <v>5.437009825779256E-05</v>
      </c>
      <c r="DI24">
        <v>1</v>
      </c>
      <c r="DJ24">
        <v>0.07313450125831475</v>
      </c>
      <c r="DK24">
        <v>-0.05833203866847927</v>
      </c>
      <c r="DL24">
        <v>0.002807620481048532</v>
      </c>
      <c r="DM24">
        <v>1</v>
      </c>
      <c r="DN24">
        <v>3</v>
      </c>
      <c r="DO24">
        <v>3</v>
      </c>
      <c r="DP24" t="s">
        <v>348</v>
      </c>
      <c r="DQ24">
        <v>3.10275</v>
      </c>
      <c r="DR24">
        <v>2.7338</v>
      </c>
      <c r="DS24">
        <v>0.09923849999999999</v>
      </c>
      <c r="DT24">
        <v>0.101382</v>
      </c>
      <c r="DU24">
        <v>0.0702932</v>
      </c>
      <c r="DV24">
        <v>0.0676339</v>
      </c>
      <c r="DW24">
        <v>26242.1</v>
      </c>
      <c r="DX24">
        <v>28437.2</v>
      </c>
      <c r="DY24">
        <v>27586.4</v>
      </c>
      <c r="DZ24">
        <v>29747.4</v>
      </c>
      <c r="EA24">
        <v>32112.5</v>
      </c>
      <c r="EB24">
        <v>34216</v>
      </c>
      <c r="EC24">
        <v>37847.7</v>
      </c>
      <c r="ED24">
        <v>40793.8</v>
      </c>
      <c r="EE24">
        <v>2.15863</v>
      </c>
      <c r="EF24">
        <v>2.16547</v>
      </c>
      <c r="EG24">
        <v>0.06692480000000001</v>
      </c>
      <c r="EH24">
        <v>0</v>
      </c>
      <c r="EI24">
        <v>21.8623</v>
      </c>
      <c r="EJ24">
        <v>999.9</v>
      </c>
      <c r="EK24">
        <v>56.6</v>
      </c>
      <c r="EL24">
        <v>25.9</v>
      </c>
      <c r="EM24">
        <v>18.8342</v>
      </c>
      <c r="EN24">
        <v>64.9804</v>
      </c>
      <c r="EO24">
        <v>11.851</v>
      </c>
      <c r="EP24">
        <v>1</v>
      </c>
      <c r="EQ24">
        <v>-0.123214</v>
      </c>
      <c r="ER24">
        <v>1.9376</v>
      </c>
      <c r="ES24">
        <v>20.2004</v>
      </c>
      <c r="ET24">
        <v>5.25712</v>
      </c>
      <c r="EU24">
        <v>12.0579</v>
      </c>
      <c r="EV24">
        <v>4.97295</v>
      </c>
      <c r="EW24">
        <v>3.293</v>
      </c>
      <c r="EX24">
        <v>8714.9</v>
      </c>
      <c r="EY24">
        <v>9999</v>
      </c>
      <c r="EZ24">
        <v>9999</v>
      </c>
      <c r="FA24">
        <v>137.5</v>
      </c>
      <c r="FB24">
        <v>4.97202</v>
      </c>
      <c r="FC24">
        <v>1.87047</v>
      </c>
      <c r="FD24">
        <v>1.87668</v>
      </c>
      <c r="FE24">
        <v>1.8698</v>
      </c>
      <c r="FF24">
        <v>1.87293</v>
      </c>
      <c r="FG24">
        <v>1.87454</v>
      </c>
      <c r="FH24">
        <v>1.8739</v>
      </c>
      <c r="FI24">
        <v>1.87531</v>
      </c>
      <c r="FJ24">
        <v>0</v>
      </c>
      <c r="FK24">
        <v>0</v>
      </c>
      <c r="FL24">
        <v>0</v>
      </c>
      <c r="FM24">
        <v>0</v>
      </c>
      <c r="FN24" t="s">
        <v>349</v>
      </c>
      <c r="FO24" t="s">
        <v>350</v>
      </c>
      <c r="FP24" t="s">
        <v>351</v>
      </c>
      <c r="FQ24" t="s">
        <v>351</v>
      </c>
      <c r="FR24" t="s">
        <v>351</v>
      </c>
      <c r="FS24" t="s">
        <v>351</v>
      </c>
      <c r="FT24">
        <v>0</v>
      </c>
      <c r="FU24">
        <v>100</v>
      </c>
      <c r="FV24">
        <v>100</v>
      </c>
      <c r="FW24">
        <v>1.504</v>
      </c>
      <c r="FX24">
        <v>0.0499</v>
      </c>
      <c r="FY24">
        <v>1.504428571428605</v>
      </c>
      <c r="FZ24">
        <v>0</v>
      </c>
      <c r="GA24">
        <v>0</v>
      </c>
      <c r="GB24">
        <v>0</v>
      </c>
      <c r="GC24">
        <v>0.04985000000000284</v>
      </c>
      <c r="GD24">
        <v>0</v>
      </c>
      <c r="GE24">
        <v>0</v>
      </c>
      <c r="GF24">
        <v>0</v>
      </c>
      <c r="GG24">
        <v>-1</v>
      </c>
      <c r="GH24">
        <v>-1</v>
      </c>
      <c r="GI24">
        <v>-1</v>
      </c>
      <c r="GJ24">
        <v>-1</v>
      </c>
      <c r="GK24">
        <v>24.3</v>
      </c>
      <c r="GL24">
        <v>24.3</v>
      </c>
      <c r="GM24">
        <v>1.0791</v>
      </c>
      <c r="GN24">
        <v>2.50244</v>
      </c>
      <c r="GO24">
        <v>1.39893</v>
      </c>
      <c r="GP24">
        <v>2.28271</v>
      </c>
      <c r="GQ24">
        <v>1.44897</v>
      </c>
      <c r="GR24">
        <v>2.37183</v>
      </c>
      <c r="GS24">
        <v>29.687</v>
      </c>
      <c r="GT24">
        <v>15.9182</v>
      </c>
      <c r="GU24">
        <v>18</v>
      </c>
      <c r="GV24">
        <v>477.018</v>
      </c>
      <c r="GW24">
        <v>550.206</v>
      </c>
      <c r="GX24">
        <v>19.9998</v>
      </c>
      <c r="GY24">
        <v>25.5345</v>
      </c>
      <c r="GZ24">
        <v>29.9998</v>
      </c>
      <c r="HA24">
        <v>25.6468</v>
      </c>
      <c r="HB24">
        <v>25.638</v>
      </c>
      <c r="HC24">
        <v>21.5574</v>
      </c>
      <c r="HD24">
        <v>33.1004</v>
      </c>
      <c r="HE24">
        <v>43.7805</v>
      </c>
      <c r="HF24">
        <v>20</v>
      </c>
      <c r="HG24">
        <v>420</v>
      </c>
      <c r="HH24">
        <v>12.6916</v>
      </c>
      <c r="HI24">
        <v>102.092</v>
      </c>
      <c r="HJ24">
        <v>101.948</v>
      </c>
    </row>
    <row r="25" spans="1:218">
      <c r="A25">
        <v>9</v>
      </c>
      <c r="B25">
        <v>1692282463</v>
      </c>
      <c r="C25">
        <v>1119.900000095367</v>
      </c>
      <c r="D25" t="s">
        <v>366</v>
      </c>
      <c r="E25" t="s">
        <v>367</v>
      </c>
      <c r="F25" t="s">
        <v>344</v>
      </c>
      <c r="I25" t="s">
        <v>345</v>
      </c>
      <c r="J25">
        <v>1692282463</v>
      </c>
      <c r="K25">
        <f>(L25)/1000</f>
        <v>0</v>
      </c>
      <c r="L25">
        <f>1000*BB25*AJ25*(AX25-AY25)/(100*AQ25*(1000-AJ25*AX25))</f>
        <v>0</v>
      </c>
      <c r="M25">
        <f>BB25*AJ25*(AW25-AV25*(1000-AJ25*AY25)/(1000-AJ25*AX25))/(100*AQ25)</f>
        <v>0</v>
      </c>
      <c r="N25">
        <f>AV25 - IF(AJ25&gt;1, M25*AQ25*100.0/(AL25*BJ25), 0)</f>
        <v>0</v>
      </c>
      <c r="O25">
        <f>((U25-K25/2)*N25-M25)/(U25+K25/2)</f>
        <v>0</v>
      </c>
      <c r="P25">
        <f>O25*(BC25+BD25)/1000.0</f>
        <v>0</v>
      </c>
      <c r="Q25">
        <f>(AV25 - IF(AJ25&gt;1, M25*AQ25*100.0/(AL25*BJ25), 0))*(BC25+BD25)/1000.0</f>
        <v>0</v>
      </c>
      <c r="R25">
        <f>2.0/((1/T25-1/S25)+SIGN(T25)*SQRT((1/T25-1/S25)*(1/T25-1/S25) + 4*AR25/((AR25+1)*(AR25+1))*(2*1/T25*1/S25-1/S25*1/S25)))</f>
        <v>0</v>
      </c>
      <c r="S25">
        <f>IF(LEFT(AS25,1)&lt;&gt;"0",IF(LEFT(AS25,1)="1",3.0,AT25),$D$5+$E$5*(BJ25*BC25/($K$5*1000))+$F$5*(BJ25*BC25/($K$5*1000))*MAX(MIN(AQ25,$J$5),$I$5)*MAX(MIN(AQ25,$J$5),$I$5)+$G$5*MAX(MIN(AQ25,$J$5),$I$5)*(BJ25*BC25/($K$5*1000))+$H$5*(BJ25*BC25/($K$5*1000))*(BJ25*BC25/($K$5*1000)))</f>
        <v>0</v>
      </c>
      <c r="T25">
        <f>K25*(1000-(1000*0.61365*exp(17.502*X25/(240.97+X25))/(BC25+BD25)+AX25)/2)/(1000*0.61365*exp(17.502*X25/(240.97+X25))/(BC25+BD25)-AX25)</f>
        <v>0</v>
      </c>
      <c r="U25">
        <f>1/((AR25+1)/(R25/1.6)+1/(S25/1.37)) + AR25/((AR25+1)/(R25/1.6) + AR25/(S25/1.37))</f>
        <v>0</v>
      </c>
      <c r="V25">
        <f>(AM25*AP25)</f>
        <v>0</v>
      </c>
      <c r="W25">
        <f>(BE25+(V25+2*0.95*5.67E-8*(((BE25+$B$7)+273)^4-(BE25+273)^4)-44100*K25)/(1.84*29.3*S25+8*0.95*5.67E-8*(BE25+273)^3))</f>
        <v>0</v>
      </c>
      <c r="X25">
        <f>($C$7*BF25+$D$7*BG25+$E$7*W25)</f>
        <v>0</v>
      </c>
      <c r="Y25">
        <f>0.61365*exp(17.502*X25/(240.97+X25))</f>
        <v>0</v>
      </c>
      <c r="Z25">
        <f>(AA25/AB25*100)</f>
        <v>0</v>
      </c>
      <c r="AA25">
        <f>AX25*(BC25+BD25)/1000</f>
        <v>0</v>
      </c>
      <c r="AB25">
        <f>0.61365*exp(17.502*BE25/(240.97+BE25))</f>
        <v>0</v>
      </c>
      <c r="AC25">
        <f>(Y25-AX25*(BC25+BD25)/1000)</f>
        <v>0</v>
      </c>
      <c r="AD25">
        <f>(-K25*44100)</f>
        <v>0</v>
      </c>
      <c r="AE25">
        <f>2*29.3*S25*0.92*(BE25-X25)</f>
        <v>0</v>
      </c>
      <c r="AF25">
        <f>2*0.95*5.67E-8*(((BE25+$B$7)+273)^4-(X25+273)^4)</f>
        <v>0</v>
      </c>
      <c r="AG25">
        <f>V25+AF25+AD25+AE25</f>
        <v>0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MAX(0,($B$13+$C$13*BJ25)/(1+$D$13*BJ25)*BC25/(BE25+273)*$E$13)</f>
        <v>0</v>
      </c>
      <c r="AM25">
        <f>$B$11*BK25+$C$11*BL25+$F$11*BW25*(1-BZ25)</f>
        <v>0</v>
      </c>
      <c r="AN25">
        <f>AM25*AO25</f>
        <v>0</v>
      </c>
      <c r="AO25">
        <f>($B$11*$D$9+$C$11*$D$9+$F$11*((CJ25+CB25)/MAX(CJ25+CB25+CK25, 0.1)*$I$9+CK25/MAX(CJ25+CB25+CK25, 0.1)*$J$9))/($B$11+$C$11+$F$11)</f>
        <v>0</v>
      </c>
      <c r="AP25">
        <f>($B$11*$K$9+$C$11*$K$9+$F$11*((CJ25+CB25)/MAX(CJ25+CB25+CK25, 0.1)*$P$9+CK25/MAX(CJ25+CB25+CK25, 0.1)*$Q$9))/($B$11+$C$11+$F$11)</f>
        <v>0</v>
      </c>
      <c r="AQ25">
        <v>6</v>
      </c>
      <c r="AR25">
        <v>0.5</v>
      </c>
      <c r="AS25" t="s">
        <v>346</v>
      </c>
      <c r="AT25">
        <v>2</v>
      </c>
      <c r="AU25">
        <v>1692282463</v>
      </c>
      <c r="AV25">
        <v>418.379</v>
      </c>
      <c r="AW25">
        <v>420.046</v>
      </c>
      <c r="AX25">
        <v>13.4833</v>
      </c>
      <c r="AY25">
        <v>13.1897</v>
      </c>
      <c r="AZ25">
        <v>416.875</v>
      </c>
      <c r="BA25">
        <v>13.4334</v>
      </c>
      <c r="BB25">
        <v>500.105</v>
      </c>
      <c r="BC25">
        <v>100.797</v>
      </c>
      <c r="BD25">
        <v>0.0999312</v>
      </c>
      <c r="BE25">
        <v>22.7321</v>
      </c>
      <c r="BF25">
        <v>22.7534</v>
      </c>
      <c r="BG25">
        <v>999.9</v>
      </c>
      <c r="BH25">
        <v>0</v>
      </c>
      <c r="BI25">
        <v>0</v>
      </c>
      <c r="BJ25">
        <v>10005</v>
      </c>
      <c r="BK25">
        <v>0</v>
      </c>
      <c r="BL25">
        <v>32.2536</v>
      </c>
      <c r="BM25">
        <v>-1.6662</v>
      </c>
      <c r="BN25">
        <v>424.098</v>
      </c>
      <c r="BO25">
        <v>425.66</v>
      </c>
      <c r="BP25">
        <v>0.29357</v>
      </c>
      <c r="BQ25">
        <v>420.046</v>
      </c>
      <c r="BR25">
        <v>13.1897</v>
      </c>
      <c r="BS25">
        <v>1.35908</v>
      </c>
      <c r="BT25">
        <v>1.32948</v>
      </c>
      <c r="BU25">
        <v>11.4686</v>
      </c>
      <c r="BV25">
        <v>11.1364</v>
      </c>
      <c r="BW25">
        <v>2000.03</v>
      </c>
      <c r="BX25">
        <v>0.900007</v>
      </c>
      <c r="BY25">
        <v>0.099993</v>
      </c>
      <c r="BZ25">
        <v>0</v>
      </c>
      <c r="CA25">
        <v>2.0357</v>
      </c>
      <c r="CB25">
        <v>0</v>
      </c>
      <c r="CC25">
        <v>15898.5</v>
      </c>
      <c r="CD25">
        <v>17859.3</v>
      </c>
      <c r="CE25">
        <v>38.812</v>
      </c>
      <c r="CF25">
        <v>40.25</v>
      </c>
      <c r="CG25">
        <v>39.062</v>
      </c>
      <c r="CH25">
        <v>38.875</v>
      </c>
      <c r="CI25">
        <v>38.125</v>
      </c>
      <c r="CJ25">
        <v>1800.04</v>
      </c>
      <c r="CK25">
        <v>199.99</v>
      </c>
      <c r="CL25">
        <v>0</v>
      </c>
      <c r="CM25">
        <v>1692282457.9</v>
      </c>
      <c r="CN25">
        <v>0</v>
      </c>
      <c r="CO25">
        <v>1692280915.1</v>
      </c>
      <c r="CP25" t="s">
        <v>347</v>
      </c>
      <c r="CQ25">
        <v>1692280915.1</v>
      </c>
      <c r="CR25">
        <v>1692280914.6</v>
      </c>
      <c r="CS25">
        <v>4</v>
      </c>
      <c r="CT25">
        <v>-0.024</v>
      </c>
      <c r="CU25">
        <v>-0.015</v>
      </c>
      <c r="CV25">
        <v>1.504</v>
      </c>
      <c r="CW25">
        <v>0.05</v>
      </c>
      <c r="CX25">
        <v>417</v>
      </c>
      <c r="CY25">
        <v>13</v>
      </c>
      <c r="CZ25">
        <v>0.47</v>
      </c>
      <c r="DA25">
        <v>0.16</v>
      </c>
      <c r="DB25">
        <v>1.209205227621608</v>
      </c>
      <c r="DC25">
        <v>0.7294809206244451</v>
      </c>
      <c r="DD25">
        <v>0.03806816689930231</v>
      </c>
      <c r="DE25">
        <v>1</v>
      </c>
      <c r="DF25">
        <v>0.0002778522414278026</v>
      </c>
      <c r="DG25">
        <v>-0.0004588873727716077</v>
      </c>
      <c r="DH25">
        <v>3.589954661462516E-05</v>
      </c>
      <c r="DI25">
        <v>1</v>
      </c>
      <c r="DJ25">
        <v>0.01785527040577652</v>
      </c>
      <c r="DK25">
        <v>-0.01456165489300882</v>
      </c>
      <c r="DL25">
        <v>0.0009097977345190704</v>
      </c>
      <c r="DM25">
        <v>1</v>
      </c>
      <c r="DN25">
        <v>3</v>
      </c>
      <c r="DO25">
        <v>3</v>
      </c>
      <c r="DP25" t="s">
        <v>348</v>
      </c>
      <c r="DQ25">
        <v>3.10285</v>
      </c>
      <c r="DR25">
        <v>2.73361</v>
      </c>
      <c r="DS25">
        <v>0.10009</v>
      </c>
      <c r="DT25">
        <v>0.101414</v>
      </c>
      <c r="DU25">
        <v>0.0692079</v>
      </c>
      <c r="DV25">
        <v>0.06998219999999999</v>
      </c>
      <c r="DW25">
        <v>26217.7</v>
      </c>
      <c r="DX25">
        <v>28437.6</v>
      </c>
      <c r="DY25">
        <v>27586.7</v>
      </c>
      <c r="DZ25">
        <v>29748.8</v>
      </c>
      <c r="EA25">
        <v>32151</v>
      </c>
      <c r="EB25">
        <v>34132</v>
      </c>
      <c r="EC25">
        <v>37848.8</v>
      </c>
      <c r="ED25">
        <v>40796.2</v>
      </c>
      <c r="EE25">
        <v>2.17455</v>
      </c>
      <c r="EF25">
        <v>2.1673</v>
      </c>
      <c r="EG25">
        <v>0.0572577</v>
      </c>
      <c r="EH25">
        <v>0</v>
      </c>
      <c r="EI25">
        <v>21.8097</v>
      </c>
      <c r="EJ25">
        <v>999.9</v>
      </c>
      <c r="EK25">
        <v>55.8</v>
      </c>
      <c r="EL25">
        <v>26</v>
      </c>
      <c r="EM25">
        <v>18.6796</v>
      </c>
      <c r="EN25">
        <v>64.6604</v>
      </c>
      <c r="EO25">
        <v>12.1514</v>
      </c>
      <c r="EP25">
        <v>1</v>
      </c>
      <c r="EQ25">
        <v>-0.128176</v>
      </c>
      <c r="ER25">
        <v>1.87262</v>
      </c>
      <c r="ES25">
        <v>20.2027</v>
      </c>
      <c r="ET25">
        <v>5.25712</v>
      </c>
      <c r="EU25">
        <v>12.0579</v>
      </c>
      <c r="EV25">
        <v>4.97305</v>
      </c>
      <c r="EW25">
        <v>3.293</v>
      </c>
      <c r="EX25">
        <v>8716.9</v>
      </c>
      <c r="EY25">
        <v>9999</v>
      </c>
      <c r="EZ25">
        <v>9999</v>
      </c>
      <c r="FA25">
        <v>137.5</v>
      </c>
      <c r="FB25">
        <v>4.97202</v>
      </c>
      <c r="FC25">
        <v>1.87042</v>
      </c>
      <c r="FD25">
        <v>1.87668</v>
      </c>
      <c r="FE25">
        <v>1.86979</v>
      </c>
      <c r="FF25">
        <v>1.87287</v>
      </c>
      <c r="FG25">
        <v>1.8745</v>
      </c>
      <c r="FH25">
        <v>1.87385</v>
      </c>
      <c r="FI25">
        <v>1.87531</v>
      </c>
      <c r="FJ25">
        <v>0</v>
      </c>
      <c r="FK25">
        <v>0</v>
      </c>
      <c r="FL25">
        <v>0</v>
      </c>
      <c r="FM25">
        <v>0</v>
      </c>
      <c r="FN25" t="s">
        <v>349</v>
      </c>
      <c r="FO25" t="s">
        <v>350</v>
      </c>
      <c r="FP25" t="s">
        <v>351</v>
      </c>
      <c r="FQ25" t="s">
        <v>351</v>
      </c>
      <c r="FR25" t="s">
        <v>351</v>
      </c>
      <c r="FS25" t="s">
        <v>351</v>
      </c>
      <c r="FT25">
        <v>0</v>
      </c>
      <c r="FU25">
        <v>100</v>
      </c>
      <c r="FV25">
        <v>100</v>
      </c>
      <c r="FW25">
        <v>1.504</v>
      </c>
      <c r="FX25">
        <v>0.0499</v>
      </c>
      <c r="FY25">
        <v>1.504428571428605</v>
      </c>
      <c r="FZ25">
        <v>0</v>
      </c>
      <c r="GA25">
        <v>0</v>
      </c>
      <c r="GB25">
        <v>0</v>
      </c>
      <c r="GC25">
        <v>0.04985000000000284</v>
      </c>
      <c r="GD25">
        <v>0</v>
      </c>
      <c r="GE25">
        <v>0</v>
      </c>
      <c r="GF25">
        <v>0</v>
      </c>
      <c r="GG25">
        <v>-1</v>
      </c>
      <c r="GH25">
        <v>-1</v>
      </c>
      <c r="GI25">
        <v>-1</v>
      </c>
      <c r="GJ25">
        <v>-1</v>
      </c>
      <c r="GK25">
        <v>25.8</v>
      </c>
      <c r="GL25">
        <v>25.8</v>
      </c>
      <c r="GM25">
        <v>1.0791</v>
      </c>
      <c r="GN25">
        <v>2.5</v>
      </c>
      <c r="GO25">
        <v>1.39893</v>
      </c>
      <c r="GP25">
        <v>2.28271</v>
      </c>
      <c r="GQ25">
        <v>1.44897</v>
      </c>
      <c r="GR25">
        <v>2.45605</v>
      </c>
      <c r="GS25">
        <v>29.7297</v>
      </c>
      <c r="GT25">
        <v>15.9182</v>
      </c>
      <c r="GU25">
        <v>18</v>
      </c>
      <c r="GV25">
        <v>486.291</v>
      </c>
      <c r="GW25">
        <v>550.982</v>
      </c>
      <c r="GX25">
        <v>19.9988</v>
      </c>
      <c r="GY25">
        <v>25.476</v>
      </c>
      <c r="GZ25">
        <v>29.9998</v>
      </c>
      <c r="HA25">
        <v>25.593</v>
      </c>
      <c r="HB25">
        <v>25.5867</v>
      </c>
      <c r="HC25">
        <v>21.5626</v>
      </c>
      <c r="HD25">
        <v>29.8207</v>
      </c>
      <c r="HE25">
        <v>41.9069</v>
      </c>
      <c r="HF25">
        <v>20</v>
      </c>
      <c r="HG25">
        <v>420</v>
      </c>
      <c r="HH25">
        <v>13.3043</v>
      </c>
      <c r="HI25">
        <v>102.094</v>
      </c>
      <c r="HJ25">
        <v>101.954</v>
      </c>
    </row>
    <row r="26" spans="1:218">
      <c r="A26">
        <v>10</v>
      </c>
      <c r="B26">
        <v>1692282560.5</v>
      </c>
      <c r="C26">
        <v>1217.400000095367</v>
      </c>
      <c r="D26" t="s">
        <v>368</v>
      </c>
      <c r="E26" t="s">
        <v>369</v>
      </c>
      <c r="F26" t="s">
        <v>344</v>
      </c>
      <c r="I26" t="s">
        <v>345</v>
      </c>
      <c r="J26">
        <v>1692282560.5</v>
      </c>
      <c r="K26">
        <f>(L26)/1000</f>
        <v>0</v>
      </c>
      <c r="L26">
        <f>1000*BB26*AJ26*(AX26-AY26)/(100*AQ26*(1000-AJ26*AX26))</f>
        <v>0</v>
      </c>
      <c r="M26">
        <f>BB26*AJ26*(AW26-AV26*(1000-AJ26*AY26)/(1000-AJ26*AX26))/(100*AQ26)</f>
        <v>0</v>
      </c>
      <c r="N26">
        <f>AV26 - IF(AJ26&gt;1, M26*AQ26*100.0/(AL26*BJ26), 0)</f>
        <v>0</v>
      </c>
      <c r="O26">
        <f>((U26-K26/2)*N26-M26)/(U26+K26/2)</f>
        <v>0</v>
      </c>
      <c r="P26">
        <f>O26*(BC26+BD26)/1000.0</f>
        <v>0</v>
      </c>
      <c r="Q26">
        <f>(AV26 - IF(AJ26&gt;1, M26*AQ26*100.0/(AL26*BJ26), 0))*(BC26+BD26)/1000.0</f>
        <v>0</v>
      </c>
      <c r="R26">
        <f>2.0/((1/T26-1/S26)+SIGN(T26)*SQRT((1/T26-1/S26)*(1/T26-1/S26) + 4*AR26/((AR26+1)*(AR26+1))*(2*1/T26*1/S26-1/S26*1/S26)))</f>
        <v>0</v>
      </c>
      <c r="S26">
        <f>IF(LEFT(AS26,1)&lt;&gt;"0",IF(LEFT(AS26,1)="1",3.0,AT26),$D$5+$E$5*(BJ26*BC26/($K$5*1000))+$F$5*(BJ26*BC26/($K$5*1000))*MAX(MIN(AQ26,$J$5),$I$5)*MAX(MIN(AQ26,$J$5),$I$5)+$G$5*MAX(MIN(AQ26,$J$5),$I$5)*(BJ26*BC26/($K$5*1000))+$H$5*(BJ26*BC26/($K$5*1000))*(BJ26*BC26/($K$5*1000)))</f>
        <v>0</v>
      </c>
      <c r="T26">
        <f>K26*(1000-(1000*0.61365*exp(17.502*X26/(240.97+X26))/(BC26+BD26)+AX26)/2)/(1000*0.61365*exp(17.502*X26/(240.97+X26))/(BC26+BD26)-AX26)</f>
        <v>0</v>
      </c>
      <c r="U26">
        <f>1/((AR26+1)/(R26/1.6)+1/(S26/1.37)) + AR26/((AR26+1)/(R26/1.6) + AR26/(S26/1.37))</f>
        <v>0</v>
      </c>
      <c r="V26">
        <f>(AM26*AP26)</f>
        <v>0</v>
      </c>
      <c r="W26">
        <f>(BE26+(V26+2*0.95*5.67E-8*(((BE26+$B$7)+273)^4-(BE26+273)^4)-44100*K26)/(1.84*29.3*S26+8*0.95*5.67E-8*(BE26+273)^3))</f>
        <v>0</v>
      </c>
      <c r="X26">
        <f>($C$7*BF26+$D$7*BG26+$E$7*W26)</f>
        <v>0</v>
      </c>
      <c r="Y26">
        <f>0.61365*exp(17.502*X26/(240.97+X26))</f>
        <v>0</v>
      </c>
      <c r="Z26">
        <f>(AA26/AB26*100)</f>
        <v>0</v>
      </c>
      <c r="AA26">
        <f>AX26*(BC26+BD26)/1000</f>
        <v>0</v>
      </c>
      <c r="AB26">
        <f>0.61365*exp(17.502*BE26/(240.97+BE26))</f>
        <v>0</v>
      </c>
      <c r="AC26">
        <f>(Y26-AX26*(BC26+BD26)/1000)</f>
        <v>0</v>
      </c>
      <c r="AD26">
        <f>(-K26*44100)</f>
        <v>0</v>
      </c>
      <c r="AE26">
        <f>2*29.3*S26*0.92*(BE26-X26)</f>
        <v>0</v>
      </c>
      <c r="AF26">
        <f>2*0.95*5.67E-8*(((BE26+$B$7)+273)^4-(X26+273)^4)</f>
        <v>0</v>
      </c>
      <c r="AG26">
        <f>V26+AF26+AD26+AE26</f>
        <v>0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MAX(0,($B$13+$C$13*BJ26)/(1+$D$13*BJ26)*BC26/(BE26+273)*$E$13)</f>
        <v>0</v>
      </c>
      <c r="AM26">
        <f>$B$11*BK26+$C$11*BL26+$F$11*BW26*(1-BZ26)</f>
        <v>0</v>
      </c>
      <c r="AN26">
        <f>AM26*AO26</f>
        <v>0</v>
      </c>
      <c r="AO26">
        <f>($B$11*$D$9+$C$11*$D$9+$F$11*((CJ26+CB26)/MAX(CJ26+CB26+CK26, 0.1)*$I$9+CK26/MAX(CJ26+CB26+CK26, 0.1)*$J$9))/($B$11+$C$11+$F$11)</f>
        <v>0</v>
      </c>
      <c r="AP26">
        <f>($B$11*$K$9+$C$11*$K$9+$F$11*((CJ26+CB26)/MAX(CJ26+CB26+CK26, 0.1)*$P$9+CK26/MAX(CJ26+CB26+CK26, 0.1)*$Q$9))/($B$11+$C$11+$F$11)</f>
        <v>0</v>
      </c>
      <c r="AQ26">
        <v>6</v>
      </c>
      <c r="AR26">
        <v>0.5</v>
      </c>
      <c r="AS26" t="s">
        <v>346</v>
      </c>
      <c r="AT26">
        <v>2</v>
      </c>
      <c r="AU26">
        <v>1692282560.5</v>
      </c>
      <c r="AV26">
        <v>419.715</v>
      </c>
      <c r="AW26">
        <v>419.949</v>
      </c>
      <c r="AX26">
        <v>13.5094</v>
      </c>
      <c r="AY26">
        <v>13.4465</v>
      </c>
      <c r="AZ26">
        <v>418.211</v>
      </c>
      <c r="BA26">
        <v>13.4596</v>
      </c>
      <c r="BB26">
        <v>499.99</v>
      </c>
      <c r="BC26">
        <v>100.802</v>
      </c>
      <c r="BD26">
        <v>0.09983350000000001</v>
      </c>
      <c r="BE26">
        <v>22.7613</v>
      </c>
      <c r="BF26">
        <v>23.2388</v>
      </c>
      <c r="BG26">
        <v>999.9</v>
      </c>
      <c r="BH26">
        <v>0</v>
      </c>
      <c r="BI26">
        <v>0</v>
      </c>
      <c r="BJ26">
        <v>10003.1</v>
      </c>
      <c r="BK26">
        <v>0</v>
      </c>
      <c r="BL26">
        <v>36.3021</v>
      </c>
      <c r="BM26">
        <v>-0.233521</v>
      </c>
      <c r="BN26">
        <v>425.463</v>
      </c>
      <c r="BO26">
        <v>425.673</v>
      </c>
      <c r="BP26">
        <v>0.06287189999999999</v>
      </c>
      <c r="BQ26">
        <v>419.949</v>
      </c>
      <c r="BR26">
        <v>13.4465</v>
      </c>
      <c r="BS26">
        <v>1.36178</v>
      </c>
      <c r="BT26">
        <v>1.35544</v>
      </c>
      <c r="BU26">
        <v>11.4986</v>
      </c>
      <c r="BV26">
        <v>11.4281</v>
      </c>
      <c r="BW26">
        <v>2000.04</v>
      </c>
      <c r="BX26">
        <v>0.900003</v>
      </c>
      <c r="BY26">
        <v>0.0999968</v>
      </c>
      <c r="BZ26">
        <v>0</v>
      </c>
      <c r="CA26">
        <v>2.0391</v>
      </c>
      <c r="CB26">
        <v>0</v>
      </c>
      <c r="CC26">
        <v>8242.09</v>
      </c>
      <c r="CD26">
        <v>17859.4</v>
      </c>
      <c r="CE26">
        <v>40.625</v>
      </c>
      <c r="CF26">
        <v>41.75</v>
      </c>
      <c r="CG26">
        <v>40.687</v>
      </c>
      <c r="CH26">
        <v>40.75</v>
      </c>
      <c r="CI26">
        <v>39.687</v>
      </c>
      <c r="CJ26">
        <v>1800.04</v>
      </c>
      <c r="CK26">
        <v>200</v>
      </c>
      <c r="CL26">
        <v>0</v>
      </c>
      <c r="CM26">
        <v>1692282555.1</v>
      </c>
      <c r="CN26">
        <v>0</v>
      </c>
      <c r="CO26">
        <v>1692280915.1</v>
      </c>
      <c r="CP26" t="s">
        <v>347</v>
      </c>
      <c r="CQ26">
        <v>1692280915.1</v>
      </c>
      <c r="CR26">
        <v>1692280914.6</v>
      </c>
      <c r="CS26">
        <v>4</v>
      </c>
      <c r="CT26">
        <v>-0.024</v>
      </c>
      <c r="CU26">
        <v>-0.015</v>
      </c>
      <c r="CV26">
        <v>1.504</v>
      </c>
      <c r="CW26">
        <v>0.05</v>
      </c>
      <c r="CX26">
        <v>417</v>
      </c>
      <c r="CY26">
        <v>13</v>
      </c>
      <c r="CZ26">
        <v>0.47</v>
      </c>
      <c r="DA26">
        <v>0.16</v>
      </c>
      <c r="DB26">
        <v>0.1086840065846243</v>
      </c>
      <c r="DC26">
        <v>0.2742600780834761</v>
      </c>
      <c r="DD26">
        <v>0.02717765605367547</v>
      </c>
      <c r="DE26">
        <v>1</v>
      </c>
      <c r="DF26">
        <v>0.0001760486736848202</v>
      </c>
      <c r="DG26">
        <v>-0.0007150941642300881</v>
      </c>
      <c r="DH26">
        <v>5.455194970176225E-05</v>
      </c>
      <c r="DI26">
        <v>1</v>
      </c>
      <c r="DJ26">
        <v>0.009901020064057322</v>
      </c>
      <c r="DK26">
        <v>-0.05938285473876147</v>
      </c>
      <c r="DL26">
        <v>0.003056797695256108</v>
      </c>
      <c r="DM26">
        <v>1</v>
      </c>
      <c r="DN26">
        <v>3</v>
      </c>
      <c r="DO26">
        <v>3</v>
      </c>
      <c r="DP26" t="s">
        <v>348</v>
      </c>
      <c r="DQ26">
        <v>3.10279</v>
      </c>
      <c r="DR26">
        <v>2.7335</v>
      </c>
      <c r="DS26">
        <v>0.100354</v>
      </c>
      <c r="DT26">
        <v>0.101419</v>
      </c>
      <c r="DU26">
        <v>0.0693242</v>
      </c>
      <c r="DV26">
        <v>0.071023</v>
      </c>
      <c r="DW26">
        <v>26211.2</v>
      </c>
      <c r="DX26">
        <v>28439.6</v>
      </c>
      <c r="DY26">
        <v>27587.6</v>
      </c>
      <c r="DZ26">
        <v>29750.8</v>
      </c>
      <c r="EA26">
        <v>32148.7</v>
      </c>
      <c r="EB26">
        <v>34097.2</v>
      </c>
      <c r="EC26">
        <v>37850.5</v>
      </c>
      <c r="ED26">
        <v>40800</v>
      </c>
      <c r="EE26">
        <v>2.17378</v>
      </c>
      <c r="EF26">
        <v>2.1689</v>
      </c>
      <c r="EG26">
        <v>0.0910461</v>
      </c>
      <c r="EH26">
        <v>0</v>
      </c>
      <c r="EI26">
        <v>21.7388</v>
      </c>
      <c r="EJ26">
        <v>999.9</v>
      </c>
      <c r="EK26">
        <v>55.1</v>
      </c>
      <c r="EL26">
        <v>26</v>
      </c>
      <c r="EM26">
        <v>18.4431</v>
      </c>
      <c r="EN26">
        <v>64.74039999999999</v>
      </c>
      <c r="EO26">
        <v>12.2396</v>
      </c>
      <c r="EP26">
        <v>1</v>
      </c>
      <c r="EQ26">
        <v>-0.134184</v>
      </c>
      <c r="ER26">
        <v>1.82887</v>
      </c>
      <c r="ES26">
        <v>20.2037</v>
      </c>
      <c r="ET26">
        <v>5.25548</v>
      </c>
      <c r="EU26">
        <v>12.0579</v>
      </c>
      <c r="EV26">
        <v>4.9729</v>
      </c>
      <c r="EW26">
        <v>3.293</v>
      </c>
      <c r="EX26">
        <v>8719.299999999999</v>
      </c>
      <c r="EY26">
        <v>9999</v>
      </c>
      <c r="EZ26">
        <v>9999</v>
      </c>
      <c r="FA26">
        <v>137.5</v>
      </c>
      <c r="FB26">
        <v>4.97203</v>
      </c>
      <c r="FC26">
        <v>1.87045</v>
      </c>
      <c r="FD26">
        <v>1.87668</v>
      </c>
      <c r="FE26">
        <v>1.8698</v>
      </c>
      <c r="FF26">
        <v>1.87289</v>
      </c>
      <c r="FG26">
        <v>1.87454</v>
      </c>
      <c r="FH26">
        <v>1.87384</v>
      </c>
      <c r="FI26">
        <v>1.87531</v>
      </c>
      <c r="FJ26">
        <v>0</v>
      </c>
      <c r="FK26">
        <v>0</v>
      </c>
      <c r="FL26">
        <v>0</v>
      </c>
      <c r="FM26">
        <v>0</v>
      </c>
      <c r="FN26" t="s">
        <v>349</v>
      </c>
      <c r="FO26" t="s">
        <v>350</v>
      </c>
      <c r="FP26" t="s">
        <v>351</v>
      </c>
      <c r="FQ26" t="s">
        <v>351</v>
      </c>
      <c r="FR26" t="s">
        <v>351</v>
      </c>
      <c r="FS26" t="s">
        <v>351</v>
      </c>
      <c r="FT26">
        <v>0</v>
      </c>
      <c r="FU26">
        <v>100</v>
      </c>
      <c r="FV26">
        <v>100</v>
      </c>
      <c r="FW26">
        <v>1.504</v>
      </c>
      <c r="FX26">
        <v>0.0498</v>
      </c>
      <c r="FY26">
        <v>1.504428571428605</v>
      </c>
      <c r="FZ26">
        <v>0</v>
      </c>
      <c r="GA26">
        <v>0</v>
      </c>
      <c r="GB26">
        <v>0</v>
      </c>
      <c r="GC26">
        <v>0.04985000000000284</v>
      </c>
      <c r="GD26">
        <v>0</v>
      </c>
      <c r="GE26">
        <v>0</v>
      </c>
      <c r="GF26">
        <v>0</v>
      </c>
      <c r="GG26">
        <v>-1</v>
      </c>
      <c r="GH26">
        <v>-1</v>
      </c>
      <c r="GI26">
        <v>-1</v>
      </c>
      <c r="GJ26">
        <v>-1</v>
      </c>
      <c r="GK26">
        <v>27.4</v>
      </c>
      <c r="GL26">
        <v>27.4</v>
      </c>
      <c r="GM26">
        <v>1.0791</v>
      </c>
      <c r="GN26">
        <v>2.50122</v>
      </c>
      <c r="GO26">
        <v>1.39893</v>
      </c>
      <c r="GP26">
        <v>2.28271</v>
      </c>
      <c r="GQ26">
        <v>1.44897</v>
      </c>
      <c r="GR26">
        <v>2.44751</v>
      </c>
      <c r="GS26">
        <v>29.751</v>
      </c>
      <c r="GT26">
        <v>15.9095</v>
      </c>
      <c r="GU26">
        <v>18</v>
      </c>
      <c r="GV26">
        <v>485.24</v>
      </c>
      <c r="GW26">
        <v>551.51</v>
      </c>
      <c r="GX26">
        <v>19.9998</v>
      </c>
      <c r="GY26">
        <v>25.4083</v>
      </c>
      <c r="GZ26">
        <v>29.9999</v>
      </c>
      <c r="HA26">
        <v>25.5327</v>
      </c>
      <c r="HB26">
        <v>25.5277</v>
      </c>
      <c r="HC26">
        <v>21.5722</v>
      </c>
      <c r="HD26">
        <v>28.0687</v>
      </c>
      <c r="HE26">
        <v>40.4118</v>
      </c>
      <c r="HF26">
        <v>20</v>
      </c>
      <c r="HG26">
        <v>420</v>
      </c>
      <c r="HH26">
        <v>13.5863</v>
      </c>
      <c r="HI26">
        <v>102.098</v>
      </c>
      <c r="HJ26">
        <v>101.962</v>
      </c>
    </row>
    <row r="27" spans="1:218">
      <c r="A27">
        <v>11</v>
      </c>
      <c r="B27">
        <v>1692282784</v>
      </c>
      <c r="C27">
        <v>1440.900000095367</v>
      </c>
      <c r="D27" t="s">
        <v>370</v>
      </c>
      <c r="E27" t="s">
        <v>371</v>
      </c>
      <c r="F27" t="s">
        <v>344</v>
      </c>
      <c r="I27" t="s">
        <v>345</v>
      </c>
      <c r="J27">
        <v>1692282784</v>
      </c>
      <c r="K27">
        <f>(L27)/1000</f>
        <v>0</v>
      </c>
      <c r="L27">
        <f>1000*BB27*AJ27*(AX27-AY27)/(100*AQ27*(1000-AJ27*AX27))</f>
        <v>0</v>
      </c>
      <c r="M27">
        <f>BB27*AJ27*(AW27-AV27*(1000-AJ27*AY27)/(1000-AJ27*AX27))/(100*AQ27)</f>
        <v>0</v>
      </c>
      <c r="N27">
        <f>AV27 - IF(AJ27&gt;1, M27*AQ27*100.0/(AL27*BJ27), 0)</f>
        <v>0</v>
      </c>
      <c r="O27">
        <f>((U27-K27/2)*N27-M27)/(U27+K27/2)</f>
        <v>0</v>
      </c>
      <c r="P27">
        <f>O27*(BC27+BD27)/1000.0</f>
        <v>0</v>
      </c>
      <c r="Q27">
        <f>(AV27 - IF(AJ27&gt;1, M27*AQ27*100.0/(AL27*BJ27), 0))*(BC27+BD27)/1000.0</f>
        <v>0</v>
      </c>
      <c r="R27">
        <f>2.0/((1/T27-1/S27)+SIGN(T27)*SQRT((1/T27-1/S27)*(1/T27-1/S27) + 4*AR27/((AR27+1)*(AR27+1))*(2*1/T27*1/S27-1/S27*1/S27)))</f>
        <v>0</v>
      </c>
      <c r="S27">
        <f>IF(LEFT(AS27,1)&lt;&gt;"0",IF(LEFT(AS27,1)="1",3.0,AT27),$D$5+$E$5*(BJ27*BC27/($K$5*1000))+$F$5*(BJ27*BC27/($K$5*1000))*MAX(MIN(AQ27,$J$5),$I$5)*MAX(MIN(AQ27,$J$5),$I$5)+$G$5*MAX(MIN(AQ27,$J$5),$I$5)*(BJ27*BC27/($K$5*1000))+$H$5*(BJ27*BC27/($K$5*1000))*(BJ27*BC27/($K$5*1000)))</f>
        <v>0</v>
      </c>
      <c r="T27">
        <f>K27*(1000-(1000*0.61365*exp(17.502*X27/(240.97+X27))/(BC27+BD27)+AX27)/2)/(1000*0.61365*exp(17.502*X27/(240.97+X27))/(BC27+BD27)-AX27)</f>
        <v>0</v>
      </c>
      <c r="U27">
        <f>1/((AR27+1)/(R27/1.6)+1/(S27/1.37)) + AR27/((AR27+1)/(R27/1.6) + AR27/(S27/1.37))</f>
        <v>0</v>
      </c>
      <c r="V27">
        <f>(AM27*AP27)</f>
        <v>0</v>
      </c>
      <c r="W27">
        <f>(BE27+(V27+2*0.95*5.67E-8*(((BE27+$B$7)+273)^4-(BE27+273)^4)-44100*K27)/(1.84*29.3*S27+8*0.95*5.67E-8*(BE27+273)^3))</f>
        <v>0</v>
      </c>
      <c r="X27">
        <f>($C$7*BF27+$D$7*BG27+$E$7*W27)</f>
        <v>0</v>
      </c>
      <c r="Y27">
        <f>0.61365*exp(17.502*X27/(240.97+X27))</f>
        <v>0</v>
      </c>
      <c r="Z27">
        <f>(AA27/AB27*100)</f>
        <v>0</v>
      </c>
      <c r="AA27">
        <f>AX27*(BC27+BD27)/1000</f>
        <v>0</v>
      </c>
      <c r="AB27">
        <f>0.61365*exp(17.502*BE27/(240.97+BE27))</f>
        <v>0</v>
      </c>
      <c r="AC27">
        <f>(Y27-AX27*(BC27+BD27)/1000)</f>
        <v>0</v>
      </c>
      <c r="AD27">
        <f>(-K27*44100)</f>
        <v>0</v>
      </c>
      <c r="AE27">
        <f>2*29.3*S27*0.92*(BE27-X27)</f>
        <v>0</v>
      </c>
      <c r="AF27">
        <f>2*0.95*5.67E-8*(((BE27+$B$7)+273)^4-(X27+273)^4)</f>
        <v>0</v>
      </c>
      <c r="AG27">
        <f>V27+AF27+AD27+AE27</f>
        <v>0</v>
      </c>
      <c r="AH27">
        <v>1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MAX(0,($B$13+$C$13*BJ27)/(1+$D$13*BJ27)*BC27/(BE27+273)*$E$13)</f>
        <v>0</v>
      </c>
      <c r="AM27">
        <f>$B$11*BK27+$C$11*BL27+$F$11*BW27*(1-BZ27)</f>
        <v>0</v>
      </c>
      <c r="AN27">
        <f>AM27*AO27</f>
        <v>0</v>
      </c>
      <c r="AO27">
        <f>($B$11*$D$9+$C$11*$D$9+$F$11*((CJ27+CB27)/MAX(CJ27+CB27+CK27, 0.1)*$I$9+CK27/MAX(CJ27+CB27+CK27, 0.1)*$J$9))/($B$11+$C$11+$F$11)</f>
        <v>0</v>
      </c>
      <c r="AP27">
        <f>($B$11*$K$9+$C$11*$K$9+$F$11*((CJ27+CB27)/MAX(CJ27+CB27+CK27, 0.1)*$P$9+CK27/MAX(CJ27+CB27+CK27, 0.1)*$Q$9))/($B$11+$C$11+$F$11)</f>
        <v>0</v>
      </c>
      <c r="AQ27">
        <v>6</v>
      </c>
      <c r="AR27">
        <v>0.5</v>
      </c>
      <c r="AS27" t="s">
        <v>346</v>
      </c>
      <c r="AT27">
        <v>2</v>
      </c>
      <c r="AU27">
        <v>1692282784</v>
      </c>
      <c r="AV27">
        <v>418.879</v>
      </c>
      <c r="AW27">
        <v>419.981</v>
      </c>
      <c r="AX27">
        <v>13.8132</v>
      </c>
      <c r="AY27">
        <v>13.6753</v>
      </c>
      <c r="AZ27">
        <v>417.375</v>
      </c>
      <c r="BA27">
        <v>13.7633</v>
      </c>
      <c r="BB27">
        <v>500.061</v>
      </c>
      <c r="BC27">
        <v>100.81</v>
      </c>
      <c r="BD27">
        <v>0.099948</v>
      </c>
      <c r="BE27">
        <v>22.9041</v>
      </c>
      <c r="BF27">
        <v>23.5771</v>
      </c>
      <c r="BG27">
        <v>999.9</v>
      </c>
      <c r="BH27">
        <v>0</v>
      </c>
      <c r="BI27">
        <v>0</v>
      </c>
      <c r="BJ27">
        <v>9998.75</v>
      </c>
      <c r="BK27">
        <v>0</v>
      </c>
      <c r="BL27">
        <v>68.5986</v>
      </c>
      <c r="BM27">
        <v>-1.10223</v>
      </c>
      <c r="BN27">
        <v>424.746</v>
      </c>
      <c r="BO27">
        <v>425.804</v>
      </c>
      <c r="BP27">
        <v>0.137902</v>
      </c>
      <c r="BQ27">
        <v>419.981</v>
      </c>
      <c r="BR27">
        <v>13.6753</v>
      </c>
      <c r="BS27">
        <v>1.39251</v>
      </c>
      <c r="BT27">
        <v>1.37861</v>
      </c>
      <c r="BU27">
        <v>11.8363</v>
      </c>
      <c r="BV27">
        <v>11.6844</v>
      </c>
      <c r="BW27">
        <v>1999.82</v>
      </c>
      <c r="BX27">
        <v>0.899991</v>
      </c>
      <c r="BY27">
        <v>0.100009</v>
      </c>
      <c r="BZ27">
        <v>0</v>
      </c>
      <c r="CA27">
        <v>2.5814</v>
      </c>
      <c r="CB27">
        <v>0</v>
      </c>
      <c r="CC27">
        <v>15983.4</v>
      </c>
      <c r="CD27">
        <v>17857.3</v>
      </c>
      <c r="CE27">
        <v>38.375</v>
      </c>
      <c r="CF27">
        <v>39</v>
      </c>
      <c r="CG27">
        <v>38.625</v>
      </c>
      <c r="CH27">
        <v>37.562</v>
      </c>
      <c r="CI27">
        <v>37.437</v>
      </c>
      <c r="CJ27">
        <v>1799.82</v>
      </c>
      <c r="CK27">
        <v>200</v>
      </c>
      <c r="CL27">
        <v>0</v>
      </c>
      <c r="CM27">
        <v>1692282778.9</v>
      </c>
      <c r="CN27">
        <v>0</v>
      </c>
      <c r="CO27">
        <v>1692280915.1</v>
      </c>
      <c r="CP27" t="s">
        <v>347</v>
      </c>
      <c r="CQ27">
        <v>1692280915.1</v>
      </c>
      <c r="CR27">
        <v>1692280914.6</v>
      </c>
      <c r="CS27">
        <v>4</v>
      </c>
      <c r="CT27">
        <v>-0.024</v>
      </c>
      <c r="CU27">
        <v>-0.015</v>
      </c>
      <c r="CV27">
        <v>1.504</v>
      </c>
      <c r="CW27">
        <v>0.05</v>
      </c>
      <c r="CX27">
        <v>417</v>
      </c>
      <c r="CY27">
        <v>13</v>
      </c>
      <c r="CZ27">
        <v>0.47</v>
      </c>
      <c r="DA27">
        <v>0.16</v>
      </c>
      <c r="DB27">
        <v>0.8663078175713559</v>
      </c>
      <c r="DC27">
        <v>0.158157972936397</v>
      </c>
      <c r="DD27">
        <v>0.03207980986479408</v>
      </c>
      <c r="DE27">
        <v>1</v>
      </c>
      <c r="DF27">
        <v>8.922753624727952E-05</v>
      </c>
      <c r="DG27">
        <v>0.0002680895215021703</v>
      </c>
      <c r="DH27">
        <v>2.021292874597494E-05</v>
      </c>
      <c r="DI27">
        <v>1</v>
      </c>
      <c r="DJ27">
        <v>0.006478222100587461</v>
      </c>
      <c r="DK27">
        <v>0.01883085877873948</v>
      </c>
      <c r="DL27">
        <v>0.0009755294603867241</v>
      </c>
      <c r="DM27">
        <v>1</v>
      </c>
      <c r="DN27">
        <v>3</v>
      </c>
      <c r="DO27">
        <v>3</v>
      </c>
      <c r="DP27" t="s">
        <v>348</v>
      </c>
      <c r="DQ27">
        <v>3.10293</v>
      </c>
      <c r="DR27">
        <v>2.73357</v>
      </c>
      <c r="DS27">
        <v>0.10024</v>
      </c>
      <c r="DT27">
        <v>0.101463</v>
      </c>
      <c r="DU27">
        <v>0.0705303</v>
      </c>
      <c r="DV27">
        <v>0.0719566</v>
      </c>
      <c r="DW27">
        <v>26212.6</v>
      </c>
      <c r="DX27">
        <v>28439.3</v>
      </c>
      <c r="DY27">
        <v>27585.3</v>
      </c>
      <c r="DZ27">
        <v>29751.7</v>
      </c>
      <c r="EA27">
        <v>32105</v>
      </c>
      <c r="EB27">
        <v>34065.2</v>
      </c>
      <c r="EC27">
        <v>37847.8</v>
      </c>
      <c r="ED27">
        <v>40802.5</v>
      </c>
      <c r="EE27">
        <v>2.16</v>
      </c>
      <c r="EF27">
        <v>2.16992</v>
      </c>
      <c r="EG27">
        <v>0.0994839</v>
      </c>
      <c r="EH27">
        <v>0</v>
      </c>
      <c r="EI27">
        <v>21.9388</v>
      </c>
      <c r="EJ27">
        <v>999.9</v>
      </c>
      <c r="EK27">
        <v>53.8</v>
      </c>
      <c r="EL27">
        <v>26.2</v>
      </c>
      <c r="EM27">
        <v>18.2207</v>
      </c>
      <c r="EN27">
        <v>64.96040000000001</v>
      </c>
      <c r="EO27">
        <v>12.1675</v>
      </c>
      <c r="EP27">
        <v>1</v>
      </c>
      <c r="EQ27">
        <v>-0.140762</v>
      </c>
      <c r="ER27">
        <v>2.01642</v>
      </c>
      <c r="ES27">
        <v>20.1992</v>
      </c>
      <c r="ET27">
        <v>5.25697</v>
      </c>
      <c r="EU27">
        <v>12.0579</v>
      </c>
      <c r="EV27">
        <v>4.97285</v>
      </c>
      <c r="EW27">
        <v>3.293</v>
      </c>
      <c r="EX27">
        <v>8724.4</v>
      </c>
      <c r="EY27">
        <v>9999</v>
      </c>
      <c r="EZ27">
        <v>9999</v>
      </c>
      <c r="FA27">
        <v>137.6</v>
      </c>
      <c r="FB27">
        <v>4.97203</v>
      </c>
      <c r="FC27">
        <v>1.87046</v>
      </c>
      <c r="FD27">
        <v>1.87668</v>
      </c>
      <c r="FE27">
        <v>1.8698</v>
      </c>
      <c r="FF27">
        <v>1.87291</v>
      </c>
      <c r="FG27">
        <v>1.87454</v>
      </c>
      <c r="FH27">
        <v>1.87392</v>
      </c>
      <c r="FI27">
        <v>1.87532</v>
      </c>
      <c r="FJ27">
        <v>0</v>
      </c>
      <c r="FK27">
        <v>0</v>
      </c>
      <c r="FL27">
        <v>0</v>
      </c>
      <c r="FM27">
        <v>0</v>
      </c>
      <c r="FN27" t="s">
        <v>349</v>
      </c>
      <c r="FO27" t="s">
        <v>350</v>
      </c>
      <c r="FP27" t="s">
        <v>351</v>
      </c>
      <c r="FQ27" t="s">
        <v>351</v>
      </c>
      <c r="FR27" t="s">
        <v>351</v>
      </c>
      <c r="FS27" t="s">
        <v>351</v>
      </c>
      <c r="FT27">
        <v>0</v>
      </c>
      <c r="FU27">
        <v>100</v>
      </c>
      <c r="FV27">
        <v>100</v>
      </c>
      <c r="FW27">
        <v>1.504</v>
      </c>
      <c r="FX27">
        <v>0.0499</v>
      </c>
      <c r="FY27">
        <v>1.504428571428605</v>
      </c>
      <c r="FZ27">
        <v>0</v>
      </c>
      <c r="GA27">
        <v>0</v>
      </c>
      <c r="GB27">
        <v>0</v>
      </c>
      <c r="GC27">
        <v>0.04985000000000284</v>
      </c>
      <c r="GD27">
        <v>0</v>
      </c>
      <c r="GE27">
        <v>0</v>
      </c>
      <c r="GF27">
        <v>0</v>
      </c>
      <c r="GG27">
        <v>-1</v>
      </c>
      <c r="GH27">
        <v>-1</v>
      </c>
      <c r="GI27">
        <v>-1</v>
      </c>
      <c r="GJ27">
        <v>-1</v>
      </c>
      <c r="GK27">
        <v>31.1</v>
      </c>
      <c r="GL27">
        <v>31.2</v>
      </c>
      <c r="GM27">
        <v>1.0791</v>
      </c>
      <c r="GN27">
        <v>2.48779</v>
      </c>
      <c r="GO27">
        <v>1.39893</v>
      </c>
      <c r="GP27">
        <v>2.28271</v>
      </c>
      <c r="GQ27">
        <v>1.44897</v>
      </c>
      <c r="GR27">
        <v>2.47803</v>
      </c>
      <c r="GS27">
        <v>29.8364</v>
      </c>
      <c r="GT27">
        <v>15.8745</v>
      </c>
      <c r="GU27">
        <v>18</v>
      </c>
      <c r="GV27">
        <v>475.793</v>
      </c>
      <c r="GW27">
        <v>551.0700000000001</v>
      </c>
      <c r="GX27">
        <v>20.0009</v>
      </c>
      <c r="GY27">
        <v>25.3192</v>
      </c>
      <c r="GZ27">
        <v>30</v>
      </c>
      <c r="HA27">
        <v>25.425</v>
      </c>
      <c r="HB27">
        <v>25.4184</v>
      </c>
      <c r="HC27">
        <v>21.579</v>
      </c>
      <c r="HD27">
        <v>26.3917</v>
      </c>
      <c r="HE27">
        <v>37.7975</v>
      </c>
      <c r="HF27">
        <v>20</v>
      </c>
      <c r="HG27">
        <v>420</v>
      </c>
      <c r="HH27">
        <v>13.6735</v>
      </c>
      <c r="HI27">
        <v>102.09</v>
      </c>
      <c r="HJ27">
        <v>101.967</v>
      </c>
    </row>
    <row r="28" spans="1:218">
      <c r="A28">
        <v>12</v>
      </c>
      <c r="B28">
        <v>1692282881</v>
      </c>
      <c r="C28">
        <v>1537.900000095367</v>
      </c>
      <c r="D28" t="s">
        <v>372</v>
      </c>
      <c r="E28" t="s">
        <v>373</v>
      </c>
      <c r="F28" t="s">
        <v>344</v>
      </c>
      <c r="I28" t="s">
        <v>345</v>
      </c>
      <c r="J28">
        <v>1692282881</v>
      </c>
      <c r="K28">
        <f>(L28)/1000</f>
        <v>0</v>
      </c>
      <c r="L28">
        <f>1000*BB28*AJ28*(AX28-AY28)/(100*AQ28*(1000-AJ28*AX28))</f>
        <v>0</v>
      </c>
      <c r="M28">
        <f>BB28*AJ28*(AW28-AV28*(1000-AJ28*AY28)/(1000-AJ28*AX28))/(100*AQ28)</f>
        <v>0</v>
      </c>
      <c r="N28">
        <f>AV28 - IF(AJ28&gt;1, M28*AQ28*100.0/(AL28*BJ28), 0)</f>
        <v>0</v>
      </c>
      <c r="O28">
        <f>((U28-K28/2)*N28-M28)/(U28+K28/2)</f>
        <v>0</v>
      </c>
      <c r="P28">
        <f>O28*(BC28+BD28)/1000.0</f>
        <v>0</v>
      </c>
      <c r="Q28">
        <f>(AV28 - IF(AJ28&gt;1, M28*AQ28*100.0/(AL28*BJ28), 0))*(BC28+BD28)/1000.0</f>
        <v>0</v>
      </c>
      <c r="R28">
        <f>2.0/((1/T28-1/S28)+SIGN(T28)*SQRT((1/T28-1/S28)*(1/T28-1/S28) + 4*AR28/((AR28+1)*(AR28+1))*(2*1/T28*1/S28-1/S28*1/S28)))</f>
        <v>0</v>
      </c>
      <c r="S28">
        <f>IF(LEFT(AS28,1)&lt;&gt;"0",IF(LEFT(AS28,1)="1",3.0,AT28),$D$5+$E$5*(BJ28*BC28/($K$5*1000))+$F$5*(BJ28*BC28/($K$5*1000))*MAX(MIN(AQ28,$J$5),$I$5)*MAX(MIN(AQ28,$J$5),$I$5)+$G$5*MAX(MIN(AQ28,$J$5),$I$5)*(BJ28*BC28/($K$5*1000))+$H$5*(BJ28*BC28/($K$5*1000))*(BJ28*BC28/($K$5*1000)))</f>
        <v>0</v>
      </c>
      <c r="T28">
        <f>K28*(1000-(1000*0.61365*exp(17.502*X28/(240.97+X28))/(BC28+BD28)+AX28)/2)/(1000*0.61365*exp(17.502*X28/(240.97+X28))/(BC28+BD28)-AX28)</f>
        <v>0</v>
      </c>
      <c r="U28">
        <f>1/((AR28+1)/(R28/1.6)+1/(S28/1.37)) + AR28/((AR28+1)/(R28/1.6) + AR28/(S28/1.37))</f>
        <v>0</v>
      </c>
      <c r="V28">
        <f>(AM28*AP28)</f>
        <v>0</v>
      </c>
      <c r="W28">
        <f>(BE28+(V28+2*0.95*5.67E-8*(((BE28+$B$7)+273)^4-(BE28+273)^4)-44100*K28)/(1.84*29.3*S28+8*0.95*5.67E-8*(BE28+273)^3))</f>
        <v>0</v>
      </c>
      <c r="X28">
        <f>($C$7*BF28+$D$7*BG28+$E$7*W28)</f>
        <v>0</v>
      </c>
      <c r="Y28">
        <f>0.61365*exp(17.502*X28/(240.97+X28))</f>
        <v>0</v>
      </c>
      <c r="Z28">
        <f>(AA28/AB28*100)</f>
        <v>0</v>
      </c>
      <c r="AA28">
        <f>AX28*(BC28+BD28)/1000</f>
        <v>0</v>
      </c>
      <c r="AB28">
        <f>0.61365*exp(17.502*BE28/(240.97+BE28))</f>
        <v>0</v>
      </c>
      <c r="AC28">
        <f>(Y28-AX28*(BC28+BD28)/1000)</f>
        <v>0</v>
      </c>
      <c r="AD28">
        <f>(-K28*44100)</f>
        <v>0</v>
      </c>
      <c r="AE28">
        <f>2*29.3*S28*0.92*(BE28-X28)</f>
        <v>0</v>
      </c>
      <c r="AF28">
        <f>2*0.95*5.67E-8*(((BE28+$B$7)+273)^4-(X28+273)^4)</f>
        <v>0</v>
      </c>
      <c r="AG28">
        <f>V28+AF28+AD28+AE28</f>
        <v>0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MAX(0,($B$13+$C$13*BJ28)/(1+$D$13*BJ28)*BC28/(BE28+273)*$E$13)</f>
        <v>0</v>
      </c>
      <c r="AM28">
        <f>$B$11*BK28+$C$11*BL28+$F$11*BW28*(1-BZ28)</f>
        <v>0</v>
      </c>
      <c r="AN28">
        <f>AM28*AO28</f>
        <v>0</v>
      </c>
      <c r="AO28">
        <f>($B$11*$D$9+$C$11*$D$9+$F$11*((CJ28+CB28)/MAX(CJ28+CB28+CK28, 0.1)*$I$9+CK28/MAX(CJ28+CB28+CK28, 0.1)*$J$9))/($B$11+$C$11+$F$11)</f>
        <v>0</v>
      </c>
      <c r="AP28">
        <f>($B$11*$K$9+$C$11*$K$9+$F$11*((CJ28+CB28)/MAX(CJ28+CB28+CK28, 0.1)*$P$9+CK28/MAX(CJ28+CB28+CK28, 0.1)*$Q$9))/($B$11+$C$11+$F$11)</f>
        <v>0</v>
      </c>
      <c r="AQ28">
        <v>6</v>
      </c>
      <c r="AR28">
        <v>0.5</v>
      </c>
      <c r="AS28" t="s">
        <v>346</v>
      </c>
      <c r="AT28">
        <v>2</v>
      </c>
      <c r="AU28">
        <v>1692282881</v>
      </c>
      <c r="AV28">
        <v>417.96</v>
      </c>
      <c r="AW28">
        <v>419.961</v>
      </c>
      <c r="AX28">
        <v>13.8424</v>
      </c>
      <c r="AY28">
        <v>13.5432</v>
      </c>
      <c r="AZ28">
        <v>416.456</v>
      </c>
      <c r="BA28">
        <v>13.7925</v>
      </c>
      <c r="BB28">
        <v>500.062</v>
      </c>
      <c r="BC28">
        <v>100.811</v>
      </c>
      <c r="BD28">
        <v>0.0999052</v>
      </c>
      <c r="BE28">
        <v>22.8935</v>
      </c>
      <c r="BF28">
        <v>23.4041</v>
      </c>
      <c r="BG28">
        <v>999.9</v>
      </c>
      <c r="BH28">
        <v>0</v>
      </c>
      <c r="BI28">
        <v>0</v>
      </c>
      <c r="BJ28">
        <v>10000</v>
      </c>
      <c r="BK28">
        <v>0</v>
      </c>
      <c r="BL28">
        <v>69.4101</v>
      </c>
      <c r="BM28">
        <v>-2.00131</v>
      </c>
      <c r="BN28">
        <v>423.827</v>
      </c>
      <c r="BO28">
        <v>425.727</v>
      </c>
      <c r="BP28">
        <v>0.299171</v>
      </c>
      <c r="BQ28">
        <v>419.961</v>
      </c>
      <c r="BR28">
        <v>13.5432</v>
      </c>
      <c r="BS28">
        <v>1.39547</v>
      </c>
      <c r="BT28">
        <v>1.36531</v>
      </c>
      <c r="BU28">
        <v>11.8685</v>
      </c>
      <c r="BV28">
        <v>11.5377</v>
      </c>
      <c r="BW28">
        <v>1999.99</v>
      </c>
      <c r="BX28">
        <v>0.90001</v>
      </c>
      <c r="BY28">
        <v>0.0999905</v>
      </c>
      <c r="BZ28">
        <v>0</v>
      </c>
      <c r="CA28">
        <v>2.5191</v>
      </c>
      <c r="CB28">
        <v>0</v>
      </c>
      <c r="CC28">
        <v>11722.4</v>
      </c>
      <c r="CD28">
        <v>17858.9</v>
      </c>
      <c r="CE28">
        <v>37.75</v>
      </c>
      <c r="CF28">
        <v>38.562</v>
      </c>
      <c r="CG28">
        <v>38</v>
      </c>
      <c r="CH28">
        <v>37.125</v>
      </c>
      <c r="CI28">
        <v>36.937</v>
      </c>
      <c r="CJ28">
        <v>1800.01</v>
      </c>
      <c r="CK28">
        <v>199.98</v>
      </c>
      <c r="CL28">
        <v>0</v>
      </c>
      <c r="CM28">
        <v>1692282876.1</v>
      </c>
      <c r="CN28">
        <v>0</v>
      </c>
      <c r="CO28">
        <v>1692280915.1</v>
      </c>
      <c r="CP28" t="s">
        <v>347</v>
      </c>
      <c r="CQ28">
        <v>1692280915.1</v>
      </c>
      <c r="CR28">
        <v>1692280914.6</v>
      </c>
      <c r="CS28">
        <v>4</v>
      </c>
      <c r="CT28">
        <v>-0.024</v>
      </c>
      <c r="CU28">
        <v>-0.015</v>
      </c>
      <c r="CV28">
        <v>1.504</v>
      </c>
      <c r="CW28">
        <v>0.05</v>
      </c>
      <c r="CX28">
        <v>417</v>
      </c>
      <c r="CY28">
        <v>13</v>
      </c>
      <c r="CZ28">
        <v>0.47</v>
      </c>
      <c r="DA28">
        <v>0.16</v>
      </c>
      <c r="DB28">
        <v>1.510037461133885</v>
      </c>
      <c r="DC28">
        <v>0.4937196898147999</v>
      </c>
      <c r="DD28">
        <v>0.03209929391972492</v>
      </c>
      <c r="DE28">
        <v>1</v>
      </c>
      <c r="DF28">
        <v>0.0003497224751217549</v>
      </c>
      <c r="DG28">
        <v>-0.0007299677442668824</v>
      </c>
      <c r="DH28">
        <v>5.343371379617549E-05</v>
      </c>
      <c r="DI28">
        <v>1</v>
      </c>
      <c r="DJ28">
        <v>0.02131843111018846</v>
      </c>
      <c r="DK28">
        <v>-0.05602088839089912</v>
      </c>
      <c r="DL28">
        <v>0.002759348543486089</v>
      </c>
      <c r="DM28">
        <v>1</v>
      </c>
      <c r="DN28">
        <v>3</v>
      </c>
      <c r="DO28">
        <v>3</v>
      </c>
      <c r="DP28" t="s">
        <v>348</v>
      </c>
      <c r="DQ28">
        <v>3.10289</v>
      </c>
      <c r="DR28">
        <v>2.73354</v>
      </c>
      <c r="DS28">
        <v>0.100076</v>
      </c>
      <c r="DT28">
        <v>0.101463</v>
      </c>
      <c r="DU28">
        <v>0.070646</v>
      </c>
      <c r="DV28">
        <v>0.07143629999999999</v>
      </c>
      <c r="DW28">
        <v>26215</v>
      </c>
      <c r="DX28">
        <v>28438.2</v>
      </c>
      <c r="DY28">
        <v>27582.9</v>
      </c>
      <c r="DZ28">
        <v>29750.6</v>
      </c>
      <c r="EA28">
        <v>32098.5</v>
      </c>
      <c r="EB28">
        <v>34082.9</v>
      </c>
      <c r="EC28">
        <v>37844.9</v>
      </c>
      <c r="ED28">
        <v>40800.9</v>
      </c>
      <c r="EE28">
        <v>2.16987</v>
      </c>
      <c r="EF28">
        <v>2.16875</v>
      </c>
      <c r="EG28">
        <v>0.0791997</v>
      </c>
      <c r="EH28">
        <v>0</v>
      </c>
      <c r="EI28">
        <v>22.0998</v>
      </c>
      <c r="EJ28">
        <v>999.9</v>
      </c>
      <c r="EK28">
        <v>53.4</v>
      </c>
      <c r="EL28">
        <v>26.2</v>
      </c>
      <c r="EM28">
        <v>18.0855</v>
      </c>
      <c r="EN28">
        <v>64.8304</v>
      </c>
      <c r="EO28">
        <v>12.0152</v>
      </c>
      <c r="EP28">
        <v>1</v>
      </c>
      <c r="EQ28">
        <v>-0.140142</v>
      </c>
      <c r="ER28">
        <v>2.13371</v>
      </c>
      <c r="ES28">
        <v>20.1983</v>
      </c>
      <c r="ET28">
        <v>5.25667</v>
      </c>
      <c r="EU28">
        <v>12.0579</v>
      </c>
      <c r="EV28">
        <v>4.97325</v>
      </c>
      <c r="EW28">
        <v>3.293</v>
      </c>
      <c r="EX28">
        <v>8726.6</v>
      </c>
      <c r="EY28">
        <v>9999</v>
      </c>
      <c r="EZ28">
        <v>9999</v>
      </c>
      <c r="FA28">
        <v>137.6</v>
      </c>
      <c r="FB28">
        <v>4.97207</v>
      </c>
      <c r="FC28">
        <v>1.87045</v>
      </c>
      <c r="FD28">
        <v>1.87668</v>
      </c>
      <c r="FE28">
        <v>1.86978</v>
      </c>
      <c r="FF28">
        <v>1.87287</v>
      </c>
      <c r="FG28">
        <v>1.87453</v>
      </c>
      <c r="FH28">
        <v>1.87387</v>
      </c>
      <c r="FI28">
        <v>1.87531</v>
      </c>
      <c r="FJ28">
        <v>0</v>
      </c>
      <c r="FK28">
        <v>0</v>
      </c>
      <c r="FL28">
        <v>0</v>
      </c>
      <c r="FM28">
        <v>0</v>
      </c>
      <c r="FN28" t="s">
        <v>349</v>
      </c>
      <c r="FO28" t="s">
        <v>350</v>
      </c>
      <c r="FP28" t="s">
        <v>351</v>
      </c>
      <c r="FQ28" t="s">
        <v>351</v>
      </c>
      <c r="FR28" t="s">
        <v>351</v>
      </c>
      <c r="FS28" t="s">
        <v>351</v>
      </c>
      <c r="FT28">
        <v>0</v>
      </c>
      <c r="FU28">
        <v>100</v>
      </c>
      <c r="FV28">
        <v>100</v>
      </c>
      <c r="FW28">
        <v>1.504</v>
      </c>
      <c r="FX28">
        <v>0.0499</v>
      </c>
      <c r="FY28">
        <v>1.504428571428605</v>
      </c>
      <c r="FZ28">
        <v>0</v>
      </c>
      <c r="GA28">
        <v>0</v>
      </c>
      <c r="GB28">
        <v>0</v>
      </c>
      <c r="GC28">
        <v>0.04985000000000284</v>
      </c>
      <c r="GD28">
        <v>0</v>
      </c>
      <c r="GE28">
        <v>0</v>
      </c>
      <c r="GF28">
        <v>0</v>
      </c>
      <c r="GG28">
        <v>-1</v>
      </c>
      <c r="GH28">
        <v>-1</v>
      </c>
      <c r="GI28">
        <v>-1</v>
      </c>
      <c r="GJ28">
        <v>-1</v>
      </c>
      <c r="GK28">
        <v>32.8</v>
      </c>
      <c r="GL28">
        <v>32.8</v>
      </c>
      <c r="GM28">
        <v>1.0791</v>
      </c>
      <c r="GN28">
        <v>2.5</v>
      </c>
      <c r="GO28">
        <v>1.39893</v>
      </c>
      <c r="GP28">
        <v>2.28149</v>
      </c>
      <c r="GQ28">
        <v>1.44897</v>
      </c>
      <c r="GR28">
        <v>2.37305</v>
      </c>
      <c r="GS28">
        <v>29.8578</v>
      </c>
      <c r="GT28">
        <v>15.8482</v>
      </c>
      <c r="GU28">
        <v>18</v>
      </c>
      <c r="GV28">
        <v>481.718</v>
      </c>
      <c r="GW28">
        <v>550.037</v>
      </c>
      <c r="GX28">
        <v>20.0007</v>
      </c>
      <c r="GY28">
        <v>25.3334</v>
      </c>
      <c r="GZ28">
        <v>30.0003</v>
      </c>
      <c r="HA28">
        <v>25.4141</v>
      </c>
      <c r="HB28">
        <v>25.4021</v>
      </c>
      <c r="HC28">
        <v>21.5768</v>
      </c>
      <c r="HD28">
        <v>26.7567</v>
      </c>
      <c r="HE28">
        <v>36.6799</v>
      </c>
      <c r="HF28">
        <v>20</v>
      </c>
      <c r="HG28">
        <v>420</v>
      </c>
      <c r="HH28">
        <v>13.569</v>
      </c>
      <c r="HI28">
        <v>102.082</v>
      </c>
      <c r="HJ28">
        <v>101.963</v>
      </c>
    </row>
    <row r="29" spans="1:218">
      <c r="A29">
        <v>13</v>
      </c>
      <c r="B29">
        <v>1692283019.5</v>
      </c>
      <c r="C29">
        <v>1676.400000095367</v>
      </c>
      <c r="D29" t="s">
        <v>374</v>
      </c>
      <c r="E29" t="s">
        <v>375</v>
      </c>
      <c r="F29" t="s">
        <v>344</v>
      </c>
      <c r="I29" t="s">
        <v>345</v>
      </c>
      <c r="J29">
        <v>1692283019.5</v>
      </c>
      <c r="K29">
        <f>(L29)/1000</f>
        <v>0</v>
      </c>
      <c r="L29">
        <f>1000*BB29*AJ29*(AX29-AY29)/(100*AQ29*(1000-AJ29*AX29))</f>
        <v>0</v>
      </c>
      <c r="M29">
        <f>BB29*AJ29*(AW29-AV29*(1000-AJ29*AY29)/(1000-AJ29*AX29))/(100*AQ29)</f>
        <v>0</v>
      </c>
      <c r="N29">
        <f>AV29 - IF(AJ29&gt;1, M29*AQ29*100.0/(AL29*BJ29), 0)</f>
        <v>0</v>
      </c>
      <c r="O29">
        <f>((U29-K29/2)*N29-M29)/(U29+K29/2)</f>
        <v>0</v>
      </c>
      <c r="P29">
        <f>O29*(BC29+BD29)/1000.0</f>
        <v>0</v>
      </c>
      <c r="Q29">
        <f>(AV29 - IF(AJ29&gt;1, M29*AQ29*100.0/(AL29*BJ29), 0))*(BC29+BD29)/1000.0</f>
        <v>0</v>
      </c>
      <c r="R29">
        <f>2.0/((1/T29-1/S29)+SIGN(T29)*SQRT((1/T29-1/S29)*(1/T29-1/S29) + 4*AR29/((AR29+1)*(AR29+1))*(2*1/T29*1/S29-1/S29*1/S29)))</f>
        <v>0</v>
      </c>
      <c r="S29">
        <f>IF(LEFT(AS29,1)&lt;&gt;"0",IF(LEFT(AS29,1)="1",3.0,AT29),$D$5+$E$5*(BJ29*BC29/($K$5*1000))+$F$5*(BJ29*BC29/($K$5*1000))*MAX(MIN(AQ29,$J$5),$I$5)*MAX(MIN(AQ29,$J$5),$I$5)+$G$5*MAX(MIN(AQ29,$J$5),$I$5)*(BJ29*BC29/($K$5*1000))+$H$5*(BJ29*BC29/($K$5*1000))*(BJ29*BC29/($K$5*1000)))</f>
        <v>0</v>
      </c>
      <c r="T29">
        <f>K29*(1000-(1000*0.61365*exp(17.502*X29/(240.97+X29))/(BC29+BD29)+AX29)/2)/(1000*0.61365*exp(17.502*X29/(240.97+X29))/(BC29+BD29)-AX29)</f>
        <v>0</v>
      </c>
      <c r="U29">
        <f>1/((AR29+1)/(R29/1.6)+1/(S29/1.37)) + AR29/((AR29+1)/(R29/1.6) + AR29/(S29/1.37))</f>
        <v>0</v>
      </c>
      <c r="V29">
        <f>(AM29*AP29)</f>
        <v>0</v>
      </c>
      <c r="W29">
        <f>(BE29+(V29+2*0.95*5.67E-8*(((BE29+$B$7)+273)^4-(BE29+273)^4)-44100*K29)/(1.84*29.3*S29+8*0.95*5.67E-8*(BE29+273)^3))</f>
        <v>0</v>
      </c>
      <c r="X29">
        <f>($C$7*BF29+$D$7*BG29+$E$7*W29)</f>
        <v>0</v>
      </c>
      <c r="Y29">
        <f>0.61365*exp(17.502*X29/(240.97+X29))</f>
        <v>0</v>
      </c>
      <c r="Z29">
        <f>(AA29/AB29*100)</f>
        <v>0</v>
      </c>
      <c r="AA29">
        <f>AX29*(BC29+BD29)/1000</f>
        <v>0</v>
      </c>
      <c r="AB29">
        <f>0.61365*exp(17.502*BE29/(240.97+BE29))</f>
        <v>0</v>
      </c>
      <c r="AC29">
        <f>(Y29-AX29*(BC29+BD29)/1000)</f>
        <v>0</v>
      </c>
      <c r="AD29">
        <f>(-K29*44100)</f>
        <v>0</v>
      </c>
      <c r="AE29">
        <f>2*29.3*S29*0.92*(BE29-X29)</f>
        <v>0</v>
      </c>
      <c r="AF29">
        <f>2*0.95*5.67E-8*(((BE29+$B$7)+273)^4-(X29+273)^4)</f>
        <v>0</v>
      </c>
      <c r="AG29">
        <f>V29+AF29+AD29+AE29</f>
        <v>0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MAX(0,($B$13+$C$13*BJ29)/(1+$D$13*BJ29)*BC29/(BE29+273)*$E$13)</f>
        <v>0</v>
      </c>
      <c r="AM29">
        <f>$B$11*BK29+$C$11*BL29+$F$11*BW29*(1-BZ29)</f>
        <v>0</v>
      </c>
      <c r="AN29">
        <f>AM29*AO29</f>
        <v>0</v>
      </c>
      <c r="AO29">
        <f>($B$11*$D$9+$C$11*$D$9+$F$11*((CJ29+CB29)/MAX(CJ29+CB29+CK29, 0.1)*$I$9+CK29/MAX(CJ29+CB29+CK29, 0.1)*$J$9))/($B$11+$C$11+$F$11)</f>
        <v>0</v>
      </c>
      <c r="AP29">
        <f>($B$11*$K$9+$C$11*$K$9+$F$11*((CJ29+CB29)/MAX(CJ29+CB29+CK29, 0.1)*$P$9+CK29/MAX(CJ29+CB29+CK29, 0.1)*$Q$9))/($B$11+$C$11+$F$11)</f>
        <v>0</v>
      </c>
      <c r="AQ29">
        <v>6</v>
      </c>
      <c r="AR29">
        <v>0.5</v>
      </c>
      <c r="AS29" t="s">
        <v>346</v>
      </c>
      <c r="AT29">
        <v>2</v>
      </c>
      <c r="AU29">
        <v>1692283019.5</v>
      </c>
      <c r="AV29">
        <v>412.029</v>
      </c>
      <c r="AW29">
        <v>420.016</v>
      </c>
      <c r="AX29">
        <v>13.8149</v>
      </c>
      <c r="AY29">
        <v>12.9871</v>
      </c>
      <c r="AZ29">
        <v>410.525</v>
      </c>
      <c r="BA29">
        <v>13.7651</v>
      </c>
      <c r="BB29">
        <v>499.991</v>
      </c>
      <c r="BC29">
        <v>100.809</v>
      </c>
      <c r="BD29">
        <v>0.100067</v>
      </c>
      <c r="BE29">
        <v>22.8495</v>
      </c>
      <c r="BF29">
        <v>23.2888</v>
      </c>
      <c r="BG29">
        <v>999.9</v>
      </c>
      <c r="BH29">
        <v>0</v>
      </c>
      <c r="BI29">
        <v>0</v>
      </c>
      <c r="BJ29">
        <v>9986.879999999999</v>
      </c>
      <c r="BK29">
        <v>0</v>
      </c>
      <c r="BL29">
        <v>72.622</v>
      </c>
      <c r="BM29">
        <v>-7.98627</v>
      </c>
      <c r="BN29">
        <v>417.801</v>
      </c>
      <c r="BO29">
        <v>425.542</v>
      </c>
      <c r="BP29">
        <v>0.827866</v>
      </c>
      <c r="BQ29">
        <v>420.016</v>
      </c>
      <c r="BR29">
        <v>12.9871</v>
      </c>
      <c r="BS29">
        <v>1.39267</v>
      </c>
      <c r="BT29">
        <v>1.30922</v>
      </c>
      <c r="BU29">
        <v>11.8381</v>
      </c>
      <c r="BV29">
        <v>10.9051</v>
      </c>
      <c r="BW29">
        <v>2000.01</v>
      </c>
      <c r="BX29">
        <v>0.899991</v>
      </c>
      <c r="BY29">
        <v>0.100009</v>
      </c>
      <c r="BZ29">
        <v>0</v>
      </c>
      <c r="CA29">
        <v>2.6571</v>
      </c>
      <c r="CB29">
        <v>0</v>
      </c>
      <c r="CC29">
        <v>18209.4</v>
      </c>
      <c r="CD29">
        <v>17859</v>
      </c>
      <c r="CE29">
        <v>37.125</v>
      </c>
      <c r="CF29">
        <v>38.062</v>
      </c>
      <c r="CG29">
        <v>37.375</v>
      </c>
      <c r="CH29">
        <v>36.75</v>
      </c>
      <c r="CI29">
        <v>36.375</v>
      </c>
      <c r="CJ29">
        <v>1799.99</v>
      </c>
      <c r="CK29">
        <v>200.02</v>
      </c>
      <c r="CL29">
        <v>0</v>
      </c>
      <c r="CM29">
        <v>1692283014.1</v>
      </c>
      <c r="CN29">
        <v>0</v>
      </c>
      <c r="CO29">
        <v>1692280915.1</v>
      </c>
      <c r="CP29" t="s">
        <v>347</v>
      </c>
      <c r="CQ29">
        <v>1692280915.1</v>
      </c>
      <c r="CR29">
        <v>1692280914.6</v>
      </c>
      <c r="CS29">
        <v>4</v>
      </c>
      <c r="CT29">
        <v>-0.024</v>
      </c>
      <c r="CU29">
        <v>-0.015</v>
      </c>
      <c r="CV29">
        <v>1.504</v>
      </c>
      <c r="CW29">
        <v>0.05</v>
      </c>
      <c r="CX29">
        <v>417</v>
      </c>
      <c r="CY29">
        <v>13</v>
      </c>
      <c r="CZ29">
        <v>0.47</v>
      </c>
      <c r="DA29">
        <v>0.16</v>
      </c>
      <c r="DB29">
        <v>6.387712857707379</v>
      </c>
      <c r="DC29">
        <v>-0.5660955262738272</v>
      </c>
      <c r="DD29">
        <v>0.03077704327233879</v>
      </c>
      <c r="DE29">
        <v>1</v>
      </c>
      <c r="DF29">
        <v>0.000722514723444322</v>
      </c>
      <c r="DG29">
        <v>-0.0001546448053015585</v>
      </c>
      <c r="DH29">
        <v>1.364776639312229E-05</v>
      </c>
      <c r="DI29">
        <v>1</v>
      </c>
      <c r="DJ29">
        <v>0.04832708038920359</v>
      </c>
      <c r="DK29">
        <v>-0.002755440080160452</v>
      </c>
      <c r="DL29">
        <v>0.000198910096615719</v>
      </c>
      <c r="DM29">
        <v>1</v>
      </c>
      <c r="DN29">
        <v>3</v>
      </c>
      <c r="DO29">
        <v>3</v>
      </c>
      <c r="DP29" t="s">
        <v>348</v>
      </c>
      <c r="DQ29">
        <v>3.10268</v>
      </c>
      <c r="DR29">
        <v>2.73359</v>
      </c>
      <c r="DS29">
        <v>0.0989857</v>
      </c>
      <c r="DT29">
        <v>0.101463</v>
      </c>
      <c r="DU29">
        <v>0.07053520000000001</v>
      </c>
      <c r="DV29">
        <v>0.06920610000000001</v>
      </c>
      <c r="DW29">
        <v>26241.9</v>
      </c>
      <c r="DX29">
        <v>28435.1</v>
      </c>
      <c r="DY29">
        <v>27577.9</v>
      </c>
      <c r="DZ29">
        <v>29747.6</v>
      </c>
      <c r="EA29">
        <v>32096.3</v>
      </c>
      <c r="EB29">
        <v>34161.6</v>
      </c>
      <c r="EC29">
        <v>37838</v>
      </c>
      <c r="ED29">
        <v>40797.3</v>
      </c>
      <c r="EE29">
        <v>2.16567</v>
      </c>
      <c r="EF29">
        <v>2.1659</v>
      </c>
      <c r="EG29">
        <v>0.06958839999999999</v>
      </c>
      <c r="EH29">
        <v>0</v>
      </c>
      <c r="EI29">
        <v>22.1428</v>
      </c>
      <c r="EJ29">
        <v>999.9</v>
      </c>
      <c r="EK29">
        <v>52.7</v>
      </c>
      <c r="EL29">
        <v>26.3</v>
      </c>
      <c r="EM29">
        <v>17.9554</v>
      </c>
      <c r="EN29">
        <v>64.8604</v>
      </c>
      <c r="EO29">
        <v>12.3077</v>
      </c>
      <c r="EP29">
        <v>1</v>
      </c>
      <c r="EQ29">
        <v>-0.13639</v>
      </c>
      <c r="ER29">
        <v>2.1894</v>
      </c>
      <c r="ES29">
        <v>20.198</v>
      </c>
      <c r="ET29">
        <v>5.25802</v>
      </c>
      <c r="EU29">
        <v>12.0579</v>
      </c>
      <c r="EV29">
        <v>4.97315</v>
      </c>
      <c r="EW29">
        <v>3.293</v>
      </c>
      <c r="EX29">
        <v>8729.700000000001</v>
      </c>
      <c r="EY29">
        <v>9999</v>
      </c>
      <c r="EZ29">
        <v>9999</v>
      </c>
      <c r="FA29">
        <v>137.7</v>
      </c>
      <c r="FB29">
        <v>4.97201</v>
      </c>
      <c r="FC29">
        <v>1.87042</v>
      </c>
      <c r="FD29">
        <v>1.87668</v>
      </c>
      <c r="FE29">
        <v>1.86977</v>
      </c>
      <c r="FF29">
        <v>1.87288</v>
      </c>
      <c r="FG29">
        <v>1.87453</v>
      </c>
      <c r="FH29">
        <v>1.87383</v>
      </c>
      <c r="FI29">
        <v>1.87531</v>
      </c>
      <c r="FJ29">
        <v>0</v>
      </c>
      <c r="FK29">
        <v>0</v>
      </c>
      <c r="FL29">
        <v>0</v>
      </c>
      <c r="FM29">
        <v>0</v>
      </c>
      <c r="FN29" t="s">
        <v>349</v>
      </c>
      <c r="FO29" t="s">
        <v>350</v>
      </c>
      <c r="FP29" t="s">
        <v>351</v>
      </c>
      <c r="FQ29" t="s">
        <v>351</v>
      </c>
      <c r="FR29" t="s">
        <v>351</v>
      </c>
      <c r="FS29" t="s">
        <v>351</v>
      </c>
      <c r="FT29">
        <v>0</v>
      </c>
      <c r="FU29">
        <v>100</v>
      </c>
      <c r="FV29">
        <v>100</v>
      </c>
      <c r="FW29">
        <v>1.504</v>
      </c>
      <c r="FX29">
        <v>0.0498</v>
      </c>
      <c r="FY29">
        <v>1.504428571428605</v>
      </c>
      <c r="FZ29">
        <v>0</v>
      </c>
      <c r="GA29">
        <v>0</v>
      </c>
      <c r="GB29">
        <v>0</v>
      </c>
      <c r="GC29">
        <v>0.04985000000000284</v>
      </c>
      <c r="GD29">
        <v>0</v>
      </c>
      <c r="GE29">
        <v>0</v>
      </c>
      <c r="GF29">
        <v>0</v>
      </c>
      <c r="GG29">
        <v>-1</v>
      </c>
      <c r="GH29">
        <v>-1</v>
      </c>
      <c r="GI29">
        <v>-1</v>
      </c>
      <c r="GJ29">
        <v>-1</v>
      </c>
      <c r="GK29">
        <v>35.1</v>
      </c>
      <c r="GL29">
        <v>35.1</v>
      </c>
      <c r="GM29">
        <v>1.0791</v>
      </c>
      <c r="GN29">
        <v>2.49023</v>
      </c>
      <c r="GO29">
        <v>1.39893</v>
      </c>
      <c r="GP29">
        <v>2.28149</v>
      </c>
      <c r="GQ29">
        <v>1.44897</v>
      </c>
      <c r="GR29">
        <v>2.5</v>
      </c>
      <c r="GS29">
        <v>29.8578</v>
      </c>
      <c r="GT29">
        <v>15.8307</v>
      </c>
      <c r="GU29">
        <v>18</v>
      </c>
      <c r="GV29">
        <v>479.308</v>
      </c>
      <c r="GW29">
        <v>548.057</v>
      </c>
      <c r="GX29">
        <v>20.0002</v>
      </c>
      <c r="GY29">
        <v>25.3864</v>
      </c>
      <c r="GZ29">
        <v>30.0003</v>
      </c>
      <c r="HA29">
        <v>25.4312</v>
      </c>
      <c r="HB29">
        <v>25.4106</v>
      </c>
      <c r="HC29">
        <v>21.5736</v>
      </c>
      <c r="HD29">
        <v>28.6708</v>
      </c>
      <c r="HE29">
        <v>35.1854</v>
      </c>
      <c r="HF29">
        <v>20</v>
      </c>
      <c r="HG29">
        <v>420</v>
      </c>
      <c r="HH29">
        <v>13.0551</v>
      </c>
      <c r="HI29">
        <v>102.063</v>
      </c>
      <c r="HJ29">
        <v>101.953</v>
      </c>
    </row>
    <row r="30" spans="1:218">
      <c r="A30">
        <v>14</v>
      </c>
      <c r="B30">
        <v>1692283151</v>
      </c>
      <c r="C30">
        <v>1807.900000095367</v>
      </c>
      <c r="D30" t="s">
        <v>376</v>
      </c>
      <c r="E30" t="s">
        <v>377</v>
      </c>
      <c r="F30" t="s">
        <v>344</v>
      </c>
      <c r="I30" t="s">
        <v>345</v>
      </c>
      <c r="J30">
        <v>1692283151</v>
      </c>
      <c r="K30">
        <f>(L30)/1000</f>
        <v>0</v>
      </c>
      <c r="L30">
        <f>1000*BB30*AJ30*(AX30-AY30)/(100*AQ30*(1000-AJ30*AX30))</f>
        <v>0</v>
      </c>
      <c r="M30">
        <f>BB30*AJ30*(AW30-AV30*(1000-AJ30*AY30)/(1000-AJ30*AX30))/(100*AQ30)</f>
        <v>0</v>
      </c>
      <c r="N30">
        <f>AV30 - IF(AJ30&gt;1, M30*AQ30*100.0/(AL30*BJ30), 0)</f>
        <v>0</v>
      </c>
      <c r="O30">
        <f>((U30-K30/2)*N30-M30)/(U30+K30/2)</f>
        <v>0</v>
      </c>
      <c r="P30">
        <f>O30*(BC30+BD30)/1000.0</f>
        <v>0</v>
      </c>
      <c r="Q30">
        <f>(AV30 - IF(AJ30&gt;1, M30*AQ30*100.0/(AL30*BJ30), 0))*(BC30+BD30)/1000.0</f>
        <v>0</v>
      </c>
      <c r="R30">
        <f>2.0/((1/T30-1/S30)+SIGN(T30)*SQRT((1/T30-1/S30)*(1/T30-1/S30) + 4*AR30/((AR30+1)*(AR30+1))*(2*1/T30*1/S30-1/S30*1/S30)))</f>
        <v>0</v>
      </c>
      <c r="S30">
        <f>IF(LEFT(AS30,1)&lt;&gt;"0",IF(LEFT(AS30,1)="1",3.0,AT30),$D$5+$E$5*(BJ30*BC30/($K$5*1000))+$F$5*(BJ30*BC30/($K$5*1000))*MAX(MIN(AQ30,$J$5),$I$5)*MAX(MIN(AQ30,$J$5),$I$5)+$G$5*MAX(MIN(AQ30,$J$5),$I$5)*(BJ30*BC30/($K$5*1000))+$H$5*(BJ30*BC30/($K$5*1000))*(BJ30*BC30/($K$5*1000)))</f>
        <v>0</v>
      </c>
      <c r="T30">
        <f>K30*(1000-(1000*0.61365*exp(17.502*X30/(240.97+X30))/(BC30+BD30)+AX30)/2)/(1000*0.61365*exp(17.502*X30/(240.97+X30))/(BC30+BD30)-AX30)</f>
        <v>0</v>
      </c>
      <c r="U30">
        <f>1/((AR30+1)/(R30/1.6)+1/(S30/1.37)) + AR30/((AR30+1)/(R30/1.6) + AR30/(S30/1.37))</f>
        <v>0</v>
      </c>
      <c r="V30">
        <f>(AM30*AP30)</f>
        <v>0</v>
      </c>
      <c r="W30">
        <f>(BE30+(V30+2*0.95*5.67E-8*(((BE30+$B$7)+273)^4-(BE30+273)^4)-44100*K30)/(1.84*29.3*S30+8*0.95*5.67E-8*(BE30+273)^3))</f>
        <v>0</v>
      </c>
      <c r="X30">
        <f>($C$7*BF30+$D$7*BG30+$E$7*W30)</f>
        <v>0</v>
      </c>
      <c r="Y30">
        <f>0.61365*exp(17.502*X30/(240.97+X30))</f>
        <v>0</v>
      </c>
      <c r="Z30">
        <f>(AA30/AB30*100)</f>
        <v>0</v>
      </c>
      <c r="AA30">
        <f>AX30*(BC30+BD30)/1000</f>
        <v>0</v>
      </c>
      <c r="AB30">
        <f>0.61365*exp(17.502*BE30/(240.97+BE30))</f>
        <v>0</v>
      </c>
      <c r="AC30">
        <f>(Y30-AX30*(BC30+BD30)/1000)</f>
        <v>0</v>
      </c>
      <c r="AD30">
        <f>(-K30*44100)</f>
        <v>0</v>
      </c>
      <c r="AE30">
        <f>2*29.3*S30*0.92*(BE30-X30)</f>
        <v>0</v>
      </c>
      <c r="AF30">
        <f>2*0.95*5.67E-8*(((BE30+$B$7)+273)^4-(X30+273)^4)</f>
        <v>0</v>
      </c>
      <c r="AG30">
        <f>V30+AF30+AD30+AE30</f>
        <v>0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MAX(0,($B$13+$C$13*BJ30)/(1+$D$13*BJ30)*BC30/(BE30+273)*$E$13)</f>
        <v>0</v>
      </c>
      <c r="AM30">
        <f>$B$11*BK30+$C$11*BL30+$F$11*BW30*(1-BZ30)</f>
        <v>0</v>
      </c>
      <c r="AN30">
        <f>AM30*AO30</f>
        <v>0</v>
      </c>
      <c r="AO30">
        <f>($B$11*$D$9+$C$11*$D$9+$F$11*((CJ30+CB30)/MAX(CJ30+CB30+CK30, 0.1)*$I$9+CK30/MAX(CJ30+CB30+CK30, 0.1)*$J$9))/($B$11+$C$11+$F$11)</f>
        <v>0</v>
      </c>
      <c r="AP30">
        <f>($B$11*$K$9+$C$11*$K$9+$F$11*((CJ30+CB30)/MAX(CJ30+CB30+CK30, 0.1)*$P$9+CK30/MAX(CJ30+CB30+CK30, 0.1)*$Q$9))/($B$11+$C$11+$F$11)</f>
        <v>0</v>
      </c>
      <c r="AQ30">
        <v>6</v>
      </c>
      <c r="AR30">
        <v>0.5</v>
      </c>
      <c r="AS30" t="s">
        <v>346</v>
      </c>
      <c r="AT30">
        <v>2</v>
      </c>
      <c r="AU30">
        <v>1692283151</v>
      </c>
      <c r="AV30">
        <v>413.758</v>
      </c>
      <c r="AW30">
        <v>419.954</v>
      </c>
      <c r="AX30">
        <v>13.8005</v>
      </c>
      <c r="AY30">
        <v>13.151</v>
      </c>
      <c r="AZ30">
        <v>412.254</v>
      </c>
      <c r="BA30">
        <v>13.7506</v>
      </c>
      <c r="BB30">
        <v>500.006</v>
      </c>
      <c r="BC30">
        <v>100.81</v>
      </c>
      <c r="BD30">
        <v>0.09993340000000001</v>
      </c>
      <c r="BE30">
        <v>22.9557</v>
      </c>
      <c r="BF30">
        <v>23.3691</v>
      </c>
      <c r="BG30">
        <v>999.9</v>
      </c>
      <c r="BH30">
        <v>0</v>
      </c>
      <c r="BI30">
        <v>0</v>
      </c>
      <c r="BJ30">
        <v>9999.379999999999</v>
      </c>
      <c r="BK30">
        <v>0</v>
      </c>
      <c r="BL30">
        <v>76.04819999999999</v>
      </c>
      <c r="BM30">
        <v>-6.19641</v>
      </c>
      <c r="BN30">
        <v>419.548</v>
      </c>
      <c r="BO30">
        <v>425.551</v>
      </c>
      <c r="BP30">
        <v>0.649452</v>
      </c>
      <c r="BQ30">
        <v>419.954</v>
      </c>
      <c r="BR30">
        <v>13.151</v>
      </c>
      <c r="BS30">
        <v>1.39123</v>
      </c>
      <c r="BT30">
        <v>1.32576</v>
      </c>
      <c r="BU30">
        <v>11.8224</v>
      </c>
      <c r="BV30">
        <v>11.0941</v>
      </c>
      <c r="BW30">
        <v>1999.79</v>
      </c>
      <c r="BX30">
        <v>0.89999</v>
      </c>
      <c r="BY30">
        <v>0.10001</v>
      </c>
      <c r="BZ30">
        <v>0</v>
      </c>
      <c r="CA30">
        <v>2.9012</v>
      </c>
      <c r="CB30">
        <v>0</v>
      </c>
      <c r="CC30">
        <v>18240.5</v>
      </c>
      <c r="CD30">
        <v>17857</v>
      </c>
      <c r="CE30">
        <v>39.062</v>
      </c>
      <c r="CF30">
        <v>40.5</v>
      </c>
      <c r="CG30">
        <v>39.25</v>
      </c>
      <c r="CH30">
        <v>39.312</v>
      </c>
      <c r="CI30">
        <v>38.375</v>
      </c>
      <c r="CJ30">
        <v>1799.79</v>
      </c>
      <c r="CK30">
        <v>200</v>
      </c>
      <c r="CL30">
        <v>0</v>
      </c>
      <c r="CM30">
        <v>1692283146.1</v>
      </c>
      <c r="CN30">
        <v>0</v>
      </c>
      <c r="CO30">
        <v>1692280915.1</v>
      </c>
      <c r="CP30" t="s">
        <v>347</v>
      </c>
      <c r="CQ30">
        <v>1692280915.1</v>
      </c>
      <c r="CR30">
        <v>1692280914.6</v>
      </c>
      <c r="CS30">
        <v>4</v>
      </c>
      <c r="CT30">
        <v>-0.024</v>
      </c>
      <c r="CU30">
        <v>-0.015</v>
      </c>
      <c r="CV30">
        <v>1.504</v>
      </c>
      <c r="CW30">
        <v>0.05</v>
      </c>
      <c r="CX30">
        <v>417</v>
      </c>
      <c r="CY30">
        <v>13</v>
      </c>
      <c r="CZ30">
        <v>0.47</v>
      </c>
      <c r="DA30">
        <v>0.16</v>
      </c>
      <c r="DB30">
        <v>4.970327235487903</v>
      </c>
      <c r="DC30">
        <v>-0.3559257231291429</v>
      </c>
      <c r="DD30">
        <v>0.02013296962673546</v>
      </c>
      <c r="DE30">
        <v>1</v>
      </c>
      <c r="DF30">
        <v>0.000516124883156679</v>
      </c>
      <c r="DG30">
        <v>0.0001824520942721517</v>
      </c>
      <c r="DH30">
        <v>1.32964291181291E-05</v>
      </c>
      <c r="DI30">
        <v>1</v>
      </c>
      <c r="DJ30">
        <v>0.03492385259443391</v>
      </c>
      <c r="DK30">
        <v>0.011284977076871</v>
      </c>
      <c r="DL30">
        <v>0.0005549057902512559</v>
      </c>
      <c r="DM30">
        <v>1</v>
      </c>
      <c r="DN30">
        <v>3</v>
      </c>
      <c r="DO30">
        <v>3</v>
      </c>
      <c r="DP30" t="s">
        <v>348</v>
      </c>
      <c r="DQ30">
        <v>3.10273</v>
      </c>
      <c r="DR30">
        <v>2.73356</v>
      </c>
      <c r="DS30">
        <v>0.0992888</v>
      </c>
      <c r="DT30">
        <v>0.101442</v>
      </c>
      <c r="DU30">
        <v>0.0704697</v>
      </c>
      <c r="DV30">
        <v>0.0698579</v>
      </c>
      <c r="DW30">
        <v>26227.6</v>
      </c>
      <c r="DX30">
        <v>28429.7</v>
      </c>
      <c r="DY30">
        <v>27572.5</v>
      </c>
      <c r="DZ30">
        <v>29741.4</v>
      </c>
      <c r="EA30">
        <v>32092.4</v>
      </c>
      <c r="EB30">
        <v>34130.8</v>
      </c>
      <c r="EC30">
        <v>37831.1</v>
      </c>
      <c r="ED30">
        <v>40789.3</v>
      </c>
      <c r="EE30">
        <v>2.1633</v>
      </c>
      <c r="EF30">
        <v>2.16425</v>
      </c>
      <c r="EG30">
        <v>0.0591949</v>
      </c>
      <c r="EH30">
        <v>0</v>
      </c>
      <c r="EI30">
        <v>22.3944</v>
      </c>
      <c r="EJ30">
        <v>999.9</v>
      </c>
      <c r="EK30">
        <v>52.1</v>
      </c>
      <c r="EL30">
        <v>26.3</v>
      </c>
      <c r="EM30">
        <v>17.7504</v>
      </c>
      <c r="EN30">
        <v>64.68040000000001</v>
      </c>
      <c r="EO30">
        <v>12.4119</v>
      </c>
      <c r="EP30">
        <v>1</v>
      </c>
      <c r="EQ30">
        <v>-0.127993</v>
      </c>
      <c r="ER30">
        <v>2.46497</v>
      </c>
      <c r="ES30">
        <v>20.1963</v>
      </c>
      <c r="ET30">
        <v>5.25907</v>
      </c>
      <c r="EU30">
        <v>12.0579</v>
      </c>
      <c r="EV30">
        <v>4.9738</v>
      </c>
      <c r="EW30">
        <v>3.293</v>
      </c>
      <c r="EX30">
        <v>8732.9</v>
      </c>
      <c r="EY30">
        <v>9999</v>
      </c>
      <c r="EZ30">
        <v>9999</v>
      </c>
      <c r="FA30">
        <v>137.7</v>
      </c>
      <c r="FB30">
        <v>4.97201</v>
      </c>
      <c r="FC30">
        <v>1.87051</v>
      </c>
      <c r="FD30">
        <v>1.87669</v>
      </c>
      <c r="FE30">
        <v>1.8698</v>
      </c>
      <c r="FF30">
        <v>1.87292</v>
      </c>
      <c r="FG30">
        <v>1.87453</v>
      </c>
      <c r="FH30">
        <v>1.87393</v>
      </c>
      <c r="FI30">
        <v>1.87532</v>
      </c>
      <c r="FJ30">
        <v>0</v>
      </c>
      <c r="FK30">
        <v>0</v>
      </c>
      <c r="FL30">
        <v>0</v>
      </c>
      <c r="FM30">
        <v>0</v>
      </c>
      <c r="FN30" t="s">
        <v>349</v>
      </c>
      <c r="FO30" t="s">
        <v>350</v>
      </c>
      <c r="FP30" t="s">
        <v>351</v>
      </c>
      <c r="FQ30" t="s">
        <v>351</v>
      </c>
      <c r="FR30" t="s">
        <v>351</v>
      </c>
      <c r="FS30" t="s">
        <v>351</v>
      </c>
      <c r="FT30">
        <v>0</v>
      </c>
      <c r="FU30">
        <v>100</v>
      </c>
      <c r="FV30">
        <v>100</v>
      </c>
      <c r="FW30">
        <v>1.504</v>
      </c>
      <c r="FX30">
        <v>0.0499</v>
      </c>
      <c r="FY30">
        <v>1.504428571428605</v>
      </c>
      <c r="FZ30">
        <v>0</v>
      </c>
      <c r="GA30">
        <v>0</v>
      </c>
      <c r="GB30">
        <v>0</v>
      </c>
      <c r="GC30">
        <v>0.04985000000000284</v>
      </c>
      <c r="GD30">
        <v>0</v>
      </c>
      <c r="GE30">
        <v>0</v>
      </c>
      <c r="GF30">
        <v>0</v>
      </c>
      <c r="GG30">
        <v>-1</v>
      </c>
      <c r="GH30">
        <v>-1</v>
      </c>
      <c r="GI30">
        <v>-1</v>
      </c>
      <c r="GJ30">
        <v>-1</v>
      </c>
      <c r="GK30">
        <v>37.3</v>
      </c>
      <c r="GL30">
        <v>37.3</v>
      </c>
      <c r="GM30">
        <v>1.0791</v>
      </c>
      <c r="GN30">
        <v>2.4939</v>
      </c>
      <c r="GO30">
        <v>1.39893</v>
      </c>
      <c r="GP30">
        <v>2.28149</v>
      </c>
      <c r="GQ30">
        <v>1.44897</v>
      </c>
      <c r="GR30">
        <v>2.50854</v>
      </c>
      <c r="GS30">
        <v>29.9006</v>
      </c>
      <c r="GT30">
        <v>15.8044</v>
      </c>
      <c r="GU30">
        <v>18</v>
      </c>
      <c r="GV30">
        <v>478.404</v>
      </c>
      <c r="GW30">
        <v>547.429</v>
      </c>
      <c r="GX30">
        <v>20.0027</v>
      </c>
      <c r="GY30">
        <v>25.4811</v>
      </c>
      <c r="GZ30">
        <v>30.0006</v>
      </c>
      <c r="HA30">
        <v>25.4896</v>
      </c>
      <c r="HB30">
        <v>25.4635</v>
      </c>
      <c r="HC30">
        <v>21.5802</v>
      </c>
      <c r="HD30">
        <v>27.2479</v>
      </c>
      <c r="HE30">
        <v>33.3165</v>
      </c>
      <c r="HF30">
        <v>20</v>
      </c>
      <c r="HG30">
        <v>420</v>
      </c>
      <c r="HH30">
        <v>13.2098</v>
      </c>
      <c r="HI30">
        <v>102.044</v>
      </c>
      <c r="HJ30">
        <v>101.933</v>
      </c>
    </row>
    <row r="31" spans="1:218">
      <c r="A31">
        <v>15</v>
      </c>
      <c r="B31">
        <v>1692283269.5</v>
      </c>
      <c r="C31">
        <v>1926.400000095367</v>
      </c>
      <c r="D31" t="s">
        <v>378</v>
      </c>
      <c r="E31" t="s">
        <v>379</v>
      </c>
      <c r="F31" t="s">
        <v>344</v>
      </c>
      <c r="I31" t="s">
        <v>345</v>
      </c>
      <c r="J31">
        <v>1692283269.5</v>
      </c>
      <c r="K31">
        <f>(L31)/1000</f>
        <v>0</v>
      </c>
      <c r="L31">
        <f>1000*BB31*AJ31*(AX31-AY31)/(100*AQ31*(1000-AJ31*AX31))</f>
        <v>0</v>
      </c>
      <c r="M31">
        <f>BB31*AJ31*(AW31-AV31*(1000-AJ31*AY31)/(1000-AJ31*AX31))/(100*AQ31)</f>
        <v>0</v>
      </c>
      <c r="N31">
        <f>AV31 - IF(AJ31&gt;1, M31*AQ31*100.0/(AL31*BJ31), 0)</f>
        <v>0</v>
      </c>
      <c r="O31">
        <f>((U31-K31/2)*N31-M31)/(U31+K31/2)</f>
        <v>0</v>
      </c>
      <c r="P31">
        <f>O31*(BC31+BD31)/1000.0</f>
        <v>0</v>
      </c>
      <c r="Q31">
        <f>(AV31 - IF(AJ31&gt;1, M31*AQ31*100.0/(AL31*BJ31), 0))*(BC31+BD31)/1000.0</f>
        <v>0</v>
      </c>
      <c r="R31">
        <f>2.0/((1/T31-1/S31)+SIGN(T31)*SQRT((1/T31-1/S31)*(1/T31-1/S31) + 4*AR31/((AR31+1)*(AR31+1))*(2*1/T31*1/S31-1/S31*1/S31)))</f>
        <v>0</v>
      </c>
      <c r="S31">
        <f>IF(LEFT(AS31,1)&lt;&gt;"0",IF(LEFT(AS31,1)="1",3.0,AT31),$D$5+$E$5*(BJ31*BC31/($K$5*1000))+$F$5*(BJ31*BC31/($K$5*1000))*MAX(MIN(AQ31,$J$5),$I$5)*MAX(MIN(AQ31,$J$5),$I$5)+$G$5*MAX(MIN(AQ31,$J$5),$I$5)*(BJ31*BC31/($K$5*1000))+$H$5*(BJ31*BC31/($K$5*1000))*(BJ31*BC31/($K$5*1000)))</f>
        <v>0</v>
      </c>
      <c r="T31">
        <f>K31*(1000-(1000*0.61365*exp(17.502*X31/(240.97+X31))/(BC31+BD31)+AX31)/2)/(1000*0.61365*exp(17.502*X31/(240.97+X31))/(BC31+BD31)-AX31)</f>
        <v>0</v>
      </c>
      <c r="U31">
        <f>1/((AR31+1)/(R31/1.6)+1/(S31/1.37)) + AR31/((AR31+1)/(R31/1.6) + AR31/(S31/1.37))</f>
        <v>0</v>
      </c>
      <c r="V31">
        <f>(AM31*AP31)</f>
        <v>0</v>
      </c>
      <c r="W31">
        <f>(BE31+(V31+2*0.95*5.67E-8*(((BE31+$B$7)+273)^4-(BE31+273)^4)-44100*K31)/(1.84*29.3*S31+8*0.95*5.67E-8*(BE31+273)^3))</f>
        <v>0</v>
      </c>
      <c r="X31">
        <f>($C$7*BF31+$D$7*BG31+$E$7*W31)</f>
        <v>0</v>
      </c>
      <c r="Y31">
        <f>0.61365*exp(17.502*X31/(240.97+X31))</f>
        <v>0</v>
      </c>
      <c r="Z31">
        <f>(AA31/AB31*100)</f>
        <v>0</v>
      </c>
      <c r="AA31">
        <f>AX31*(BC31+BD31)/1000</f>
        <v>0</v>
      </c>
      <c r="AB31">
        <f>0.61365*exp(17.502*BE31/(240.97+BE31))</f>
        <v>0</v>
      </c>
      <c r="AC31">
        <f>(Y31-AX31*(BC31+BD31)/1000)</f>
        <v>0</v>
      </c>
      <c r="AD31">
        <f>(-K31*44100)</f>
        <v>0</v>
      </c>
      <c r="AE31">
        <f>2*29.3*S31*0.92*(BE31-X31)</f>
        <v>0</v>
      </c>
      <c r="AF31">
        <f>2*0.95*5.67E-8*(((BE31+$B$7)+273)^4-(X31+273)^4)</f>
        <v>0</v>
      </c>
      <c r="AG31">
        <f>V31+AF31+AD31+AE31</f>
        <v>0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MAX(0,($B$13+$C$13*BJ31)/(1+$D$13*BJ31)*BC31/(BE31+273)*$E$13)</f>
        <v>0</v>
      </c>
      <c r="AM31">
        <f>$B$11*BK31+$C$11*BL31+$F$11*BW31*(1-BZ31)</f>
        <v>0</v>
      </c>
      <c r="AN31">
        <f>AM31*AO31</f>
        <v>0</v>
      </c>
      <c r="AO31">
        <f>($B$11*$D$9+$C$11*$D$9+$F$11*((CJ31+CB31)/MAX(CJ31+CB31+CK31, 0.1)*$I$9+CK31/MAX(CJ31+CB31+CK31, 0.1)*$J$9))/($B$11+$C$11+$F$11)</f>
        <v>0</v>
      </c>
      <c r="AP31">
        <f>($B$11*$K$9+$C$11*$K$9+$F$11*((CJ31+CB31)/MAX(CJ31+CB31+CK31, 0.1)*$P$9+CK31/MAX(CJ31+CB31+CK31, 0.1)*$Q$9))/($B$11+$C$11+$F$11)</f>
        <v>0</v>
      </c>
      <c r="AQ31">
        <v>6</v>
      </c>
      <c r="AR31">
        <v>0.5</v>
      </c>
      <c r="AS31" t="s">
        <v>346</v>
      </c>
      <c r="AT31">
        <v>2</v>
      </c>
      <c r="AU31">
        <v>1692283269.5</v>
      </c>
      <c r="AV31">
        <v>413.468</v>
      </c>
      <c r="AW31">
        <v>420.018</v>
      </c>
      <c r="AX31">
        <v>13.9461</v>
      </c>
      <c r="AY31">
        <v>13.2994</v>
      </c>
      <c r="AZ31">
        <v>411.964</v>
      </c>
      <c r="BA31">
        <v>13.8962</v>
      </c>
      <c r="BB31">
        <v>499.917</v>
      </c>
      <c r="BC31">
        <v>100.802</v>
      </c>
      <c r="BD31">
        <v>0.0998183</v>
      </c>
      <c r="BE31">
        <v>23.0842</v>
      </c>
      <c r="BF31">
        <v>23.7684</v>
      </c>
      <c r="BG31">
        <v>999.9</v>
      </c>
      <c r="BH31">
        <v>0</v>
      </c>
      <c r="BI31">
        <v>0</v>
      </c>
      <c r="BJ31">
        <v>10001.9</v>
      </c>
      <c r="BK31">
        <v>0</v>
      </c>
      <c r="BL31">
        <v>45.7767</v>
      </c>
      <c r="BM31">
        <v>-6.54996</v>
      </c>
      <c r="BN31">
        <v>419.316</v>
      </c>
      <c r="BO31">
        <v>425.679</v>
      </c>
      <c r="BP31">
        <v>0.64669</v>
      </c>
      <c r="BQ31">
        <v>420.018</v>
      </c>
      <c r="BR31">
        <v>13.2994</v>
      </c>
      <c r="BS31">
        <v>1.4058</v>
      </c>
      <c r="BT31">
        <v>1.34061</v>
      </c>
      <c r="BU31">
        <v>11.9803</v>
      </c>
      <c r="BV31">
        <v>11.262</v>
      </c>
      <c r="BW31">
        <v>2000.01</v>
      </c>
      <c r="BX31">
        <v>0.9000010000000001</v>
      </c>
      <c r="BY31">
        <v>0.0999987</v>
      </c>
      <c r="BZ31">
        <v>0</v>
      </c>
      <c r="CA31">
        <v>3.099</v>
      </c>
      <c r="CB31">
        <v>0</v>
      </c>
      <c r="CC31">
        <v>12908.4</v>
      </c>
      <c r="CD31">
        <v>17859.1</v>
      </c>
      <c r="CE31">
        <v>40.75</v>
      </c>
      <c r="CF31">
        <v>41.437</v>
      </c>
      <c r="CG31">
        <v>40.812</v>
      </c>
      <c r="CH31">
        <v>40.562</v>
      </c>
      <c r="CI31">
        <v>39.625</v>
      </c>
      <c r="CJ31">
        <v>1800.01</v>
      </c>
      <c r="CK31">
        <v>200</v>
      </c>
      <c r="CL31">
        <v>0</v>
      </c>
      <c r="CM31">
        <v>1692283264.3</v>
      </c>
      <c r="CN31">
        <v>0</v>
      </c>
      <c r="CO31">
        <v>1692280915.1</v>
      </c>
      <c r="CP31" t="s">
        <v>347</v>
      </c>
      <c r="CQ31">
        <v>1692280915.1</v>
      </c>
      <c r="CR31">
        <v>1692280914.6</v>
      </c>
      <c r="CS31">
        <v>4</v>
      </c>
      <c r="CT31">
        <v>-0.024</v>
      </c>
      <c r="CU31">
        <v>-0.015</v>
      </c>
      <c r="CV31">
        <v>1.504</v>
      </c>
      <c r="CW31">
        <v>0.05</v>
      </c>
      <c r="CX31">
        <v>417</v>
      </c>
      <c r="CY31">
        <v>13</v>
      </c>
      <c r="CZ31">
        <v>0.47</v>
      </c>
      <c r="DA31">
        <v>0.16</v>
      </c>
      <c r="DB31">
        <v>5.231521738449131</v>
      </c>
      <c r="DC31">
        <v>0.4937821428177529</v>
      </c>
      <c r="DD31">
        <v>0.02894153710397354</v>
      </c>
      <c r="DE31">
        <v>1</v>
      </c>
      <c r="DF31">
        <v>0.0005274509768744098</v>
      </c>
      <c r="DG31">
        <v>0.0001515701068065735</v>
      </c>
      <c r="DH31">
        <v>1.197003866217779E-05</v>
      </c>
      <c r="DI31">
        <v>1</v>
      </c>
      <c r="DJ31">
        <v>0.03426712066313685</v>
      </c>
      <c r="DK31">
        <v>0.01298853579018051</v>
      </c>
      <c r="DL31">
        <v>0.0006960126357881422</v>
      </c>
      <c r="DM31">
        <v>1</v>
      </c>
      <c r="DN31">
        <v>3</v>
      </c>
      <c r="DO31">
        <v>3</v>
      </c>
      <c r="DP31" t="s">
        <v>348</v>
      </c>
      <c r="DQ31">
        <v>3.10265</v>
      </c>
      <c r="DR31">
        <v>2.73347</v>
      </c>
      <c r="DS31">
        <v>0.09920370000000001</v>
      </c>
      <c r="DT31">
        <v>0.101424</v>
      </c>
      <c r="DU31">
        <v>0.071009</v>
      </c>
      <c r="DV31">
        <v>0.0704308</v>
      </c>
      <c r="DW31">
        <v>26223.2</v>
      </c>
      <c r="DX31">
        <v>28422.7</v>
      </c>
      <c r="DY31">
        <v>27565.9</v>
      </c>
      <c r="DZ31">
        <v>29733.8</v>
      </c>
      <c r="EA31">
        <v>32065.6</v>
      </c>
      <c r="EB31">
        <v>34100.3</v>
      </c>
      <c r="EC31">
        <v>37821.7</v>
      </c>
      <c r="ED31">
        <v>40778.2</v>
      </c>
      <c r="EE31">
        <v>2.17035</v>
      </c>
      <c r="EF31">
        <v>2.162</v>
      </c>
      <c r="EG31">
        <v>0.0831112</v>
      </c>
      <c r="EH31">
        <v>0</v>
      </c>
      <c r="EI31">
        <v>22.4004</v>
      </c>
      <c r="EJ31">
        <v>999.9</v>
      </c>
      <c r="EK31">
        <v>51.6</v>
      </c>
      <c r="EL31">
        <v>26.4</v>
      </c>
      <c r="EM31">
        <v>17.6849</v>
      </c>
      <c r="EN31">
        <v>64.88030000000001</v>
      </c>
      <c r="EO31">
        <v>12.5361</v>
      </c>
      <c r="EP31">
        <v>1</v>
      </c>
      <c r="EQ31">
        <v>-0.117236</v>
      </c>
      <c r="ER31">
        <v>2.42986</v>
      </c>
      <c r="ES31">
        <v>20.1945</v>
      </c>
      <c r="ET31">
        <v>5.25892</v>
      </c>
      <c r="EU31">
        <v>12.0579</v>
      </c>
      <c r="EV31">
        <v>4.9736</v>
      </c>
      <c r="EW31">
        <v>3.293</v>
      </c>
      <c r="EX31">
        <v>8735.6</v>
      </c>
      <c r="EY31">
        <v>9999</v>
      </c>
      <c r="EZ31">
        <v>9999</v>
      </c>
      <c r="FA31">
        <v>137.7</v>
      </c>
      <c r="FB31">
        <v>4.97201</v>
      </c>
      <c r="FC31">
        <v>1.87049</v>
      </c>
      <c r="FD31">
        <v>1.87668</v>
      </c>
      <c r="FE31">
        <v>1.86978</v>
      </c>
      <c r="FF31">
        <v>1.87292</v>
      </c>
      <c r="FG31">
        <v>1.87453</v>
      </c>
      <c r="FH31">
        <v>1.87393</v>
      </c>
      <c r="FI31">
        <v>1.87531</v>
      </c>
      <c r="FJ31">
        <v>0</v>
      </c>
      <c r="FK31">
        <v>0</v>
      </c>
      <c r="FL31">
        <v>0</v>
      </c>
      <c r="FM31">
        <v>0</v>
      </c>
      <c r="FN31" t="s">
        <v>349</v>
      </c>
      <c r="FO31" t="s">
        <v>350</v>
      </c>
      <c r="FP31" t="s">
        <v>351</v>
      </c>
      <c r="FQ31" t="s">
        <v>351</v>
      </c>
      <c r="FR31" t="s">
        <v>351</v>
      </c>
      <c r="FS31" t="s">
        <v>351</v>
      </c>
      <c r="FT31">
        <v>0</v>
      </c>
      <c r="FU31">
        <v>100</v>
      </c>
      <c r="FV31">
        <v>100</v>
      </c>
      <c r="FW31">
        <v>1.504</v>
      </c>
      <c r="FX31">
        <v>0.0499</v>
      </c>
      <c r="FY31">
        <v>1.504428571428605</v>
      </c>
      <c r="FZ31">
        <v>0</v>
      </c>
      <c r="GA31">
        <v>0</v>
      </c>
      <c r="GB31">
        <v>0</v>
      </c>
      <c r="GC31">
        <v>0.04985000000000284</v>
      </c>
      <c r="GD31">
        <v>0</v>
      </c>
      <c r="GE31">
        <v>0</v>
      </c>
      <c r="GF31">
        <v>0</v>
      </c>
      <c r="GG31">
        <v>-1</v>
      </c>
      <c r="GH31">
        <v>-1</v>
      </c>
      <c r="GI31">
        <v>-1</v>
      </c>
      <c r="GJ31">
        <v>-1</v>
      </c>
      <c r="GK31">
        <v>39.2</v>
      </c>
      <c r="GL31">
        <v>39.2</v>
      </c>
      <c r="GM31">
        <v>1.08032</v>
      </c>
      <c r="GN31">
        <v>2.50122</v>
      </c>
      <c r="GO31">
        <v>1.39893</v>
      </c>
      <c r="GP31">
        <v>2.28149</v>
      </c>
      <c r="GQ31">
        <v>1.44897</v>
      </c>
      <c r="GR31">
        <v>2.50854</v>
      </c>
      <c r="GS31">
        <v>29.922</v>
      </c>
      <c r="GT31">
        <v>15.7781</v>
      </c>
      <c r="GU31">
        <v>18</v>
      </c>
      <c r="GV31">
        <v>483.685</v>
      </c>
      <c r="GW31">
        <v>546.774</v>
      </c>
      <c r="GX31">
        <v>19.9987</v>
      </c>
      <c r="GY31">
        <v>25.622</v>
      </c>
      <c r="GZ31">
        <v>30.0003</v>
      </c>
      <c r="HA31">
        <v>25.5917</v>
      </c>
      <c r="HB31">
        <v>25.5541</v>
      </c>
      <c r="HC31">
        <v>21.584</v>
      </c>
      <c r="HD31">
        <v>26.4889</v>
      </c>
      <c r="HE31">
        <v>32.1974</v>
      </c>
      <c r="HF31">
        <v>20</v>
      </c>
      <c r="HG31">
        <v>420</v>
      </c>
      <c r="HH31">
        <v>13.3658</v>
      </c>
      <c r="HI31">
        <v>102.019</v>
      </c>
      <c r="HJ31">
        <v>101.906</v>
      </c>
    </row>
    <row r="32" spans="1:218">
      <c r="A32">
        <v>16</v>
      </c>
      <c r="B32">
        <v>1692283424.5</v>
      </c>
      <c r="C32">
        <v>2081.400000095367</v>
      </c>
      <c r="D32" t="s">
        <v>380</v>
      </c>
      <c r="E32" t="s">
        <v>381</v>
      </c>
      <c r="F32" t="s">
        <v>344</v>
      </c>
      <c r="I32" t="s">
        <v>345</v>
      </c>
      <c r="J32">
        <v>1692283424.5</v>
      </c>
      <c r="K32">
        <f>(L32)/1000</f>
        <v>0</v>
      </c>
      <c r="L32">
        <f>1000*BB32*AJ32*(AX32-AY32)/(100*AQ32*(1000-AJ32*AX32))</f>
        <v>0</v>
      </c>
      <c r="M32">
        <f>BB32*AJ32*(AW32-AV32*(1000-AJ32*AY32)/(1000-AJ32*AX32))/(100*AQ32)</f>
        <v>0</v>
      </c>
      <c r="N32">
        <f>AV32 - IF(AJ32&gt;1, M32*AQ32*100.0/(AL32*BJ32), 0)</f>
        <v>0</v>
      </c>
      <c r="O32">
        <f>((U32-K32/2)*N32-M32)/(U32+K32/2)</f>
        <v>0</v>
      </c>
      <c r="P32">
        <f>O32*(BC32+BD32)/1000.0</f>
        <v>0</v>
      </c>
      <c r="Q32">
        <f>(AV32 - IF(AJ32&gt;1, M32*AQ32*100.0/(AL32*BJ32), 0))*(BC32+BD32)/1000.0</f>
        <v>0</v>
      </c>
      <c r="R32">
        <f>2.0/((1/T32-1/S32)+SIGN(T32)*SQRT((1/T32-1/S32)*(1/T32-1/S32) + 4*AR32/((AR32+1)*(AR32+1))*(2*1/T32*1/S32-1/S32*1/S32)))</f>
        <v>0</v>
      </c>
      <c r="S32">
        <f>IF(LEFT(AS32,1)&lt;&gt;"0",IF(LEFT(AS32,1)="1",3.0,AT32),$D$5+$E$5*(BJ32*BC32/($K$5*1000))+$F$5*(BJ32*BC32/($K$5*1000))*MAX(MIN(AQ32,$J$5),$I$5)*MAX(MIN(AQ32,$J$5),$I$5)+$G$5*MAX(MIN(AQ32,$J$5),$I$5)*(BJ32*BC32/($K$5*1000))+$H$5*(BJ32*BC32/($K$5*1000))*(BJ32*BC32/($K$5*1000)))</f>
        <v>0</v>
      </c>
      <c r="T32">
        <f>K32*(1000-(1000*0.61365*exp(17.502*X32/(240.97+X32))/(BC32+BD32)+AX32)/2)/(1000*0.61365*exp(17.502*X32/(240.97+X32))/(BC32+BD32)-AX32)</f>
        <v>0</v>
      </c>
      <c r="U32">
        <f>1/((AR32+1)/(R32/1.6)+1/(S32/1.37)) + AR32/((AR32+1)/(R32/1.6) + AR32/(S32/1.37))</f>
        <v>0</v>
      </c>
      <c r="V32">
        <f>(AM32*AP32)</f>
        <v>0</v>
      </c>
      <c r="W32">
        <f>(BE32+(V32+2*0.95*5.67E-8*(((BE32+$B$7)+273)^4-(BE32+273)^4)-44100*K32)/(1.84*29.3*S32+8*0.95*5.67E-8*(BE32+273)^3))</f>
        <v>0</v>
      </c>
      <c r="X32">
        <f>($C$7*BF32+$D$7*BG32+$E$7*W32)</f>
        <v>0</v>
      </c>
      <c r="Y32">
        <f>0.61365*exp(17.502*X32/(240.97+X32))</f>
        <v>0</v>
      </c>
      <c r="Z32">
        <f>(AA32/AB32*100)</f>
        <v>0</v>
      </c>
      <c r="AA32">
        <f>AX32*(BC32+BD32)/1000</f>
        <v>0</v>
      </c>
      <c r="AB32">
        <f>0.61365*exp(17.502*BE32/(240.97+BE32))</f>
        <v>0</v>
      </c>
      <c r="AC32">
        <f>(Y32-AX32*(BC32+BD32)/1000)</f>
        <v>0</v>
      </c>
      <c r="AD32">
        <f>(-K32*44100)</f>
        <v>0</v>
      </c>
      <c r="AE32">
        <f>2*29.3*S32*0.92*(BE32-X32)</f>
        <v>0</v>
      </c>
      <c r="AF32">
        <f>2*0.95*5.67E-8*(((BE32+$B$7)+273)^4-(X32+273)^4)</f>
        <v>0</v>
      </c>
      <c r="AG32">
        <f>V32+AF32+AD32+AE32</f>
        <v>0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MAX(0,($B$13+$C$13*BJ32)/(1+$D$13*BJ32)*BC32/(BE32+273)*$E$13)</f>
        <v>0</v>
      </c>
      <c r="AM32">
        <f>$B$11*BK32+$C$11*BL32+$F$11*BW32*(1-BZ32)</f>
        <v>0</v>
      </c>
      <c r="AN32">
        <f>AM32*AO32</f>
        <v>0</v>
      </c>
      <c r="AO32">
        <f>($B$11*$D$9+$C$11*$D$9+$F$11*((CJ32+CB32)/MAX(CJ32+CB32+CK32, 0.1)*$I$9+CK32/MAX(CJ32+CB32+CK32, 0.1)*$J$9))/($B$11+$C$11+$F$11)</f>
        <v>0</v>
      </c>
      <c r="AP32">
        <f>($B$11*$K$9+$C$11*$K$9+$F$11*((CJ32+CB32)/MAX(CJ32+CB32+CK32, 0.1)*$P$9+CK32/MAX(CJ32+CB32+CK32, 0.1)*$Q$9))/($B$11+$C$11+$F$11)</f>
        <v>0</v>
      </c>
      <c r="AQ32">
        <v>6</v>
      </c>
      <c r="AR32">
        <v>0.5</v>
      </c>
      <c r="AS32" t="s">
        <v>346</v>
      </c>
      <c r="AT32">
        <v>2</v>
      </c>
      <c r="AU32">
        <v>1692283424.5</v>
      </c>
      <c r="AV32">
        <v>415.83</v>
      </c>
      <c r="AW32">
        <v>420.009</v>
      </c>
      <c r="AX32">
        <v>13.8551</v>
      </c>
      <c r="AY32">
        <v>13.2771</v>
      </c>
      <c r="AZ32">
        <v>414.325</v>
      </c>
      <c r="BA32">
        <v>13.8052</v>
      </c>
      <c r="BB32">
        <v>500.076</v>
      </c>
      <c r="BC32">
        <v>100.804</v>
      </c>
      <c r="BD32">
        <v>0.100065</v>
      </c>
      <c r="BE32">
        <v>22.9723</v>
      </c>
      <c r="BF32">
        <v>23.0019</v>
      </c>
      <c r="BG32">
        <v>999.9</v>
      </c>
      <c r="BH32">
        <v>0</v>
      </c>
      <c r="BI32">
        <v>0</v>
      </c>
      <c r="BJ32">
        <v>10003.1</v>
      </c>
      <c r="BK32">
        <v>0</v>
      </c>
      <c r="BL32">
        <v>9.829359999999999</v>
      </c>
      <c r="BM32">
        <v>-4.17953</v>
      </c>
      <c r="BN32">
        <v>421.672</v>
      </c>
      <c r="BO32">
        <v>425.661</v>
      </c>
      <c r="BP32">
        <v>0.577982</v>
      </c>
      <c r="BQ32">
        <v>420.009</v>
      </c>
      <c r="BR32">
        <v>13.2771</v>
      </c>
      <c r="BS32">
        <v>1.39665</v>
      </c>
      <c r="BT32">
        <v>1.33839</v>
      </c>
      <c r="BU32">
        <v>11.8813</v>
      </c>
      <c r="BV32">
        <v>11.237</v>
      </c>
      <c r="BW32">
        <v>2000.03</v>
      </c>
      <c r="BX32">
        <v>0.899999</v>
      </c>
      <c r="BY32">
        <v>0.100001</v>
      </c>
      <c r="BZ32">
        <v>0</v>
      </c>
      <c r="CA32">
        <v>2.3348</v>
      </c>
      <c r="CB32">
        <v>0</v>
      </c>
      <c r="CC32">
        <v>17368.3</v>
      </c>
      <c r="CD32">
        <v>17859.2</v>
      </c>
      <c r="CE32">
        <v>38.562</v>
      </c>
      <c r="CF32">
        <v>39.25</v>
      </c>
      <c r="CG32">
        <v>38.875</v>
      </c>
      <c r="CH32">
        <v>37.812</v>
      </c>
      <c r="CI32">
        <v>37.687</v>
      </c>
      <c r="CJ32">
        <v>1800.02</v>
      </c>
      <c r="CK32">
        <v>200.01</v>
      </c>
      <c r="CL32">
        <v>0</v>
      </c>
      <c r="CM32">
        <v>1692283419.1</v>
      </c>
      <c r="CN32">
        <v>0</v>
      </c>
      <c r="CO32">
        <v>1692280915.1</v>
      </c>
      <c r="CP32" t="s">
        <v>347</v>
      </c>
      <c r="CQ32">
        <v>1692280915.1</v>
      </c>
      <c r="CR32">
        <v>1692280914.6</v>
      </c>
      <c r="CS32">
        <v>4</v>
      </c>
      <c r="CT32">
        <v>-0.024</v>
      </c>
      <c r="CU32">
        <v>-0.015</v>
      </c>
      <c r="CV32">
        <v>1.504</v>
      </c>
      <c r="CW32">
        <v>0.05</v>
      </c>
      <c r="CX32">
        <v>417</v>
      </c>
      <c r="CY32">
        <v>13</v>
      </c>
      <c r="CZ32">
        <v>0.47</v>
      </c>
      <c r="DA32">
        <v>0.16</v>
      </c>
      <c r="DB32">
        <v>3.254806551749226</v>
      </c>
      <c r="DC32">
        <v>-0.6772264647251687</v>
      </c>
      <c r="DD32">
        <v>0.04838762367460744</v>
      </c>
      <c r="DE32">
        <v>1</v>
      </c>
      <c r="DF32">
        <v>0.0005623132163272644</v>
      </c>
      <c r="DG32">
        <v>-0.0002411898325667547</v>
      </c>
      <c r="DH32">
        <v>1.830785729227004E-05</v>
      </c>
      <c r="DI32">
        <v>1</v>
      </c>
      <c r="DJ32">
        <v>0.0387903589187414</v>
      </c>
      <c r="DK32">
        <v>-0.02233284275665683</v>
      </c>
      <c r="DL32">
        <v>0.001151851530525928</v>
      </c>
      <c r="DM32">
        <v>1</v>
      </c>
      <c r="DN32">
        <v>3</v>
      </c>
      <c r="DO32">
        <v>3</v>
      </c>
      <c r="DP32" t="s">
        <v>348</v>
      </c>
      <c r="DQ32">
        <v>3.10282</v>
      </c>
      <c r="DR32">
        <v>2.73373</v>
      </c>
      <c r="DS32">
        <v>0.09961970000000001</v>
      </c>
      <c r="DT32">
        <v>0.101407</v>
      </c>
      <c r="DU32">
        <v>0.070647</v>
      </c>
      <c r="DV32">
        <v>0.07033159999999999</v>
      </c>
      <c r="DW32">
        <v>26207.7</v>
      </c>
      <c r="DX32">
        <v>28421.4</v>
      </c>
      <c r="DY32">
        <v>27562.5</v>
      </c>
      <c r="DZ32">
        <v>29732.1</v>
      </c>
      <c r="EA32">
        <v>32074.2</v>
      </c>
      <c r="EB32">
        <v>34101.9</v>
      </c>
      <c r="EC32">
        <v>37817.2</v>
      </c>
      <c r="ED32">
        <v>40775.9</v>
      </c>
      <c r="EE32">
        <v>2.16793</v>
      </c>
      <c r="EF32">
        <v>2.16058</v>
      </c>
      <c r="EG32">
        <v>0.0520796</v>
      </c>
      <c r="EH32">
        <v>0</v>
      </c>
      <c r="EI32">
        <v>22.144</v>
      </c>
      <c r="EJ32">
        <v>999.9</v>
      </c>
      <c r="EK32">
        <v>51</v>
      </c>
      <c r="EL32">
        <v>26.5</v>
      </c>
      <c r="EM32">
        <v>17.583</v>
      </c>
      <c r="EN32">
        <v>64.83029999999999</v>
      </c>
      <c r="EO32">
        <v>12.4439</v>
      </c>
      <c r="EP32">
        <v>1</v>
      </c>
      <c r="EQ32">
        <v>-0.115663</v>
      </c>
      <c r="ER32">
        <v>2.19986</v>
      </c>
      <c r="ES32">
        <v>20.1977</v>
      </c>
      <c r="ET32">
        <v>5.25907</v>
      </c>
      <c r="EU32">
        <v>12.0579</v>
      </c>
      <c r="EV32">
        <v>4.97235</v>
      </c>
      <c r="EW32">
        <v>3.293</v>
      </c>
      <c r="EX32">
        <v>8739.200000000001</v>
      </c>
      <c r="EY32">
        <v>9999</v>
      </c>
      <c r="EZ32">
        <v>9999</v>
      </c>
      <c r="FA32">
        <v>137.8</v>
      </c>
      <c r="FB32">
        <v>4.972</v>
      </c>
      <c r="FC32">
        <v>1.87049</v>
      </c>
      <c r="FD32">
        <v>1.87668</v>
      </c>
      <c r="FE32">
        <v>1.86979</v>
      </c>
      <c r="FF32">
        <v>1.87291</v>
      </c>
      <c r="FG32">
        <v>1.87454</v>
      </c>
      <c r="FH32">
        <v>1.87392</v>
      </c>
      <c r="FI32">
        <v>1.87531</v>
      </c>
      <c r="FJ32">
        <v>0</v>
      </c>
      <c r="FK32">
        <v>0</v>
      </c>
      <c r="FL32">
        <v>0</v>
      </c>
      <c r="FM32">
        <v>0</v>
      </c>
      <c r="FN32" t="s">
        <v>349</v>
      </c>
      <c r="FO32" t="s">
        <v>350</v>
      </c>
      <c r="FP32" t="s">
        <v>351</v>
      </c>
      <c r="FQ32" t="s">
        <v>351</v>
      </c>
      <c r="FR32" t="s">
        <v>351</v>
      </c>
      <c r="FS32" t="s">
        <v>351</v>
      </c>
      <c r="FT32">
        <v>0</v>
      </c>
      <c r="FU32">
        <v>100</v>
      </c>
      <c r="FV32">
        <v>100</v>
      </c>
      <c r="FW32">
        <v>1.505</v>
      </c>
      <c r="FX32">
        <v>0.0499</v>
      </c>
      <c r="FY32">
        <v>1.504428571428605</v>
      </c>
      <c r="FZ32">
        <v>0</v>
      </c>
      <c r="GA32">
        <v>0</v>
      </c>
      <c r="GB32">
        <v>0</v>
      </c>
      <c r="GC32">
        <v>0.04985000000000284</v>
      </c>
      <c r="GD32">
        <v>0</v>
      </c>
      <c r="GE32">
        <v>0</v>
      </c>
      <c r="GF32">
        <v>0</v>
      </c>
      <c r="GG32">
        <v>-1</v>
      </c>
      <c r="GH32">
        <v>-1</v>
      </c>
      <c r="GI32">
        <v>-1</v>
      </c>
      <c r="GJ32">
        <v>-1</v>
      </c>
      <c r="GK32">
        <v>41.8</v>
      </c>
      <c r="GL32">
        <v>41.8</v>
      </c>
      <c r="GM32">
        <v>1.08032</v>
      </c>
      <c r="GN32">
        <v>2.50244</v>
      </c>
      <c r="GO32">
        <v>1.39893</v>
      </c>
      <c r="GP32">
        <v>2.28149</v>
      </c>
      <c r="GQ32">
        <v>1.44897</v>
      </c>
      <c r="GR32">
        <v>2.50488</v>
      </c>
      <c r="GS32">
        <v>29.9433</v>
      </c>
      <c r="GT32">
        <v>15.7519</v>
      </c>
      <c r="GU32">
        <v>18</v>
      </c>
      <c r="GV32">
        <v>482.8</v>
      </c>
      <c r="GW32">
        <v>546.42</v>
      </c>
      <c r="GX32">
        <v>19.9987</v>
      </c>
      <c r="GY32">
        <v>25.6625</v>
      </c>
      <c r="GZ32">
        <v>29.9999</v>
      </c>
      <c r="HA32">
        <v>25.6562</v>
      </c>
      <c r="HB32">
        <v>25.6173</v>
      </c>
      <c r="HC32">
        <v>21.5835</v>
      </c>
      <c r="HD32">
        <v>26.0605</v>
      </c>
      <c r="HE32">
        <v>31.0815</v>
      </c>
      <c r="HF32">
        <v>20</v>
      </c>
      <c r="HG32">
        <v>420</v>
      </c>
      <c r="HH32">
        <v>13.3395</v>
      </c>
      <c r="HI32">
        <v>102.007</v>
      </c>
      <c r="HJ32">
        <v>101.9</v>
      </c>
    </row>
    <row r="33" spans="1:218">
      <c r="A33">
        <v>17</v>
      </c>
      <c r="B33">
        <v>1692283512.5</v>
      </c>
      <c r="C33">
        <v>2169.400000095367</v>
      </c>
      <c r="D33" t="s">
        <v>382</v>
      </c>
      <c r="E33" t="s">
        <v>383</v>
      </c>
      <c r="F33" t="s">
        <v>344</v>
      </c>
      <c r="I33" t="s">
        <v>345</v>
      </c>
      <c r="J33">
        <v>1692283512.5</v>
      </c>
      <c r="K33">
        <f>(L33)/1000</f>
        <v>0</v>
      </c>
      <c r="L33">
        <f>1000*BB33*AJ33*(AX33-AY33)/(100*AQ33*(1000-AJ33*AX33))</f>
        <v>0</v>
      </c>
      <c r="M33">
        <f>BB33*AJ33*(AW33-AV33*(1000-AJ33*AY33)/(1000-AJ33*AX33))/(100*AQ33)</f>
        <v>0</v>
      </c>
      <c r="N33">
        <f>AV33 - IF(AJ33&gt;1, M33*AQ33*100.0/(AL33*BJ33), 0)</f>
        <v>0</v>
      </c>
      <c r="O33">
        <f>((U33-K33/2)*N33-M33)/(U33+K33/2)</f>
        <v>0</v>
      </c>
      <c r="P33">
        <f>O33*(BC33+BD33)/1000.0</f>
        <v>0</v>
      </c>
      <c r="Q33">
        <f>(AV33 - IF(AJ33&gt;1, M33*AQ33*100.0/(AL33*BJ33), 0))*(BC33+BD33)/1000.0</f>
        <v>0</v>
      </c>
      <c r="R33">
        <f>2.0/((1/T33-1/S33)+SIGN(T33)*SQRT((1/T33-1/S33)*(1/T33-1/S33) + 4*AR33/((AR33+1)*(AR33+1))*(2*1/T33*1/S33-1/S33*1/S33)))</f>
        <v>0</v>
      </c>
      <c r="S33">
        <f>IF(LEFT(AS33,1)&lt;&gt;"0",IF(LEFT(AS33,1)="1",3.0,AT33),$D$5+$E$5*(BJ33*BC33/($K$5*1000))+$F$5*(BJ33*BC33/($K$5*1000))*MAX(MIN(AQ33,$J$5),$I$5)*MAX(MIN(AQ33,$J$5),$I$5)+$G$5*MAX(MIN(AQ33,$J$5),$I$5)*(BJ33*BC33/($K$5*1000))+$H$5*(BJ33*BC33/($K$5*1000))*(BJ33*BC33/($K$5*1000)))</f>
        <v>0</v>
      </c>
      <c r="T33">
        <f>K33*(1000-(1000*0.61365*exp(17.502*X33/(240.97+X33))/(BC33+BD33)+AX33)/2)/(1000*0.61365*exp(17.502*X33/(240.97+X33))/(BC33+BD33)-AX33)</f>
        <v>0</v>
      </c>
      <c r="U33">
        <f>1/((AR33+1)/(R33/1.6)+1/(S33/1.37)) + AR33/((AR33+1)/(R33/1.6) + AR33/(S33/1.37))</f>
        <v>0</v>
      </c>
      <c r="V33">
        <f>(AM33*AP33)</f>
        <v>0</v>
      </c>
      <c r="W33">
        <f>(BE33+(V33+2*0.95*5.67E-8*(((BE33+$B$7)+273)^4-(BE33+273)^4)-44100*K33)/(1.84*29.3*S33+8*0.95*5.67E-8*(BE33+273)^3))</f>
        <v>0</v>
      </c>
      <c r="X33">
        <f>($C$7*BF33+$D$7*BG33+$E$7*W33)</f>
        <v>0</v>
      </c>
      <c r="Y33">
        <f>0.61365*exp(17.502*X33/(240.97+X33))</f>
        <v>0</v>
      </c>
      <c r="Z33">
        <f>(AA33/AB33*100)</f>
        <v>0</v>
      </c>
      <c r="AA33">
        <f>AX33*(BC33+BD33)/1000</f>
        <v>0</v>
      </c>
      <c r="AB33">
        <f>0.61365*exp(17.502*BE33/(240.97+BE33))</f>
        <v>0</v>
      </c>
      <c r="AC33">
        <f>(Y33-AX33*(BC33+BD33)/1000)</f>
        <v>0</v>
      </c>
      <c r="AD33">
        <f>(-K33*44100)</f>
        <v>0</v>
      </c>
      <c r="AE33">
        <f>2*29.3*S33*0.92*(BE33-X33)</f>
        <v>0</v>
      </c>
      <c r="AF33">
        <f>2*0.95*5.67E-8*(((BE33+$B$7)+273)^4-(X33+273)^4)</f>
        <v>0</v>
      </c>
      <c r="AG33">
        <f>V33+AF33+AD33+AE33</f>
        <v>0</v>
      </c>
      <c r="AH33">
        <v>10</v>
      </c>
      <c r="AI33">
        <v>2</v>
      </c>
      <c r="AJ33">
        <f>IF(AH33*$H$13&gt;=AL33,1.0,(AL33/(AL33-AH33*$H$13)))</f>
        <v>0</v>
      </c>
      <c r="AK33">
        <f>(AJ33-1)*100</f>
        <v>0</v>
      </c>
      <c r="AL33">
        <f>MAX(0,($B$13+$C$13*BJ33)/(1+$D$13*BJ33)*BC33/(BE33+273)*$E$13)</f>
        <v>0</v>
      </c>
      <c r="AM33">
        <f>$B$11*BK33+$C$11*BL33+$F$11*BW33*(1-BZ33)</f>
        <v>0</v>
      </c>
      <c r="AN33">
        <f>AM33*AO33</f>
        <v>0</v>
      </c>
      <c r="AO33">
        <f>($B$11*$D$9+$C$11*$D$9+$F$11*((CJ33+CB33)/MAX(CJ33+CB33+CK33, 0.1)*$I$9+CK33/MAX(CJ33+CB33+CK33, 0.1)*$J$9))/($B$11+$C$11+$F$11)</f>
        <v>0</v>
      </c>
      <c r="AP33">
        <f>($B$11*$K$9+$C$11*$K$9+$F$11*((CJ33+CB33)/MAX(CJ33+CB33+CK33, 0.1)*$P$9+CK33/MAX(CJ33+CB33+CK33, 0.1)*$Q$9))/($B$11+$C$11+$F$11)</f>
        <v>0</v>
      </c>
      <c r="AQ33">
        <v>6</v>
      </c>
      <c r="AR33">
        <v>0.5</v>
      </c>
      <c r="AS33" t="s">
        <v>346</v>
      </c>
      <c r="AT33">
        <v>2</v>
      </c>
      <c r="AU33">
        <v>1692283512.5</v>
      </c>
      <c r="AV33">
        <v>414.395</v>
      </c>
      <c r="AW33">
        <v>419.989</v>
      </c>
      <c r="AX33">
        <v>13.8829</v>
      </c>
      <c r="AY33">
        <v>13.053</v>
      </c>
      <c r="AZ33">
        <v>412.891</v>
      </c>
      <c r="BA33">
        <v>13.8331</v>
      </c>
      <c r="BB33">
        <v>500.056</v>
      </c>
      <c r="BC33">
        <v>100.805</v>
      </c>
      <c r="BD33">
        <v>0.0998474</v>
      </c>
      <c r="BE33">
        <v>22.9415</v>
      </c>
      <c r="BF33">
        <v>22.6634</v>
      </c>
      <c r="BG33">
        <v>999.9</v>
      </c>
      <c r="BH33">
        <v>0</v>
      </c>
      <c r="BI33">
        <v>0</v>
      </c>
      <c r="BJ33">
        <v>10007.5</v>
      </c>
      <c r="BK33">
        <v>0</v>
      </c>
      <c r="BL33">
        <v>19.372</v>
      </c>
      <c r="BM33">
        <v>-5.5936</v>
      </c>
      <c r="BN33">
        <v>420.229</v>
      </c>
      <c r="BO33">
        <v>425.544</v>
      </c>
      <c r="BP33">
        <v>0.829908</v>
      </c>
      <c r="BQ33">
        <v>419.989</v>
      </c>
      <c r="BR33">
        <v>13.053</v>
      </c>
      <c r="BS33">
        <v>1.39946</v>
      </c>
      <c r="BT33">
        <v>1.31581</v>
      </c>
      <c r="BU33">
        <v>11.9118</v>
      </c>
      <c r="BV33">
        <v>10.9806</v>
      </c>
      <c r="BW33">
        <v>2000.14</v>
      </c>
      <c r="BX33">
        <v>0.900008</v>
      </c>
      <c r="BY33">
        <v>0.09999230000000001</v>
      </c>
      <c r="BZ33">
        <v>0</v>
      </c>
      <c r="CA33">
        <v>2.1662</v>
      </c>
      <c r="CB33">
        <v>0</v>
      </c>
      <c r="CC33">
        <v>25512.8</v>
      </c>
      <c r="CD33">
        <v>17860.3</v>
      </c>
      <c r="CE33">
        <v>37.75</v>
      </c>
      <c r="CF33">
        <v>38.625</v>
      </c>
      <c r="CG33">
        <v>38.062</v>
      </c>
      <c r="CH33">
        <v>37.187</v>
      </c>
      <c r="CI33">
        <v>36.937</v>
      </c>
      <c r="CJ33">
        <v>1800.14</v>
      </c>
      <c r="CK33">
        <v>200</v>
      </c>
      <c r="CL33">
        <v>0</v>
      </c>
      <c r="CM33">
        <v>1692283507.3</v>
      </c>
      <c r="CN33">
        <v>0</v>
      </c>
      <c r="CO33">
        <v>1692280915.1</v>
      </c>
      <c r="CP33" t="s">
        <v>347</v>
      </c>
      <c r="CQ33">
        <v>1692280915.1</v>
      </c>
      <c r="CR33">
        <v>1692280914.6</v>
      </c>
      <c r="CS33">
        <v>4</v>
      </c>
      <c r="CT33">
        <v>-0.024</v>
      </c>
      <c r="CU33">
        <v>-0.015</v>
      </c>
      <c r="CV33">
        <v>1.504</v>
      </c>
      <c r="CW33">
        <v>0.05</v>
      </c>
      <c r="CX33">
        <v>417</v>
      </c>
      <c r="CY33">
        <v>13</v>
      </c>
      <c r="CZ33">
        <v>0.47</v>
      </c>
      <c r="DA33">
        <v>0.16</v>
      </c>
      <c r="DB33">
        <v>4.329608665167965</v>
      </c>
      <c r="DC33">
        <v>0.5825256872462711</v>
      </c>
      <c r="DD33">
        <v>0.03131550928698847</v>
      </c>
      <c r="DE33">
        <v>1</v>
      </c>
      <c r="DF33">
        <v>0.0008298229545121221</v>
      </c>
      <c r="DG33">
        <v>-0.0008559485267336684</v>
      </c>
      <c r="DH33">
        <v>6.416904694219132E-05</v>
      </c>
      <c r="DI33">
        <v>1</v>
      </c>
      <c r="DJ33">
        <v>0.05862697593509326</v>
      </c>
      <c r="DK33">
        <v>-0.06232169902418749</v>
      </c>
      <c r="DL33">
        <v>0.003157983408623795</v>
      </c>
      <c r="DM33">
        <v>1</v>
      </c>
      <c r="DN33">
        <v>3</v>
      </c>
      <c r="DO33">
        <v>3</v>
      </c>
      <c r="DP33" t="s">
        <v>348</v>
      </c>
      <c r="DQ33">
        <v>3.10275</v>
      </c>
      <c r="DR33">
        <v>2.73355</v>
      </c>
      <c r="DS33">
        <v>0.0993608</v>
      </c>
      <c r="DT33">
        <v>0.101402</v>
      </c>
      <c r="DU33">
        <v>0.0707565</v>
      </c>
      <c r="DV33">
        <v>0.0694327</v>
      </c>
      <c r="DW33">
        <v>26215.4</v>
      </c>
      <c r="DX33">
        <v>28423.2</v>
      </c>
      <c r="DY33">
        <v>27562.5</v>
      </c>
      <c r="DZ33">
        <v>29733.7</v>
      </c>
      <c r="EA33">
        <v>32070.8</v>
      </c>
      <c r="EB33">
        <v>34137</v>
      </c>
      <c r="EC33">
        <v>37817.6</v>
      </c>
      <c r="ED33">
        <v>40778.4</v>
      </c>
      <c r="EE33">
        <v>2.1386</v>
      </c>
      <c r="EF33">
        <v>2.16073</v>
      </c>
      <c r="EG33">
        <v>0.0382587</v>
      </c>
      <c r="EH33">
        <v>0</v>
      </c>
      <c r="EI33">
        <v>22.0329</v>
      </c>
      <c r="EJ33">
        <v>999.9</v>
      </c>
      <c r="EK33">
        <v>50.7</v>
      </c>
      <c r="EL33">
        <v>26.5</v>
      </c>
      <c r="EM33">
        <v>17.4797</v>
      </c>
      <c r="EN33">
        <v>64.85039999999999</v>
      </c>
      <c r="EO33">
        <v>12.3397</v>
      </c>
      <c r="EP33">
        <v>1</v>
      </c>
      <c r="EQ33">
        <v>-0.118946</v>
      </c>
      <c r="ER33">
        <v>2.08769</v>
      </c>
      <c r="ES33">
        <v>20.1989</v>
      </c>
      <c r="ET33">
        <v>5.25877</v>
      </c>
      <c r="EU33">
        <v>12.0579</v>
      </c>
      <c r="EV33">
        <v>4.9736</v>
      </c>
      <c r="EW33">
        <v>3.293</v>
      </c>
      <c r="EX33">
        <v>8741.1</v>
      </c>
      <c r="EY33">
        <v>9999</v>
      </c>
      <c r="EZ33">
        <v>9999</v>
      </c>
      <c r="FA33">
        <v>137.8</v>
      </c>
      <c r="FB33">
        <v>4.97201</v>
      </c>
      <c r="FC33">
        <v>1.87049</v>
      </c>
      <c r="FD33">
        <v>1.87668</v>
      </c>
      <c r="FE33">
        <v>1.86977</v>
      </c>
      <c r="FF33">
        <v>1.87288</v>
      </c>
      <c r="FG33">
        <v>1.87454</v>
      </c>
      <c r="FH33">
        <v>1.8739</v>
      </c>
      <c r="FI33">
        <v>1.87531</v>
      </c>
      <c r="FJ33">
        <v>0</v>
      </c>
      <c r="FK33">
        <v>0</v>
      </c>
      <c r="FL33">
        <v>0</v>
      </c>
      <c r="FM33">
        <v>0</v>
      </c>
      <c r="FN33" t="s">
        <v>349</v>
      </c>
      <c r="FO33" t="s">
        <v>350</v>
      </c>
      <c r="FP33" t="s">
        <v>351</v>
      </c>
      <c r="FQ33" t="s">
        <v>351</v>
      </c>
      <c r="FR33" t="s">
        <v>351</v>
      </c>
      <c r="FS33" t="s">
        <v>351</v>
      </c>
      <c r="FT33">
        <v>0</v>
      </c>
      <c r="FU33">
        <v>100</v>
      </c>
      <c r="FV33">
        <v>100</v>
      </c>
      <c r="FW33">
        <v>1.504</v>
      </c>
      <c r="FX33">
        <v>0.0498</v>
      </c>
      <c r="FY33">
        <v>1.504428571428605</v>
      </c>
      <c r="FZ33">
        <v>0</v>
      </c>
      <c r="GA33">
        <v>0</v>
      </c>
      <c r="GB33">
        <v>0</v>
      </c>
      <c r="GC33">
        <v>0.04985000000000284</v>
      </c>
      <c r="GD33">
        <v>0</v>
      </c>
      <c r="GE33">
        <v>0</v>
      </c>
      <c r="GF33">
        <v>0</v>
      </c>
      <c r="GG33">
        <v>-1</v>
      </c>
      <c r="GH33">
        <v>-1</v>
      </c>
      <c r="GI33">
        <v>-1</v>
      </c>
      <c r="GJ33">
        <v>-1</v>
      </c>
      <c r="GK33">
        <v>43.3</v>
      </c>
      <c r="GL33">
        <v>43.3</v>
      </c>
      <c r="GM33">
        <v>1.0791</v>
      </c>
      <c r="GN33">
        <v>2.49268</v>
      </c>
      <c r="GO33">
        <v>1.39893</v>
      </c>
      <c r="GP33">
        <v>2.28149</v>
      </c>
      <c r="GQ33">
        <v>1.44897</v>
      </c>
      <c r="GR33">
        <v>2.51587</v>
      </c>
      <c r="GS33">
        <v>29.9647</v>
      </c>
      <c r="GT33">
        <v>15.7344</v>
      </c>
      <c r="GU33">
        <v>18</v>
      </c>
      <c r="GV33">
        <v>464.95</v>
      </c>
      <c r="GW33">
        <v>546.529</v>
      </c>
      <c r="GX33">
        <v>19.9982</v>
      </c>
      <c r="GY33">
        <v>25.6263</v>
      </c>
      <c r="GZ33">
        <v>29.9999</v>
      </c>
      <c r="HA33">
        <v>25.6481</v>
      </c>
      <c r="HB33">
        <v>25.6173</v>
      </c>
      <c r="HC33">
        <v>21.5785</v>
      </c>
      <c r="HD33">
        <v>26.7716</v>
      </c>
      <c r="HE33">
        <v>30.2973</v>
      </c>
      <c r="HF33">
        <v>20</v>
      </c>
      <c r="HG33">
        <v>420</v>
      </c>
      <c r="HH33">
        <v>13.137</v>
      </c>
      <c r="HI33">
        <v>102.008</v>
      </c>
      <c r="HJ33">
        <v>101.906</v>
      </c>
    </row>
    <row r="34" spans="1:218">
      <c r="A34">
        <v>18</v>
      </c>
      <c r="B34">
        <v>1692283615.5</v>
      </c>
      <c r="C34">
        <v>2272.400000095367</v>
      </c>
      <c r="D34" t="s">
        <v>384</v>
      </c>
      <c r="E34" t="s">
        <v>385</v>
      </c>
      <c r="F34" t="s">
        <v>344</v>
      </c>
      <c r="I34" t="s">
        <v>345</v>
      </c>
      <c r="J34">
        <v>1692283615.5</v>
      </c>
      <c r="K34">
        <f>(L34)/1000</f>
        <v>0</v>
      </c>
      <c r="L34">
        <f>1000*BB34*AJ34*(AX34-AY34)/(100*AQ34*(1000-AJ34*AX34))</f>
        <v>0</v>
      </c>
      <c r="M34">
        <f>BB34*AJ34*(AW34-AV34*(1000-AJ34*AY34)/(1000-AJ34*AX34))/(100*AQ34)</f>
        <v>0</v>
      </c>
      <c r="N34">
        <f>AV34 - IF(AJ34&gt;1, M34*AQ34*100.0/(AL34*BJ34), 0)</f>
        <v>0</v>
      </c>
      <c r="O34">
        <f>((U34-K34/2)*N34-M34)/(U34+K34/2)</f>
        <v>0</v>
      </c>
      <c r="P34">
        <f>O34*(BC34+BD34)/1000.0</f>
        <v>0</v>
      </c>
      <c r="Q34">
        <f>(AV34 - IF(AJ34&gt;1, M34*AQ34*100.0/(AL34*BJ34), 0))*(BC34+BD34)/1000.0</f>
        <v>0</v>
      </c>
      <c r="R34">
        <f>2.0/((1/T34-1/S34)+SIGN(T34)*SQRT((1/T34-1/S34)*(1/T34-1/S34) + 4*AR34/((AR34+1)*(AR34+1))*(2*1/T34*1/S34-1/S34*1/S34)))</f>
        <v>0</v>
      </c>
      <c r="S34">
        <f>IF(LEFT(AS34,1)&lt;&gt;"0",IF(LEFT(AS34,1)="1",3.0,AT34),$D$5+$E$5*(BJ34*BC34/($K$5*1000))+$F$5*(BJ34*BC34/($K$5*1000))*MAX(MIN(AQ34,$J$5),$I$5)*MAX(MIN(AQ34,$J$5),$I$5)+$G$5*MAX(MIN(AQ34,$J$5),$I$5)*(BJ34*BC34/($K$5*1000))+$H$5*(BJ34*BC34/($K$5*1000))*(BJ34*BC34/($K$5*1000)))</f>
        <v>0</v>
      </c>
      <c r="T34">
        <f>K34*(1000-(1000*0.61365*exp(17.502*X34/(240.97+X34))/(BC34+BD34)+AX34)/2)/(1000*0.61365*exp(17.502*X34/(240.97+X34))/(BC34+BD34)-AX34)</f>
        <v>0</v>
      </c>
      <c r="U34">
        <f>1/((AR34+1)/(R34/1.6)+1/(S34/1.37)) + AR34/((AR34+1)/(R34/1.6) + AR34/(S34/1.37))</f>
        <v>0</v>
      </c>
      <c r="V34">
        <f>(AM34*AP34)</f>
        <v>0</v>
      </c>
      <c r="W34">
        <f>(BE34+(V34+2*0.95*5.67E-8*(((BE34+$B$7)+273)^4-(BE34+273)^4)-44100*K34)/(1.84*29.3*S34+8*0.95*5.67E-8*(BE34+273)^3))</f>
        <v>0</v>
      </c>
      <c r="X34">
        <f>($C$7*BF34+$D$7*BG34+$E$7*W34)</f>
        <v>0</v>
      </c>
      <c r="Y34">
        <f>0.61365*exp(17.502*X34/(240.97+X34))</f>
        <v>0</v>
      </c>
      <c r="Z34">
        <f>(AA34/AB34*100)</f>
        <v>0</v>
      </c>
      <c r="AA34">
        <f>AX34*(BC34+BD34)/1000</f>
        <v>0</v>
      </c>
      <c r="AB34">
        <f>0.61365*exp(17.502*BE34/(240.97+BE34))</f>
        <v>0</v>
      </c>
      <c r="AC34">
        <f>(Y34-AX34*(BC34+BD34)/1000)</f>
        <v>0</v>
      </c>
      <c r="AD34">
        <f>(-K34*44100)</f>
        <v>0</v>
      </c>
      <c r="AE34">
        <f>2*29.3*S34*0.92*(BE34-X34)</f>
        <v>0</v>
      </c>
      <c r="AF34">
        <f>2*0.95*5.67E-8*(((BE34+$B$7)+273)^4-(X34+273)^4)</f>
        <v>0</v>
      </c>
      <c r="AG34">
        <f>V34+AF34+AD34+AE34</f>
        <v>0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MAX(0,($B$13+$C$13*BJ34)/(1+$D$13*BJ34)*BC34/(BE34+273)*$E$13)</f>
        <v>0</v>
      </c>
      <c r="AM34">
        <f>$B$11*BK34+$C$11*BL34+$F$11*BW34*(1-BZ34)</f>
        <v>0</v>
      </c>
      <c r="AN34">
        <f>AM34*AO34</f>
        <v>0</v>
      </c>
      <c r="AO34">
        <f>($B$11*$D$9+$C$11*$D$9+$F$11*((CJ34+CB34)/MAX(CJ34+CB34+CK34, 0.1)*$I$9+CK34/MAX(CJ34+CB34+CK34, 0.1)*$J$9))/($B$11+$C$11+$F$11)</f>
        <v>0</v>
      </c>
      <c r="AP34">
        <f>($B$11*$K$9+$C$11*$K$9+$F$11*((CJ34+CB34)/MAX(CJ34+CB34+CK34, 0.1)*$P$9+CK34/MAX(CJ34+CB34+CK34, 0.1)*$Q$9))/($B$11+$C$11+$F$11)</f>
        <v>0</v>
      </c>
      <c r="AQ34">
        <v>6</v>
      </c>
      <c r="AR34">
        <v>0.5</v>
      </c>
      <c r="AS34" t="s">
        <v>346</v>
      </c>
      <c r="AT34">
        <v>2</v>
      </c>
      <c r="AU34">
        <v>1692283615.5</v>
      </c>
      <c r="AV34">
        <v>415.764</v>
      </c>
      <c r="AW34">
        <v>420.029</v>
      </c>
      <c r="AX34">
        <v>13.6926</v>
      </c>
      <c r="AY34">
        <v>12.7402</v>
      </c>
      <c r="AZ34">
        <v>414.259</v>
      </c>
      <c r="BA34">
        <v>13.6427</v>
      </c>
      <c r="BB34">
        <v>499.992</v>
      </c>
      <c r="BC34">
        <v>100.803</v>
      </c>
      <c r="BD34">
        <v>0.0998689</v>
      </c>
      <c r="BE34">
        <v>22.8092</v>
      </c>
      <c r="BF34">
        <v>22.7396</v>
      </c>
      <c r="BG34">
        <v>999.9</v>
      </c>
      <c r="BH34">
        <v>0</v>
      </c>
      <c r="BI34">
        <v>0</v>
      </c>
      <c r="BJ34">
        <v>9993.120000000001</v>
      </c>
      <c r="BK34">
        <v>0</v>
      </c>
      <c r="BL34">
        <v>27.874</v>
      </c>
      <c r="BM34">
        <v>-4.26535</v>
      </c>
      <c r="BN34">
        <v>421.536</v>
      </c>
      <c r="BO34">
        <v>425.449</v>
      </c>
      <c r="BP34">
        <v>0.952335</v>
      </c>
      <c r="BQ34">
        <v>420.029</v>
      </c>
      <c r="BR34">
        <v>12.7402</v>
      </c>
      <c r="BS34">
        <v>1.38026</v>
      </c>
      <c r="BT34">
        <v>1.28426</v>
      </c>
      <c r="BU34">
        <v>11.7024</v>
      </c>
      <c r="BV34">
        <v>10.6159</v>
      </c>
      <c r="BW34">
        <v>1999.98</v>
      </c>
      <c r="BX34">
        <v>0.899995</v>
      </c>
      <c r="BY34">
        <v>0.100005</v>
      </c>
      <c r="BZ34">
        <v>0</v>
      </c>
      <c r="CA34">
        <v>2.5271</v>
      </c>
      <c r="CB34">
        <v>0</v>
      </c>
      <c r="CC34">
        <v>16935.2</v>
      </c>
      <c r="CD34">
        <v>17858.7</v>
      </c>
      <c r="CE34">
        <v>37.062</v>
      </c>
      <c r="CF34">
        <v>38.062</v>
      </c>
      <c r="CG34">
        <v>37.375</v>
      </c>
      <c r="CH34">
        <v>36.625</v>
      </c>
      <c r="CI34">
        <v>36.312</v>
      </c>
      <c r="CJ34">
        <v>1799.97</v>
      </c>
      <c r="CK34">
        <v>200.01</v>
      </c>
      <c r="CL34">
        <v>0</v>
      </c>
      <c r="CM34">
        <v>1692283610.5</v>
      </c>
      <c r="CN34">
        <v>0</v>
      </c>
      <c r="CO34">
        <v>1692280915.1</v>
      </c>
      <c r="CP34" t="s">
        <v>347</v>
      </c>
      <c r="CQ34">
        <v>1692280915.1</v>
      </c>
      <c r="CR34">
        <v>1692280914.6</v>
      </c>
      <c r="CS34">
        <v>4</v>
      </c>
      <c r="CT34">
        <v>-0.024</v>
      </c>
      <c r="CU34">
        <v>-0.015</v>
      </c>
      <c r="CV34">
        <v>1.504</v>
      </c>
      <c r="CW34">
        <v>0.05</v>
      </c>
      <c r="CX34">
        <v>417</v>
      </c>
      <c r="CY34">
        <v>13</v>
      </c>
      <c r="CZ34">
        <v>0.47</v>
      </c>
      <c r="DA34">
        <v>0.16</v>
      </c>
      <c r="DB34">
        <v>3.144152824298434</v>
      </c>
      <c r="DC34">
        <v>0.1767443305412874</v>
      </c>
      <c r="DD34">
        <v>0.03006060803139354</v>
      </c>
      <c r="DE34">
        <v>1</v>
      </c>
      <c r="DF34">
        <v>0.0009254384818041805</v>
      </c>
      <c r="DG34">
        <v>-0.0008481570542211893</v>
      </c>
      <c r="DH34">
        <v>6.12280605409544E-05</v>
      </c>
      <c r="DI34">
        <v>1</v>
      </c>
      <c r="DJ34">
        <v>0.06436411296683844</v>
      </c>
      <c r="DK34">
        <v>-0.06897034203714629</v>
      </c>
      <c r="DL34">
        <v>0.003323194152884702</v>
      </c>
      <c r="DM34">
        <v>1</v>
      </c>
      <c r="DN34">
        <v>3</v>
      </c>
      <c r="DO34">
        <v>3</v>
      </c>
      <c r="DP34" t="s">
        <v>348</v>
      </c>
      <c r="DQ34">
        <v>3.10261</v>
      </c>
      <c r="DR34">
        <v>2.73344</v>
      </c>
      <c r="DS34">
        <v>0.09961540000000001</v>
      </c>
      <c r="DT34">
        <v>0.101411</v>
      </c>
      <c r="DU34">
        <v>0.0700234</v>
      </c>
      <c r="DV34">
        <v>0.06817090000000001</v>
      </c>
      <c r="DW34">
        <v>26209.1</v>
      </c>
      <c r="DX34">
        <v>28425.5</v>
      </c>
      <c r="DY34">
        <v>27563.4</v>
      </c>
      <c r="DZ34">
        <v>29736.2</v>
      </c>
      <c r="EA34">
        <v>32097.6</v>
      </c>
      <c r="EB34">
        <v>34186.8</v>
      </c>
      <c r="EC34">
        <v>37819.2</v>
      </c>
      <c r="ED34">
        <v>40782.5</v>
      </c>
      <c r="EE34">
        <v>2.17513</v>
      </c>
      <c r="EF34">
        <v>2.16062</v>
      </c>
      <c r="EG34">
        <v>0.0470877</v>
      </c>
      <c r="EH34">
        <v>0</v>
      </c>
      <c r="EI34">
        <v>21.9636</v>
      </c>
      <c r="EJ34">
        <v>999.9</v>
      </c>
      <c r="EK34">
        <v>50.4</v>
      </c>
      <c r="EL34">
        <v>26.5</v>
      </c>
      <c r="EM34">
        <v>17.3759</v>
      </c>
      <c r="EN34">
        <v>64.93040000000001</v>
      </c>
      <c r="EO34">
        <v>12.5</v>
      </c>
      <c r="EP34">
        <v>1</v>
      </c>
      <c r="EQ34">
        <v>-0.125043</v>
      </c>
      <c r="ER34">
        <v>2.00239</v>
      </c>
      <c r="ES34">
        <v>20.1999</v>
      </c>
      <c r="ET34">
        <v>5.25862</v>
      </c>
      <c r="EU34">
        <v>12.0579</v>
      </c>
      <c r="EV34">
        <v>4.972</v>
      </c>
      <c r="EW34">
        <v>3.293</v>
      </c>
      <c r="EX34">
        <v>8743.5</v>
      </c>
      <c r="EY34">
        <v>9999</v>
      </c>
      <c r="EZ34">
        <v>9999</v>
      </c>
      <c r="FA34">
        <v>137.8</v>
      </c>
      <c r="FB34">
        <v>4.97204</v>
      </c>
      <c r="FC34">
        <v>1.87049</v>
      </c>
      <c r="FD34">
        <v>1.8767</v>
      </c>
      <c r="FE34">
        <v>1.86981</v>
      </c>
      <c r="FF34">
        <v>1.87296</v>
      </c>
      <c r="FG34">
        <v>1.87454</v>
      </c>
      <c r="FH34">
        <v>1.87393</v>
      </c>
      <c r="FI34">
        <v>1.87532</v>
      </c>
      <c r="FJ34">
        <v>0</v>
      </c>
      <c r="FK34">
        <v>0</v>
      </c>
      <c r="FL34">
        <v>0</v>
      </c>
      <c r="FM34">
        <v>0</v>
      </c>
      <c r="FN34" t="s">
        <v>349</v>
      </c>
      <c r="FO34" t="s">
        <v>350</v>
      </c>
      <c r="FP34" t="s">
        <v>351</v>
      </c>
      <c r="FQ34" t="s">
        <v>351</v>
      </c>
      <c r="FR34" t="s">
        <v>351</v>
      </c>
      <c r="FS34" t="s">
        <v>351</v>
      </c>
      <c r="FT34">
        <v>0</v>
      </c>
      <c r="FU34">
        <v>100</v>
      </c>
      <c r="FV34">
        <v>100</v>
      </c>
      <c r="FW34">
        <v>1.505</v>
      </c>
      <c r="FX34">
        <v>0.0499</v>
      </c>
      <c r="FY34">
        <v>1.504428571428605</v>
      </c>
      <c r="FZ34">
        <v>0</v>
      </c>
      <c r="GA34">
        <v>0</v>
      </c>
      <c r="GB34">
        <v>0</v>
      </c>
      <c r="GC34">
        <v>0.04985000000000284</v>
      </c>
      <c r="GD34">
        <v>0</v>
      </c>
      <c r="GE34">
        <v>0</v>
      </c>
      <c r="GF34">
        <v>0</v>
      </c>
      <c r="GG34">
        <v>-1</v>
      </c>
      <c r="GH34">
        <v>-1</v>
      </c>
      <c r="GI34">
        <v>-1</v>
      </c>
      <c r="GJ34">
        <v>-1</v>
      </c>
      <c r="GK34">
        <v>45</v>
      </c>
      <c r="GL34">
        <v>45</v>
      </c>
      <c r="GM34">
        <v>1.0791</v>
      </c>
      <c r="GN34">
        <v>2.50366</v>
      </c>
      <c r="GO34">
        <v>1.39893</v>
      </c>
      <c r="GP34">
        <v>2.28149</v>
      </c>
      <c r="GQ34">
        <v>1.44897</v>
      </c>
      <c r="GR34">
        <v>2.49512</v>
      </c>
      <c r="GS34">
        <v>29.9861</v>
      </c>
      <c r="GT34">
        <v>15.7169</v>
      </c>
      <c r="GU34">
        <v>18</v>
      </c>
      <c r="GV34">
        <v>486.869</v>
      </c>
      <c r="GW34">
        <v>546.204</v>
      </c>
      <c r="GX34">
        <v>19.9987</v>
      </c>
      <c r="GY34">
        <v>25.5617</v>
      </c>
      <c r="GZ34">
        <v>29.9999</v>
      </c>
      <c r="HA34">
        <v>25.6164</v>
      </c>
      <c r="HB34">
        <v>25.5938</v>
      </c>
      <c r="HC34">
        <v>21.5704</v>
      </c>
      <c r="HD34">
        <v>27.4673</v>
      </c>
      <c r="HE34">
        <v>29.182</v>
      </c>
      <c r="HF34">
        <v>20</v>
      </c>
      <c r="HG34">
        <v>420</v>
      </c>
      <c r="HH34">
        <v>12.9416</v>
      </c>
      <c r="HI34">
        <v>102.011</v>
      </c>
      <c r="HJ34">
        <v>101.916</v>
      </c>
    </row>
    <row r="35" spans="1:218">
      <c r="A35">
        <v>19</v>
      </c>
      <c r="B35">
        <v>1692283759.5</v>
      </c>
      <c r="C35">
        <v>2416.400000095367</v>
      </c>
      <c r="D35" t="s">
        <v>386</v>
      </c>
      <c r="E35" t="s">
        <v>387</v>
      </c>
      <c r="F35" t="s">
        <v>344</v>
      </c>
      <c r="I35" t="s">
        <v>345</v>
      </c>
      <c r="J35">
        <v>1692283759.5</v>
      </c>
      <c r="K35">
        <f>(L35)/1000</f>
        <v>0</v>
      </c>
      <c r="L35">
        <f>1000*BB35*AJ35*(AX35-AY35)/(100*AQ35*(1000-AJ35*AX35))</f>
        <v>0</v>
      </c>
      <c r="M35">
        <f>BB35*AJ35*(AW35-AV35*(1000-AJ35*AY35)/(1000-AJ35*AX35))/(100*AQ35)</f>
        <v>0</v>
      </c>
      <c r="N35">
        <f>AV35 - IF(AJ35&gt;1, M35*AQ35*100.0/(AL35*BJ35), 0)</f>
        <v>0</v>
      </c>
      <c r="O35">
        <f>((U35-K35/2)*N35-M35)/(U35+K35/2)</f>
        <v>0</v>
      </c>
      <c r="P35">
        <f>O35*(BC35+BD35)/1000.0</f>
        <v>0</v>
      </c>
      <c r="Q35">
        <f>(AV35 - IF(AJ35&gt;1, M35*AQ35*100.0/(AL35*BJ35), 0))*(BC35+BD35)/1000.0</f>
        <v>0</v>
      </c>
      <c r="R35">
        <f>2.0/((1/T35-1/S35)+SIGN(T35)*SQRT((1/T35-1/S35)*(1/T35-1/S35) + 4*AR35/((AR35+1)*(AR35+1))*(2*1/T35*1/S35-1/S35*1/S35)))</f>
        <v>0</v>
      </c>
      <c r="S35">
        <f>IF(LEFT(AS35,1)&lt;&gt;"0",IF(LEFT(AS35,1)="1",3.0,AT35),$D$5+$E$5*(BJ35*BC35/($K$5*1000))+$F$5*(BJ35*BC35/($K$5*1000))*MAX(MIN(AQ35,$J$5),$I$5)*MAX(MIN(AQ35,$J$5),$I$5)+$G$5*MAX(MIN(AQ35,$J$5),$I$5)*(BJ35*BC35/($K$5*1000))+$H$5*(BJ35*BC35/($K$5*1000))*(BJ35*BC35/($K$5*1000)))</f>
        <v>0</v>
      </c>
      <c r="T35">
        <f>K35*(1000-(1000*0.61365*exp(17.502*X35/(240.97+X35))/(BC35+BD35)+AX35)/2)/(1000*0.61365*exp(17.502*X35/(240.97+X35))/(BC35+BD35)-AX35)</f>
        <v>0</v>
      </c>
      <c r="U35">
        <f>1/((AR35+1)/(R35/1.6)+1/(S35/1.37)) + AR35/((AR35+1)/(R35/1.6) + AR35/(S35/1.37))</f>
        <v>0</v>
      </c>
      <c r="V35">
        <f>(AM35*AP35)</f>
        <v>0</v>
      </c>
      <c r="W35">
        <f>(BE35+(V35+2*0.95*5.67E-8*(((BE35+$B$7)+273)^4-(BE35+273)^4)-44100*K35)/(1.84*29.3*S35+8*0.95*5.67E-8*(BE35+273)^3))</f>
        <v>0</v>
      </c>
      <c r="X35">
        <f>($C$7*BF35+$D$7*BG35+$E$7*W35)</f>
        <v>0</v>
      </c>
      <c r="Y35">
        <f>0.61365*exp(17.502*X35/(240.97+X35))</f>
        <v>0</v>
      </c>
      <c r="Z35">
        <f>(AA35/AB35*100)</f>
        <v>0</v>
      </c>
      <c r="AA35">
        <f>AX35*(BC35+BD35)/1000</f>
        <v>0</v>
      </c>
      <c r="AB35">
        <f>0.61365*exp(17.502*BE35/(240.97+BE35))</f>
        <v>0</v>
      </c>
      <c r="AC35">
        <f>(Y35-AX35*(BC35+BD35)/1000)</f>
        <v>0</v>
      </c>
      <c r="AD35">
        <f>(-K35*44100)</f>
        <v>0</v>
      </c>
      <c r="AE35">
        <f>2*29.3*S35*0.92*(BE35-X35)</f>
        <v>0</v>
      </c>
      <c r="AF35">
        <f>2*0.95*5.67E-8*(((BE35+$B$7)+273)^4-(X35+273)^4)</f>
        <v>0</v>
      </c>
      <c r="AG35">
        <f>V35+AF35+AD35+AE35</f>
        <v>0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MAX(0,($B$13+$C$13*BJ35)/(1+$D$13*BJ35)*BC35/(BE35+273)*$E$13)</f>
        <v>0</v>
      </c>
      <c r="AM35">
        <f>$B$11*BK35+$C$11*BL35+$F$11*BW35*(1-BZ35)</f>
        <v>0</v>
      </c>
      <c r="AN35">
        <f>AM35*AO35</f>
        <v>0</v>
      </c>
      <c r="AO35">
        <f>($B$11*$D$9+$C$11*$D$9+$F$11*((CJ35+CB35)/MAX(CJ35+CB35+CK35, 0.1)*$I$9+CK35/MAX(CJ35+CB35+CK35, 0.1)*$J$9))/($B$11+$C$11+$F$11)</f>
        <v>0</v>
      </c>
      <c r="AP35">
        <f>($B$11*$K$9+$C$11*$K$9+$F$11*((CJ35+CB35)/MAX(CJ35+CB35+CK35, 0.1)*$P$9+CK35/MAX(CJ35+CB35+CK35, 0.1)*$Q$9))/($B$11+$C$11+$F$11)</f>
        <v>0</v>
      </c>
      <c r="AQ35">
        <v>6</v>
      </c>
      <c r="AR35">
        <v>0.5</v>
      </c>
      <c r="AS35" t="s">
        <v>346</v>
      </c>
      <c r="AT35">
        <v>2</v>
      </c>
      <c r="AU35">
        <v>1692283759.5</v>
      </c>
      <c r="AV35">
        <v>415.333</v>
      </c>
      <c r="AW35">
        <v>420.025</v>
      </c>
      <c r="AX35">
        <v>13.6484</v>
      </c>
      <c r="AY35">
        <v>13.1223</v>
      </c>
      <c r="AZ35">
        <v>413.828</v>
      </c>
      <c r="BA35">
        <v>13.5985</v>
      </c>
      <c r="BB35">
        <v>500.071</v>
      </c>
      <c r="BC35">
        <v>100.808</v>
      </c>
      <c r="BD35">
        <v>0.100113</v>
      </c>
      <c r="BE35">
        <v>22.7757</v>
      </c>
      <c r="BF35">
        <v>22.7308</v>
      </c>
      <c r="BG35">
        <v>999.9</v>
      </c>
      <c r="BH35">
        <v>0</v>
      </c>
      <c r="BI35">
        <v>0</v>
      </c>
      <c r="BJ35">
        <v>9993.75</v>
      </c>
      <c r="BK35">
        <v>0</v>
      </c>
      <c r="BL35">
        <v>85.9692</v>
      </c>
      <c r="BM35">
        <v>-4.69235</v>
      </c>
      <c r="BN35">
        <v>421.08</v>
      </c>
      <c r="BO35">
        <v>425.61</v>
      </c>
      <c r="BP35">
        <v>0.526093</v>
      </c>
      <c r="BQ35">
        <v>420.025</v>
      </c>
      <c r="BR35">
        <v>13.1223</v>
      </c>
      <c r="BS35">
        <v>1.37586</v>
      </c>
      <c r="BT35">
        <v>1.32283</v>
      </c>
      <c r="BU35">
        <v>11.6542</v>
      </c>
      <c r="BV35">
        <v>11.0608</v>
      </c>
      <c r="BW35">
        <v>1999.96</v>
      </c>
      <c r="BX35">
        <v>0.900007</v>
      </c>
      <c r="BY35">
        <v>0.09999280000000001</v>
      </c>
      <c r="BZ35">
        <v>0</v>
      </c>
      <c r="CA35">
        <v>2.4367</v>
      </c>
      <c r="CB35">
        <v>0</v>
      </c>
      <c r="CC35">
        <v>28367.4</v>
      </c>
      <c r="CD35">
        <v>17858.7</v>
      </c>
      <c r="CE35">
        <v>39.562</v>
      </c>
      <c r="CF35">
        <v>41</v>
      </c>
      <c r="CG35">
        <v>39.75</v>
      </c>
      <c r="CH35">
        <v>39.812</v>
      </c>
      <c r="CI35">
        <v>38.812</v>
      </c>
      <c r="CJ35">
        <v>1799.98</v>
      </c>
      <c r="CK35">
        <v>199.98</v>
      </c>
      <c r="CL35">
        <v>0</v>
      </c>
      <c r="CM35">
        <v>1692283754.5</v>
      </c>
      <c r="CN35">
        <v>0</v>
      </c>
      <c r="CO35">
        <v>1692280915.1</v>
      </c>
      <c r="CP35" t="s">
        <v>347</v>
      </c>
      <c r="CQ35">
        <v>1692280915.1</v>
      </c>
      <c r="CR35">
        <v>1692280914.6</v>
      </c>
      <c r="CS35">
        <v>4</v>
      </c>
      <c r="CT35">
        <v>-0.024</v>
      </c>
      <c r="CU35">
        <v>-0.015</v>
      </c>
      <c r="CV35">
        <v>1.504</v>
      </c>
      <c r="CW35">
        <v>0.05</v>
      </c>
      <c r="CX35">
        <v>417</v>
      </c>
      <c r="CY35">
        <v>13</v>
      </c>
      <c r="CZ35">
        <v>0.47</v>
      </c>
      <c r="DA35">
        <v>0.16</v>
      </c>
      <c r="DB35">
        <v>3.691832098658034</v>
      </c>
      <c r="DC35">
        <v>-0.1480894209369305</v>
      </c>
      <c r="DD35">
        <v>0.05221765668205264</v>
      </c>
      <c r="DE35">
        <v>1</v>
      </c>
      <c r="DF35">
        <v>0.0004647021538027597</v>
      </c>
      <c r="DG35">
        <v>-5.912526937558696E-05</v>
      </c>
      <c r="DH35">
        <v>1.299894880120683E-05</v>
      </c>
      <c r="DI35">
        <v>1</v>
      </c>
      <c r="DJ35">
        <v>0.03309124072088851</v>
      </c>
      <c r="DK35">
        <v>-0.01771289014716473</v>
      </c>
      <c r="DL35">
        <v>0.001083268499744942</v>
      </c>
      <c r="DM35">
        <v>1</v>
      </c>
      <c r="DN35">
        <v>3</v>
      </c>
      <c r="DO35">
        <v>3</v>
      </c>
      <c r="DP35" t="s">
        <v>348</v>
      </c>
      <c r="DQ35">
        <v>3.1028</v>
      </c>
      <c r="DR35">
        <v>2.73369</v>
      </c>
      <c r="DS35">
        <v>0.0995557</v>
      </c>
      <c r="DT35">
        <v>0.101431</v>
      </c>
      <c r="DU35">
        <v>0.06986530000000001</v>
      </c>
      <c r="DV35">
        <v>0.0697265</v>
      </c>
      <c r="DW35">
        <v>26211.4</v>
      </c>
      <c r="DX35">
        <v>28426.8</v>
      </c>
      <c r="DY35">
        <v>27563.6</v>
      </c>
      <c r="DZ35">
        <v>29738</v>
      </c>
      <c r="EA35">
        <v>32103.5</v>
      </c>
      <c r="EB35">
        <v>34132.6</v>
      </c>
      <c r="EC35">
        <v>37819.5</v>
      </c>
      <c r="ED35">
        <v>40785.7</v>
      </c>
      <c r="EE35">
        <v>2.17057</v>
      </c>
      <c r="EF35">
        <v>2.16192</v>
      </c>
      <c r="EG35">
        <v>0.0582263</v>
      </c>
      <c r="EH35">
        <v>0</v>
      </c>
      <c r="EI35">
        <v>21.7712</v>
      </c>
      <c r="EJ35">
        <v>999.9</v>
      </c>
      <c r="EK35">
        <v>50</v>
      </c>
      <c r="EL35">
        <v>26.6</v>
      </c>
      <c r="EM35">
        <v>17.3408</v>
      </c>
      <c r="EN35">
        <v>64.9903</v>
      </c>
      <c r="EO35">
        <v>12.4239</v>
      </c>
      <c r="EP35">
        <v>1</v>
      </c>
      <c r="EQ35">
        <v>-0.13234</v>
      </c>
      <c r="ER35">
        <v>1.89242</v>
      </c>
      <c r="ES35">
        <v>20.2025</v>
      </c>
      <c r="ET35">
        <v>5.25847</v>
      </c>
      <c r="EU35">
        <v>12.0579</v>
      </c>
      <c r="EV35">
        <v>4.9735</v>
      </c>
      <c r="EW35">
        <v>3.293</v>
      </c>
      <c r="EX35">
        <v>8746.9</v>
      </c>
      <c r="EY35">
        <v>9999</v>
      </c>
      <c r="EZ35">
        <v>9999</v>
      </c>
      <c r="FA35">
        <v>137.9</v>
      </c>
      <c r="FB35">
        <v>4.97202</v>
      </c>
      <c r="FC35">
        <v>1.87057</v>
      </c>
      <c r="FD35">
        <v>1.8767</v>
      </c>
      <c r="FE35">
        <v>1.86981</v>
      </c>
      <c r="FF35">
        <v>1.87299</v>
      </c>
      <c r="FG35">
        <v>1.87454</v>
      </c>
      <c r="FH35">
        <v>1.87393</v>
      </c>
      <c r="FI35">
        <v>1.87532</v>
      </c>
      <c r="FJ35">
        <v>0</v>
      </c>
      <c r="FK35">
        <v>0</v>
      </c>
      <c r="FL35">
        <v>0</v>
      </c>
      <c r="FM35">
        <v>0</v>
      </c>
      <c r="FN35" t="s">
        <v>349</v>
      </c>
      <c r="FO35" t="s">
        <v>350</v>
      </c>
      <c r="FP35" t="s">
        <v>351</v>
      </c>
      <c r="FQ35" t="s">
        <v>351</v>
      </c>
      <c r="FR35" t="s">
        <v>351</v>
      </c>
      <c r="FS35" t="s">
        <v>351</v>
      </c>
      <c r="FT35">
        <v>0</v>
      </c>
      <c r="FU35">
        <v>100</v>
      </c>
      <c r="FV35">
        <v>100</v>
      </c>
      <c r="FW35">
        <v>1.505</v>
      </c>
      <c r="FX35">
        <v>0.0499</v>
      </c>
      <c r="FY35">
        <v>1.504428571428605</v>
      </c>
      <c r="FZ35">
        <v>0</v>
      </c>
      <c r="GA35">
        <v>0</v>
      </c>
      <c r="GB35">
        <v>0</v>
      </c>
      <c r="GC35">
        <v>0.04985000000000284</v>
      </c>
      <c r="GD35">
        <v>0</v>
      </c>
      <c r="GE35">
        <v>0</v>
      </c>
      <c r="GF35">
        <v>0</v>
      </c>
      <c r="GG35">
        <v>-1</v>
      </c>
      <c r="GH35">
        <v>-1</v>
      </c>
      <c r="GI35">
        <v>-1</v>
      </c>
      <c r="GJ35">
        <v>-1</v>
      </c>
      <c r="GK35">
        <v>47.4</v>
      </c>
      <c r="GL35">
        <v>47.4</v>
      </c>
      <c r="GM35">
        <v>1.0791</v>
      </c>
      <c r="GN35">
        <v>2.4939</v>
      </c>
      <c r="GO35">
        <v>1.39893</v>
      </c>
      <c r="GP35">
        <v>2.28149</v>
      </c>
      <c r="GQ35">
        <v>1.44897</v>
      </c>
      <c r="GR35">
        <v>2.51587</v>
      </c>
      <c r="GS35">
        <v>30.029</v>
      </c>
      <c r="GT35">
        <v>15.6993</v>
      </c>
      <c r="GU35">
        <v>18</v>
      </c>
      <c r="GV35">
        <v>483.49</v>
      </c>
      <c r="GW35">
        <v>546.603</v>
      </c>
      <c r="GX35">
        <v>19.999</v>
      </c>
      <c r="GY35">
        <v>25.4677</v>
      </c>
      <c r="GZ35">
        <v>29.9999</v>
      </c>
      <c r="HA35">
        <v>25.5562</v>
      </c>
      <c r="HB35">
        <v>25.5432</v>
      </c>
      <c r="HC35">
        <v>21.5719</v>
      </c>
      <c r="HD35">
        <v>26.0674</v>
      </c>
      <c r="HE35">
        <v>28.0615</v>
      </c>
      <c r="HF35">
        <v>20</v>
      </c>
      <c r="HG35">
        <v>420</v>
      </c>
      <c r="HH35">
        <v>13.1612</v>
      </c>
      <c r="HI35">
        <v>102.012</v>
      </c>
      <c r="HJ35">
        <v>101.923</v>
      </c>
    </row>
    <row r="36" spans="1:218">
      <c r="A36">
        <v>20</v>
      </c>
      <c r="B36">
        <v>1692283917.6</v>
      </c>
      <c r="C36">
        <v>2574.5</v>
      </c>
      <c r="D36" t="s">
        <v>388</v>
      </c>
      <c r="E36" t="s">
        <v>389</v>
      </c>
      <c r="F36" t="s">
        <v>344</v>
      </c>
      <c r="I36" t="s">
        <v>345</v>
      </c>
      <c r="J36">
        <v>1692283917.6</v>
      </c>
      <c r="K36">
        <f>(L36)/1000</f>
        <v>0</v>
      </c>
      <c r="L36">
        <f>1000*BB36*AJ36*(AX36-AY36)/(100*AQ36*(1000-AJ36*AX36))</f>
        <v>0</v>
      </c>
      <c r="M36">
        <f>BB36*AJ36*(AW36-AV36*(1000-AJ36*AY36)/(1000-AJ36*AX36))/(100*AQ36)</f>
        <v>0</v>
      </c>
      <c r="N36">
        <f>AV36 - IF(AJ36&gt;1, M36*AQ36*100.0/(AL36*BJ36), 0)</f>
        <v>0</v>
      </c>
      <c r="O36">
        <f>((U36-K36/2)*N36-M36)/(U36+K36/2)</f>
        <v>0</v>
      </c>
      <c r="P36">
        <f>O36*(BC36+BD36)/1000.0</f>
        <v>0</v>
      </c>
      <c r="Q36">
        <f>(AV36 - IF(AJ36&gt;1, M36*AQ36*100.0/(AL36*BJ36), 0))*(BC36+BD36)/1000.0</f>
        <v>0</v>
      </c>
      <c r="R36">
        <f>2.0/((1/T36-1/S36)+SIGN(T36)*SQRT((1/T36-1/S36)*(1/T36-1/S36) + 4*AR36/((AR36+1)*(AR36+1))*(2*1/T36*1/S36-1/S36*1/S36)))</f>
        <v>0</v>
      </c>
      <c r="S36">
        <f>IF(LEFT(AS36,1)&lt;&gt;"0",IF(LEFT(AS36,1)="1",3.0,AT36),$D$5+$E$5*(BJ36*BC36/($K$5*1000))+$F$5*(BJ36*BC36/($K$5*1000))*MAX(MIN(AQ36,$J$5),$I$5)*MAX(MIN(AQ36,$J$5),$I$5)+$G$5*MAX(MIN(AQ36,$J$5),$I$5)*(BJ36*BC36/($K$5*1000))+$H$5*(BJ36*BC36/($K$5*1000))*(BJ36*BC36/($K$5*1000)))</f>
        <v>0</v>
      </c>
      <c r="T36">
        <f>K36*(1000-(1000*0.61365*exp(17.502*X36/(240.97+X36))/(BC36+BD36)+AX36)/2)/(1000*0.61365*exp(17.502*X36/(240.97+X36))/(BC36+BD36)-AX36)</f>
        <v>0</v>
      </c>
      <c r="U36">
        <f>1/((AR36+1)/(R36/1.6)+1/(S36/1.37)) + AR36/((AR36+1)/(R36/1.6) + AR36/(S36/1.37))</f>
        <v>0</v>
      </c>
      <c r="V36">
        <f>(AM36*AP36)</f>
        <v>0</v>
      </c>
      <c r="W36">
        <f>(BE36+(V36+2*0.95*5.67E-8*(((BE36+$B$7)+273)^4-(BE36+273)^4)-44100*K36)/(1.84*29.3*S36+8*0.95*5.67E-8*(BE36+273)^3))</f>
        <v>0</v>
      </c>
      <c r="X36">
        <f>($C$7*BF36+$D$7*BG36+$E$7*W36)</f>
        <v>0</v>
      </c>
      <c r="Y36">
        <f>0.61365*exp(17.502*X36/(240.97+X36))</f>
        <v>0</v>
      </c>
      <c r="Z36">
        <f>(AA36/AB36*100)</f>
        <v>0</v>
      </c>
      <c r="AA36">
        <f>AX36*(BC36+BD36)/1000</f>
        <v>0</v>
      </c>
      <c r="AB36">
        <f>0.61365*exp(17.502*BE36/(240.97+BE36))</f>
        <v>0</v>
      </c>
      <c r="AC36">
        <f>(Y36-AX36*(BC36+BD36)/1000)</f>
        <v>0</v>
      </c>
      <c r="AD36">
        <f>(-K36*44100)</f>
        <v>0</v>
      </c>
      <c r="AE36">
        <f>2*29.3*S36*0.92*(BE36-X36)</f>
        <v>0</v>
      </c>
      <c r="AF36">
        <f>2*0.95*5.67E-8*(((BE36+$B$7)+273)^4-(X36+273)^4)</f>
        <v>0</v>
      </c>
      <c r="AG36">
        <f>V36+AF36+AD36+AE36</f>
        <v>0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MAX(0,($B$13+$C$13*BJ36)/(1+$D$13*BJ36)*BC36/(BE36+273)*$E$13)</f>
        <v>0</v>
      </c>
      <c r="AM36">
        <f>$B$11*BK36+$C$11*BL36+$F$11*BW36*(1-BZ36)</f>
        <v>0</v>
      </c>
      <c r="AN36">
        <f>AM36*AO36</f>
        <v>0</v>
      </c>
      <c r="AO36">
        <f>($B$11*$D$9+$C$11*$D$9+$F$11*((CJ36+CB36)/MAX(CJ36+CB36+CK36, 0.1)*$I$9+CK36/MAX(CJ36+CB36+CK36, 0.1)*$J$9))/($B$11+$C$11+$F$11)</f>
        <v>0</v>
      </c>
      <c r="AP36">
        <f>($B$11*$K$9+$C$11*$K$9+$F$11*((CJ36+CB36)/MAX(CJ36+CB36+CK36, 0.1)*$P$9+CK36/MAX(CJ36+CB36+CK36, 0.1)*$Q$9))/($B$11+$C$11+$F$11)</f>
        <v>0</v>
      </c>
      <c r="AQ36">
        <v>6</v>
      </c>
      <c r="AR36">
        <v>0.5</v>
      </c>
      <c r="AS36" t="s">
        <v>346</v>
      </c>
      <c r="AT36">
        <v>2</v>
      </c>
      <c r="AU36">
        <v>1692283917.6</v>
      </c>
      <c r="AV36">
        <v>419.332</v>
      </c>
      <c r="AW36">
        <v>420.003</v>
      </c>
      <c r="AX36">
        <v>13.8131</v>
      </c>
      <c r="AY36">
        <v>13.7307</v>
      </c>
      <c r="AZ36">
        <v>417.827</v>
      </c>
      <c r="BA36">
        <v>13.7633</v>
      </c>
      <c r="BB36">
        <v>500.009</v>
      </c>
      <c r="BC36">
        <v>100.811</v>
      </c>
      <c r="BD36">
        <v>0.100032</v>
      </c>
      <c r="BE36">
        <v>22.8831</v>
      </c>
      <c r="BF36">
        <v>23.2344</v>
      </c>
      <c r="BG36">
        <v>999.9</v>
      </c>
      <c r="BH36">
        <v>0</v>
      </c>
      <c r="BI36">
        <v>0</v>
      </c>
      <c r="BJ36">
        <v>9993.120000000001</v>
      </c>
      <c r="BK36">
        <v>0</v>
      </c>
      <c r="BL36">
        <v>29.9226</v>
      </c>
      <c r="BM36">
        <v>-0.671173</v>
      </c>
      <c r="BN36">
        <v>425.205</v>
      </c>
      <c r="BO36">
        <v>425.85</v>
      </c>
      <c r="BP36">
        <v>0.0824785</v>
      </c>
      <c r="BQ36">
        <v>420.003</v>
      </c>
      <c r="BR36">
        <v>13.7307</v>
      </c>
      <c r="BS36">
        <v>1.39251</v>
      </c>
      <c r="BT36">
        <v>1.3842</v>
      </c>
      <c r="BU36">
        <v>11.8364</v>
      </c>
      <c r="BV36">
        <v>11.7456</v>
      </c>
      <c r="BW36">
        <v>2000.01</v>
      </c>
      <c r="BX36">
        <v>0.899992</v>
      </c>
      <c r="BY36">
        <v>0.100008</v>
      </c>
      <c r="BZ36">
        <v>0</v>
      </c>
      <c r="CA36">
        <v>2.5597</v>
      </c>
      <c r="CB36">
        <v>0</v>
      </c>
      <c r="CC36">
        <v>15807.7</v>
      </c>
      <c r="CD36">
        <v>17859.1</v>
      </c>
      <c r="CE36">
        <v>39.437</v>
      </c>
      <c r="CF36">
        <v>40</v>
      </c>
      <c r="CG36">
        <v>39.687</v>
      </c>
      <c r="CH36">
        <v>38.625</v>
      </c>
      <c r="CI36">
        <v>38.437</v>
      </c>
      <c r="CJ36">
        <v>1799.99</v>
      </c>
      <c r="CK36">
        <v>200.02</v>
      </c>
      <c r="CL36">
        <v>0</v>
      </c>
      <c r="CM36">
        <v>1692283912.3</v>
      </c>
      <c r="CN36">
        <v>0</v>
      </c>
      <c r="CO36">
        <v>1692280915.1</v>
      </c>
      <c r="CP36" t="s">
        <v>347</v>
      </c>
      <c r="CQ36">
        <v>1692280915.1</v>
      </c>
      <c r="CR36">
        <v>1692280914.6</v>
      </c>
      <c r="CS36">
        <v>4</v>
      </c>
      <c r="CT36">
        <v>-0.024</v>
      </c>
      <c r="CU36">
        <v>-0.015</v>
      </c>
      <c r="CV36">
        <v>1.504</v>
      </c>
      <c r="CW36">
        <v>0.05</v>
      </c>
      <c r="CX36">
        <v>417</v>
      </c>
      <c r="CY36">
        <v>13</v>
      </c>
      <c r="CZ36">
        <v>0.47</v>
      </c>
      <c r="DA36">
        <v>0.16</v>
      </c>
      <c r="DB36">
        <v>0.5150077048108139</v>
      </c>
      <c r="DC36">
        <v>-0.04886578104731072</v>
      </c>
      <c r="DD36">
        <v>0.0228323848915098</v>
      </c>
      <c r="DE36">
        <v>1</v>
      </c>
      <c r="DF36">
        <v>7.180998937696283E-05</v>
      </c>
      <c r="DG36">
        <v>-6.471498884111451E-06</v>
      </c>
      <c r="DH36">
        <v>7.030583821430571E-07</v>
      </c>
      <c r="DI36">
        <v>1</v>
      </c>
      <c r="DJ36">
        <v>0.004835877119224398</v>
      </c>
      <c r="DK36">
        <v>-0.0009239132891620502</v>
      </c>
      <c r="DL36">
        <v>5.4971951452758E-05</v>
      </c>
      <c r="DM36">
        <v>1</v>
      </c>
      <c r="DN36">
        <v>3</v>
      </c>
      <c r="DO36">
        <v>3</v>
      </c>
      <c r="DP36" t="s">
        <v>348</v>
      </c>
      <c r="DQ36">
        <v>3.10288</v>
      </c>
      <c r="DR36">
        <v>2.73361</v>
      </c>
      <c r="DS36">
        <v>0.100308</v>
      </c>
      <c r="DT36">
        <v>0.101454</v>
      </c>
      <c r="DU36">
        <v>0.07052020000000001</v>
      </c>
      <c r="DV36">
        <v>0.07216599999999999</v>
      </c>
      <c r="DW36">
        <v>26189.4</v>
      </c>
      <c r="DX36">
        <v>28427.7</v>
      </c>
      <c r="DY36">
        <v>27563.2</v>
      </c>
      <c r="DZ36">
        <v>29739.4</v>
      </c>
      <c r="EA36">
        <v>32081.5</v>
      </c>
      <c r="EB36">
        <v>34046</v>
      </c>
      <c r="EC36">
        <v>37819.9</v>
      </c>
      <c r="ED36">
        <v>40788.8</v>
      </c>
      <c r="EE36">
        <v>2.17205</v>
      </c>
      <c r="EF36">
        <v>2.16458</v>
      </c>
      <c r="EG36">
        <v>0.093352</v>
      </c>
      <c r="EH36">
        <v>0</v>
      </c>
      <c r="EI36">
        <v>21.6963</v>
      </c>
      <c r="EJ36">
        <v>999.9</v>
      </c>
      <c r="EK36">
        <v>49.8</v>
      </c>
      <c r="EL36">
        <v>26.7</v>
      </c>
      <c r="EM36">
        <v>17.371</v>
      </c>
      <c r="EN36">
        <v>64.6211</v>
      </c>
      <c r="EO36">
        <v>12.0152</v>
      </c>
      <c r="EP36">
        <v>1</v>
      </c>
      <c r="EQ36">
        <v>-0.139012</v>
      </c>
      <c r="ER36">
        <v>1.87281</v>
      </c>
      <c r="ES36">
        <v>20.201</v>
      </c>
      <c r="ET36">
        <v>5.25832</v>
      </c>
      <c r="EU36">
        <v>12.0579</v>
      </c>
      <c r="EV36">
        <v>4.9735</v>
      </c>
      <c r="EW36">
        <v>3.293</v>
      </c>
      <c r="EX36">
        <v>8750.5</v>
      </c>
      <c r="EY36">
        <v>9999</v>
      </c>
      <c r="EZ36">
        <v>9999</v>
      </c>
      <c r="FA36">
        <v>137.9</v>
      </c>
      <c r="FB36">
        <v>4.97204</v>
      </c>
      <c r="FC36">
        <v>1.87051</v>
      </c>
      <c r="FD36">
        <v>1.87668</v>
      </c>
      <c r="FE36">
        <v>1.8698</v>
      </c>
      <c r="FF36">
        <v>1.8729</v>
      </c>
      <c r="FG36">
        <v>1.87454</v>
      </c>
      <c r="FH36">
        <v>1.87392</v>
      </c>
      <c r="FI36">
        <v>1.87531</v>
      </c>
      <c r="FJ36">
        <v>0</v>
      </c>
      <c r="FK36">
        <v>0</v>
      </c>
      <c r="FL36">
        <v>0</v>
      </c>
      <c r="FM36">
        <v>0</v>
      </c>
      <c r="FN36" t="s">
        <v>349</v>
      </c>
      <c r="FO36" t="s">
        <v>350</v>
      </c>
      <c r="FP36" t="s">
        <v>351</v>
      </c>
      <c r="FQ36" t="s">
        <v>351</v>
      </c>
      <c r="FR36" t="s">
        <v>351</v>
      </c>
      <c r="FS36" t="s">
        <v>351</v>
      </c>
      <c r="FT36">
        <v>0</v>
      </c>
      <c r="FU36">
        <v>100</v>
      </c>
      <c r="FV36">
        <v>100</v>
      </c>
      <c r="FW36">
        <v>1.505</v>
      </c>
      <c r="FX36">
        <v>0.0498</v>
      </c>
      <c r="FY36">
        <v>1.504428571428605</v>
      </c>
      <c r="FZ36">
        <v>0</v>
      </c>
      <c r="GA36">
        <v>0</v>
      </c>
      <c r="GB36">
        <v>0</v>
      </c>
      <c r="GC36">
        <v>0.04985000000000284</v>
      </c>
      <c r="GD36">
        <v>0</v>
      </c>
      <c r="GE36">
        <v>0</v>
      </c>
      <c r="GF36">
        <v>0</v>
      </c>
      <c r="GG36">
        <v>-1</v>
      </c>
      <c r="GH36">
        <v>-1</v>
      </c>
      <c r="GI36">
        <v>-1</v>
      </c>
      <c r="GJ36">
        <v>-1</v>
      </c>
      <c r="GK36">
        <v>50</v>
      </c>
      <c r="GL36">
        <v>50</v>
      </c>
      <c r="GM36">
        <v>1.08032</v>
      </c>
      <c r="GN36">
        <v>2.5061</v>
      </c>
      <c r="GO36">
        <v>1.39893</v>
      </c>
      <c r="GP36">
        <v>2.28149</v>
      </c>
      <c r="GQ36">
        <v>1.44897</v>
      </c>
      <c r="GR36">
        <v>2.50366</v>
      </c>
      <c r="GS36">
        <v>30.0504</v>
      </c>
      <c r="GT36">
        <v>15.6556</v>
      </c>
      <c r="GU36">
        <v>18</v>
      </c>
      <c r="GV36">
        <v>483.695</v>
      </c>
      <c r="GW36">
        <v>547.773</v>
      </c>
      <c r="GX36">
        <v>19.9998</v>
      </c>
      <c r="GY36">
        <v>25.3778</v>
      </c>
      <c r="GZ36">
        <v>29.9999</v>
      </c>
      <c r="HA36">
        <v>25.4818</v>
      </c>
      <c r="HB36">
        <v>25.4733</v>
      </c>
      <c r="HC36">
        <v>21.5805</v>
      </c>
      <c r="HD36">
        <v>23.5621</v>
      </c>
      <c r="HE36">
        <v>27.3168</v>
      </c>
      <c r="HF36">
        <v>20</v>
      </c>
      <c r="HG36">
        <v>420</v>
      </c>
      <c r="HH36">
        <v>13.7083</v>
      </c>
      <c r="HI36">
        <v>102.012</v>
      </c>
      <c r="HJ36">
        <v>101.929</v>
      </c>
    </row>
    <row r="37" spans="1:218">
      <c r="A37">
        <v>21</v>
      </c>
      <c r="B37">
        <v>1692284164.1</v>
      </c>
      <c r="C37">
        <v>2821</v>
      </c>
      <c r="D37" t="s">
        <v>390</v>
      </c>
      <c r="E37" t="s">
        <v>391</v>
      </c>
      <c r="F37" t="s">
        <v>344</v>
      </c>
      <c r="I37" t="s">
        <v>345</v>
      </c>
      <c r="J37">
        <v>1692284164.1</v>
      </c>
      <c r="K37">
        <f>(L37)/1000</f>
        <v>0</v>
      </c>
      <c r="L37">
        <f>1000*BB37*AJ37*(AX37-AY37)/(100*AQ37*(1000-AJ37*AX37))</f>
        <v>0</v>
      </c>
      <c r="M37">
        <f>BB37*AJ37*(AW37-AV37*(1000-AJ37*AY37)/(1000-AJ37*AX37))/(100*AQ37)</f>
        <v>0</v>
      </c>
      <c r="N37">
        <f>AV37 - IF(AJ37&gt;1, M37*AQ37*100.0/(AL37*BJ37), 0)</f>
        <v>0</v>
      </c>
      <c r="O37">
        <f>((U37-K37/2)*N37-M37)/(U37+K37/2)</f>
        <v>0</v>
      </c>
      <c r="P37">
        <f>O37*(BC37+BD37)/1000.0</f>
        <v>0</v>
      </c>
      <c r="Q37">
        <f>(AV37 - IF(AJ37&gt;1, M37*AQ37*100.0/(AL37*BJ37), 0))*(BC37+BD37)/1000.0</f>
        <v>0</v>
      </c>
      <c r="R37">
        <f>2.0/((1/T37-1/S37)+SIGN(T37)*SQRT((1/T37-1/S37)*(1/T37-1/S37) + 4*AR37/((AR37+1)*(AR37+1))*(2*1/T37*1/S37-1/S37*1/S37)))</f>
        <v>0</v>
      </c>
      <c r="S37">
        <f>IF(LEFT(AS37,1)&lt;&gt;"0",IF(LEFT(AS37,1)="1",3.0,AT37),$D$5+$E$5*(BJ37*BC37/($K$5*1000))+$F$5*(BJ37*BC37/($K$5*1000))*MAX(MIN(AQ37,$J$5),$I$5)*MAX(MIN(AQ37,$J$5),$I$5)+$G$5*MAX(MIN(AQ37,$J$5),$I$5)*(BJ37*BC37/($K$5*1000))+$H$5*(BJ37*BC37/($K$5*1000))*(BJ37*BC37/($K$5*1000)))</f>
        <v>0</v>
      </c>
      <c r="T37">
        <f>K37*(1000-(1000*0.61365*exp(17.502*X37/(240.97+X37))/(BC37+BD37)+AX37)/2)/(1000*0.61365*exp(17.502*X37/(240.97+X37))/(BC37+BD37)-AX37)</f>
        <v>0</v>
      </c>
      <c r="U37">
        <f>1/((AR37+1)/(R37/1.6)+1/(S37/1.37)) + AR37/((AR37+1)/(R37/1.6) + AR37/(S37/1.37))</f>
        <v>0</v>
      </c>
      <c r="V37">
        <f>(AM37*AP37)</f>
        <v>0</v>
      </c>
      <c r="W37">
        <f>(BE37+(V37+2*0.95*5.67E-8*(((BE37+$B$7)+273)^4-(BE37+273)^4)-44100*K37)/(1.84*29.3*S37+8*0.95*5.67E-8*(BE37+273)^3))</f>
        <v>0</v>
      </c>
      <c r="X37">
        <f>($C$7*BF37+$D$7*BG37+$E$7*W37)</f>
        <v>0</v>
      </c>
      <c r="Y37">
        <f>0.61365*exp(17.502*X37/(240.97+X37))</f>
        <v>0</v>
      </c>
      <c r="Z37">
        <f>(AA37/AB37*100)</f>
        <v>0</v>
      </c>
      <c r="AA37">
        <f>AX37*(BC37+BD37)/1000</f>
        <v>0</v>
      </c>
      <c r="AB37">
        <f>0.61365*exp(17.502*BE37/(240.97+BE37))</f>
        <v>0</v>
      </c>
      <c r="AC37">
        <f>(Y37-AX37*(BC37+BD37)/1000)</f>
        <v>0</v>
      </c>
      <c r="AD37">
        <f>(-K37*44100)</f>
        <v>0</v>
      </c>
      <c r="AE37">
        <f>2*29.3*S37*0.92*(BE37-X37)</f>
        <v>0</v>
      </c>
      <c r="AF37">
        <f>2*0.95*5.67E-8*(((BE37+$B$7)+273)^4-(X37+273)^4)</f>
        <v>0</v>
      </c>
      <c r="AG37">
        <f>V37+AF37+AD37+AE37</f>
        <v>0</v>
      </c>
      <c r="AH37">
        <v>3</v>
      </c>
      <c r="AI37">
        <v>1</v>
      </c>
      <c r="AJ37">
        <f>IF(AH37*$H$13&gt;=AL37,1.0,(AL37/(AL37-AH37*$H$13)))</f>
        <v>0</v>
      </c>
      <c r="AK37">
        <f>(AJ37-1)*100</f>
        <v>0</v>
      </c>
      <c r="AL37">
        <f>MAX(0,($B$13+$C$13*BJ37)/(1+$D$13*BJ37)*BC37/(BE37+273)*$E$13)</f>
        <v>0</v>
      </c>
      <c r="AM37">
        <f>$B$11*BK37+$C$11*BL37+$F$11*BW37*(1-BZ37)</f>
        <v>0</v>
      </c>
      <c r="AN37">
        <f>AM37*AO37</f>
        <v>0</v>
      </c>
      <c r="AO37">
        <f>($B$11*$D$9+$C$11*$D$9+$F$11*((CJ37+CB37)/MAX(CJ37+CB37+CK37, 0.1)*$I$9+CK37/MAX(CJ37+CB37+CK37, 0.1)*$J$9))/($B$11+$C$11+$F$11)</f>
        <v>0</v>
      </c>
      <c r="AP37">
        <f>($B$11*$K$9+$C$11*$K$9+$F$11*((CJ37+CB37)/MAX(CJ37+CB37+CK37, 0.1)*$P$9+CK37/MAX(CJ37+CB37+CK37, 0.1)*$Q$9))/($B$11+$C$11+$F$11)</f>
        <v>0</v>
      </c>
      <c r="AQ37">
        <v>6</v>
      </c>
      <c r="AR37">
        <v>0.5</v>
      </c>
      <c r="AS37" t="s">
        <v>346</v>
      </c>
      <c r="AT37">
        <v>2</v>
      </c>
      <c r="AU37">
        <v>1692284164.1</v>
      </c>
      <c r="AV37">
        <v>415.837</v>
      </c>
      <c r="AW37">
        <v>420.012</v>
      </c>
      <c r="AX37">
        <v>13.9039</v>
      </c>
      <c r="AY37">
        <v>13.4016</v>
      </c>
      <c r="AZ37">
        <v>413.97</v>
      </c>
      <c r="BA37">
        <v>13.8459</v>
      </c>
      <c r="BB37">
        <v>499.979</v>
      </c>
      <c r="BC37">
        <v>100.811</v>
      </c>
      <c r="BD37">
        <v>0.100061</v>
      </c>
      <c r="BE37">
        <v>23.1383</v>
      </c>
      <c r="BF37">
        <v>23.7134</v>
      </c>
      <c r="BG37">
        <v>999.9</v>
      </c>
      <c r="BH37">
        <v>0</v>
      </c>
      <c r="BI37">
        <v>0</v>
      </c>
      <c r="BJ37">
        <v>9990</v>
      </c>
      <c r="BK37">
        <v>0</v>
      </c>
      <c r="BL37">
        <v>719.455</v>
      </c>
      <c r="BM37">
        <v>-4.17487</v>
      </c>
      <c r="BN37">
        <v>421.7</v>
      </c>
      <c r="BO37">
        <v>425.717</v>
      </c>
      <c r="BP37">
        <v>0.502343</v>
      </c>
      <c r="BQ37">
        <v>420.012</v>
      </c>
      <c r="BR37">
        <v>13.4016</v>
      </c>
      <c r="BS37">
        <v>1.40167</v>
      </c>
      <c r="BT37">
        <v>1.35102</v>
      </c>
      <c r="BU37">
        <v>11.9357</v>
      </c>
      <c r="BV37">
        <v>11.3788</v>
      </c>
      <c r="BW37">
        <v>2000.08</v>
      </c>
      <c r="BX37">
        <v>0.900004</v>
      </c>
      <c r="BY37">
        <v>0.0999959</v>
      </c>
      <c r="BZ37">
        <v>0</v>
      </c>
      <c r="CA37">
        <v>2.6281</v>
      </c>
      <c r="CB37">
        <v>0</v>
      </c>
      <c r="CC37">
        <v>13276.4</v>
      </c>
      <c r="CD37">
        <v>17859.7</v>
      </c>
      <c r="CE37">
        <v>37.562</v>
      </c>
      <c r="CF37">
        <v>38.437</v>
      </c>
      <c r="CG37">
        <v>37.875</v>
      </c>
      <c r="CH37">
        <v>37.062</v>
      </c>
      <c r="CI37">
        <v>36.687</v>
      </c>
      <c r="CJ37">
        <v>1800.08</v>
      </c>
      <c r="CK37">
        <v>200</v>
      </c>
      <c r="CL37">
        <v>0</v>
      </c>
      <c r="CM37">
        <v>1692284158.9</v>
      </c>
      <c r="CN37">
        <v>0</v>
      </c>
      <c r="CO37">
        <v>1692284046.1</v>
      </c>
      <c r="CP37" t="s">
        <v>392</v>
      </c>
      <c r="CQ37">
        <v>1692284045.6</v>
      </c>
      <c r="CR37">
        <v>1692284046.1</v>
      </c>
      <c r="CS37">
        <v>5</v>
      </c>
      <c r="CT37">
        <v>0.362</v>
      </c>
      <c r="CU37">
        <v>0.008</v>
      </c>
      <c r="CV37">
        <v>1.866</v>
      </c>
      <c r="CW37">
        <v>0.058</v>
      </c>
      <c r="CX37">
        <v>420</v>
      </c>
      <c r="CY37">
        <v>13</v>
      </c>
      <c r="CZ37">
        <v>0.46</v>
      </c>
      <c r="DA37">
        <v>0.15</v>
      </c>
      <c r="DB37">
        <v>3.200482834607709</v>
      </c>
      <c r="DC37">
        <v>0.520492829720999</v>
      </c>
      <c r="DD37">
        <v>0.02834617145939218</v>
      </c>
      <c r="DE37">
        <v>1</v>
      </c>
      <c r="DF37">
        <v>0.0005050695359335762</v>
      </c>
      <c r="DG37">
        <v>-0.0008472484984527099</v>
      </c>
      <c r="DH37">
        <v>6.35703314830499E-05</v>
      </c>
      <c r="DI37">
        <v>1</v>
      </c>
      <c r="DJ37">
        <v>0.03046531219240781</v>
      </c>
      <c r="DK37">
        <v>-0.06929307669400328</v>
      </c>
      <c r="DL37">
        <v>0.003477161242485841</v>
      </c>
      <c r="DM37">
        <v>1</v>
      </c>
      <c r="DN37">
        <v>3</v>
      </c>
      <c r="DO37">
        <v>3</v>
      </c>
      <c r="DP37" t="s">
        <v>348</v>
      </c>
      <c r="DQ37">
        <v>3.10276</v>
      </c>
      <c r="DR37">
        <v>2.73361</v>
      </c>
      <c r="DS37">
        <v>0.0996107</v>
      </c>
      <c r="DT37">
        <v>0.101456</v>
      </c>
      <c r="DU37">
        <v>0.0708434</v>
      </c>
      <c r="DV37">
        <v>0.07086149999999999</v>
      </c>
      <c r="DW37">
        <v>26204</v>
      </c>
      <c r="DX37">
        <v>28421.9</v>
      </c>
      <c r="DY37">
        <v>27557.3</v>
      </c>
      <c r="DZ37">
        <v>29733.5</v>
      </c>
      <c r="EA37">
        <v>32066</v>
      </c>
      <c r="EB37">
        <v>34088.7</v>
      </c>
      <c r="EC37">
        <v>37814.9</v>
      </c>
      <c r="ED37">
        <v>40782.8</v>
      </c>
      <c r="EE37">
        <v>2.15497</v>
      </c>
      <c r="EF37">
        <v>2.16153</v>
      </c>
      <c r="EG37">
        <v>0.0474602</v>
      </c>
      <c r="EH37">
        <v>0</v>
      </c>
      <c r="EI37">
        <v>22.9326</v>
      </c>
      <c r="EJ37">
        <v>999.9</v>
      </c>
      <c r="EK37">
        <v>49.4</v>
      </c>
      <c r="EL37">
        <v>26.8</v>
      </c>
      <c r="EM37">
        <v>17.3351</v>
      </c>
      <c r="EN37">
        <v>64.7611</v>
      </c>
      <c r="EO37">
        <v>12.0553</v>
      </c>
      <c r="EP37">
        <v>1</v>
      </c>
      <c r="EQ37">
        <v>-0.131286</v>
      </c>
      <c r="ER37">
        <v>2.59078</v>
      </c>
      <c r="ES37">
        <v>20.192</v>
      </c>
      <c r="ET37">
        <v>5.25862</v>
      </c>
      <c r="EU37">
        <v>12.0579</v>
      </c>
      <c r="EV37">
        <v>4.9734</v>
      </c>
      <c r="EW37">
        <v>3.293</v>
      </c>
      <c r="EX37">
        <v>8755.9</v>
      </c>
      <c r="EY37">
        <v>9999</v>
      </c>
      <c r="EZ37">
        <v>9999</v>
      </c>
      <c r="FA37">
        <v>138</v>
      </c>
      <c r="FB37">
        <v>4.97203</v>
      </c>
      <c r="FC37">
        <v>1.87051</v>
      </c>
      <c r="FD37">
        <v>1.87668</v>
      </c>
      <c r="FE37">
        <v>1.86981</v>
      </c>
      <c r="FF37">
        <v>1.87293</v>
      </c>
      <c r="FG37">
        <v>1.87454</v>
      </c>
      <c r="FH37">
        <v>1.87393</v>
      </c>
      <c r="FI37">
        <v>1.87532</v>
      </c>
      <c r="FJ37">
        <v>0</v>
      </c>
      <c r="FK37">
        <v>0</v>
      </c>
      <c r="FL37">
        <v>0</v>
      </c>
      <c r="FM37">
        <v>0</v>
      </c>
      <c r="FN37" t="s">
        <v>349</v>
      </c>
      <c r="FO37" t="s">
        <v>350</v>
      </c>
      <c r="FP37" t="s">
        <v>351</v>
      </c>
      <c r="FQ37" t="s">
        <v>351</v>
      </c>
      <c r="FR37" t="s">
        <v>351</v>
      </c>
      <c r="FS37" t="s">
        <v>351</v>
      </c>
      <c r="FT37">
        <v>0</v>
      </c>
      <c r="FU37">
        <v>100</v>
      </c>
      <c r="FV37">
        <v>100</v>
      </c>
      <c r="FW37">
        <v>1.867</v>
      </c>
      <c r="FX37">
        <v>0.058</v>
      </c>
      <c r="FY37">
        <v>1.866449999999986</v>
      </c>
      <c r="FZ37">
        <v>0</v>
      </c>
      <c r="GA37">
        <v>0</v>
      </c>
      <c r="GB37">
        <v>0</v>
      </c>
      <c r="GC37">
        <v>0.05803809523809811</v>
      </c>
      <c r="GD37">
        <v>0</v>
      </c>
      <c r="GE37">
        <v>0</v>
      </c>
      <c r="GF37">
        <v>0</v>
      </c>
      <c r="GG37">
        <v>-1</v>
      </c>
      <c r="GH37">
        <v>-1</v>
      </c>
      <c r="GI37">
        <v>-1</v>
      </c>
      <c r="GJ37">
        <v>-1</v>
      </c>
      <c r="GK37">
        <v>2</v>
      </c>
      <c r="GL37">
        <v>2</v>
      </c>
      <c r="GM37">
        <v>1.0791</v>
      </c>
      <c r="GN37">
        <v>2.50488</v>
      </c>
      <c r="GO37">
        <v>1.39893</v>
      </c>
      <c r="GP37">
        <v>2.28149</v>
      </c>
      <c r="GQ37">
        <v>1.44897</v>
      </c>
      <c r="GR37">
        <v>2.51709</v>
      </c>
      <c r="GS37">
        <v>30.1361</v>
      </c>
      <c r="GT37">
        <v>15.603</v>
      </c>
      <c r="GU37">
        <v>18</v>
      </c>
      <c r="GV37">
        <v>473.081</v>
      </c>
      <c r="GW37">
        <v>545.4059999999999</v>
      </c>
      <c r="GX37">
        <v>20.0102</v>
      </c>
      <c r="GY37">
        <v>25.4171</v>
      </c>
      <c r="GZ37">
        <v>30.0018</v>
      </c>
      <c r="HA37">
        <v>25.4613</v>
      </c>
      <c r="HB37">
        <v>25.459</v>
      </c>
      <c r="HC37">
        <v>21.5688</v>
      </c>
      <c r="HD37">
        <v>24.7821</v>
      </c>
      <c r="HE37">
        <v>25.8335</v>
      </c>
      <c r="HF37">
        <v>20</v>
      </c>
      <c r="HG37">
        <v>420</v>
      </c>
      <c r="HH37">
        <v>13.4443</v>
      </c>
      <c r="HI37">
        <v>101.995</v>
      </c>
      <c r="HJ37">
        <v>101.912</v>
      </c>
    </row>
    <row r="38" spans="1:218">
      <c r="A38">
        <v>22</v>
      </c>
      <c r="B38">
        <v>1692284266.1</v>
      </c>
      <c r="C38">
        <v>2923</v>
      </c>
      <c r="D38" t="s">
        <v>393</v>
      </c>
      <c r="E38" t="s">
        <v>394</v>
      </c>
      <c r="F38" t="s">
        <v>344</v>
      </c>
      <c r="I38" t="s">
        <v>345</v>
      </c>
      <c r="J38">
        <v>1692284266.1</v>
      </c>
      <c r="K38">
        <f>(L38)/1000</f>
        <v>0</v>
      </c>
      <c r="L38">
        <f>1000*BB38*AJ38*(AX38-AY38)/(100*AQ38*(1000-AJ38*AX38))</f>
        <v>0</v>
      </c>
      <c r="M38">
        <f>BB38*AJ38*(AW38-AV38*(1000-AJ38*AY38)/(1000-AJ38*AX38))/(100*AQ38)</f>
        <v>0</v>
      </c>
      <c r="N38">
        <f>AV38 - IF(AJ38&gt;1, M38*AQ38*100.0/(AL38*BJ38), 0)</f>
        <v>0</v>
      </c>
      <c r="O38">
        <f>((U38-K38/2)*N38-M38)/(U38+K38/2)</f>
        <v>0</v>
      </c>
      <c r="P38">
        <f>O38*(BC38+BD38)/1000.0</f>
        <v>0</v>
      </c>
      <c r="Q38">
        <f>(AV38 - IF(AJ38&gt;1, M38*AQ38*100.0/(AL38*BJ38), 0))*(BC38+BD38)/1000.0</f>
        <v>0</v>
      </c>
      <c r="R38">
        <f>2.0/((1/T38-1/S38)+SIGN(T38)*SQRT((1/T38-1/S38)*(1/T38-1/S38) + 4*AR38/((AR38+1)*(AR38+1))*(2*1/T38*1/S38-1/S38*1/S38)))</f>
        <v>0</v>
      </c>
      <c r="S38">
        <f>IF(LEFT(AS38,1)&lt;&gt;"0",IF(LEFT(AS38,1)="1",3.0,AT38),$D$5+$E$5*(BJ38*BC38/($K$5*1000))+$F$5*(BJ38*BC38/($K$5*1000))*MAX(MIN(AQ38,$J$5),$I$5)*MAX(MIN(AQ38,$J$5),$I$5)+$G$5*MAX(MIN(AQ38,$J$5),$I$5)*(BJ38*BC38/($K$5*1000))+$H$5*(BJ38*BC38/($K$5*1000))*(BJ38*BC38/($K$5*1000)))</f>
        <v>0</v>
      </c>
      <c r="T38">
        <f>K38*(1000-(1000*0.61365*exp(17.502*X38/(240.97+X38))/(BC38+BD38)+AX38)/2)/(1000*0.61365*exp(17.502*X38/(240.97+X38))/(BC38+BD38)-AX38)</f>
        <v>0</v>
      </c>
      <c r="U38">
        <f>1/((AR38+1)/(R38/1.6)+1/(S38/1.37)) + AR38/((AR38+1)/(R38/1.6) + AR38/(S38/1.37))</f>
        <v>0</v>
      </c>
      <c r="V38">
        <f>(AM38*AP38)</f>
        <v>0</v>
      </c>
      <c r="W38">
        <f>(BE38+(V38+2*0.95*5.67E-8*(((BE38+$B$7)+273)^4-(BE38+273)^4)-44100*K38)/(1.84*29.3*S38+8*0.95*5.67E-8*(BE38+273)^3))</f>
        <v>0</v>
      </c>
      <c r="X38">
        <f>($C$7*BF38+$D$7*BG38+$E$7*W38)</f>
        <v>0</v>
      </c>
      <c r="Y38">
        <f>0.61365*exp(17.502*X38/(240.97+X38))</f>
        <v>0</v>
      </c>
      <c r="Z38">
        <f>(AA38/AB38*100)</f>
        <v>0</v>
      </c>
      <c r="AA38">
        <f>AX38*(BC38+BD38)/1000</f>
        <v>0</v>
      </c>
      <c r="AB38">
        <f>0.61365*exp(17.502*BE38/(240.97+BE38))</f>
        <v>0</v>
      </c>
      <c r="AC38">
        <f>(Y38-AX38*(BC38+BD38)/1000)</f>
        <v>0</v>
      </c>
      <c r="AD38">
        <f>(-K38*44100)</f>
        <v>0</v>
      </c>
      <c r="AE38">
        <f>2*29.3*S38*0.92*(BE38-X38)</f>
        <v>0</v>
      </c>
      <c r="AF38">
        <f>2*0.95*5.67E-8*(((BE38+$B$7)+273)^4-(X38+273)^4)</f>
        <v>0</v>
      </c>
      <c r="AG38">
        <f>V38+AF38+AD38+AE38</f>
        <v>0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MAX(0,($B$13+$C$13*BJ38)/(1+$D$13*BJ38)*BC38/(BE38+273)*$E$13)</f>
        <v>0</v>
      </c>
      <c r="AM38">
        <f>$B$11*BK38+$C$11*BL38+$F$11*BW38*(1-BZ38)</f>
        <v>0</v>
      </c>
      <c r="AN38">
        <f>AM38*AO38</f>
        <v>0</v>
      </c>
      <c r="AO38">
        <f>($B$11*$D$9+$C$11*$D$9+$F$11*((CJ38+CB38)/MAX(CJ38+CB38+CK38, 0.1)*$I$9+CK38/MAX(CJ38+CB38+CK38, 0.1)*$J$9))/($B$11+$C$11+$F$11)</f>
        <v>0</v>
      </c>
      <c r="AP38">
        <f>($B$11*$K$9+$C$11*$K$9+$F$11*((CJ38+CB38)/MAX(CJ38+CB38+CK38, 0.1)*$P$9+CK38/MAX(CJ38+CB38+CK38, 0.1)*$Q$9))/($B$11+$C$11+$F$11)</f>
        <v>0</v>
      </c>
      <c r="AQ38">
        <v>6</v>
      </c>
      <c r="AR38">
        <v>0.5</v>
      </c>
      <c r="AS38" t="s">
        <v>346</v>
      </c>
      <c r="AT38">
        <v>2</v>
      </c>
      <c r="AU38">
        <v>1692284266.1</v>
      </c>
      <c r="AV38">
        <v>416.129</v>
      </c>
      <c r="AW38">
        <v>419.988</v>
      </c>
      <c r="AX38">
        <v>14.2692</v>
      </c>
      <c r="AY38">
        <v>13.7691</v>
      </c>
      <c r="AZ38">
        <v>414.263</v>
      </c>
      <c r="BA38">
        <v>14.2112</v>
      </c>
      <c r="BB38">
        <v>500.087</v>
      </c>
      <c r="BC38">
        <v>100.798</v>
      </c>
      <c r="BD38">
        <v>0.100093</v>
      </c>
      <c r="BE38">
        <v>23.5357</v>
      </c>
      <c r="BF38">
        <v>24.2174</v>
      </c>
      <c r="BG38">
        <v>999.9</v>
      </c>
      <c r="BH38">
        <v>0</v>
      </c>
      <c r="BI38">
        <v>0</v>
      </c>
      <c r="BJ38">
        <v>9990.620000000001</v>
      </c>
      <c r="BK38">
        <v>0</v>
      </c>
      <c r="BL38">
        <v>984.807</v>
      </c>
      <c r="BM38">
        <v>-3.85831</v>
      </c>
      <c r="BN38">
        <v>422.153</v>
      </c>
      <c r="BO38">
        <v>425.851</v>
      </c>
      <c r="BP38">
        <v>0.5001060000000001</v>
      </c>
      <c r="BQ38">
        <v>419.988</v>
      </c>
      <c r="BR38">
        <v>13.7691</v>
      </c>
      <c r="BS38">
        <v>1.4383</v>
      </c>
      <c r="BT38">
        <v>1.38789</v>
      </c>
      <c r="BU38">
        <v>12.3276</v>
      </c>
      <c r="BV38">
        <v>11.786</v>
      </c>
      <c r="BW38">
        <v>2000.19</v>
      </c>
      <c r="BX38">
        <v>0.900011</v>
      </c>
      <c r="BY38">
        <v>0.0999887</v>
      </c>
      <c r="BZ38">
        <v>0</v>
      </c>
      <c r="CA38">
        <v>2.1853</v>
      </c>
      <c r="CB38">
        <v>0</v>
      </c>
      <c r="CC38">
        <v>11351.9</v>
      </c>
      <c r="CD38">
        <v>17860.8</v>
      </c>
      <c r="CE38">
        <v>37.875</v>
      </c>
      <c r="CF38">
        <v>38.937</v>
      </c>
      <c r="CG38">
        <v>38.062</v>
      </c>
      <c r="CH38">
        <v>37.562</v>
      </c>
      <c r="CI38">
        <v>37</v>
      </c>
      <c r="CJ38">
        <v>1800.19</v>
      </c>
      <c r="CK38">
        <v>200</v>
      </c>
      <c r="CL38">
        <v>0</v>
      </c>
      <c r="CM38">
        <v>1692284260.9</v>
      </c>
      <c r="CN38">
        <v>0</v>
      </c>
      <c r="CO38">
        <v>1692284046.1</v>
      </c>
      <c r="CP38" t="s">
        <v>392</v>
      </c>
      <c r="CQ38">
        <v>1692284045.6</v>
      </c>
      <c r="CR38">
        <v>1692284046.1</v>
      </c>
      <c r="CS38">
        <v>5</v>
      </c>
      <c r="CT38">
        <v>0.362</v>
      </c>
      <c r="CU38">
        <v>0.008</v>
      </c>
      <c r="CV38">
        <v>1.866</v>
      </c>
      <c r="CW38">
        <v>0.058</v>
      </c>
      <c r="CX38">
        <v>420</v>
      </c>
      <c r="CY38">
        <v>13</v>
      </c>
      <c r="CZ38">
        <v>0.46</v>
      </c>
      <c r="DA38">
        <v>0.15</v>
      </c>
      <c r="DB38">
        <v>2.97265986809</v>
      </c>
      <c r="DC38">
        <v>0.771031870580248</v>
      </c>
      <c r="DD38">
        <v>0.04062881609751751</v>
      </c>
      <c r="DE38">
        <v>1</v>
      </c>
      <c r="DF38">
        <v>0.0004355771138715308</v>
      </c>
      <c r="DG38">
        <v>-8.161678937728099E-05</v>
      </c>
      <c r="DH38">
        <v>7.112012133602574E-06</v>
      </c>
      <c r="DI38">
        <v>1</v>
      </c>
      <c r="DJ38">
        <v>0.02686422612824518</v>
      </c>
      <c r="DK38">
        <v>-0.006383917680917955</v>
      </c>
      <c r="DL38">
        <v>0.000328418743490491</v>
      </c>
      <c r="DM38">
        <v>1</v>
      </c>
      <c r="DN38">
        <v>3</v>
      </c>
      <c r="DO38">
        <v>3</v>
      </c>
      <c r="DP38" t="s">
        <v>348</v>
      </c>
      <c r="DQ38">
        <v>3.10292</v>
      </c>
      <c r="DR38">
        <v>2.73365</v>
      </c>
      <c r="DS38">
        <v>0.0995755</v>
      </c>
      <c r="DT38">
        <v>0.101369</v>
      </c>
      <c r="DU38">
        <v>0.0721826</v>
      </c>
      <c r="DV38">
        <v>0.0722593</v>
      </c>
      <c r="DW38">
        <v>26183</v>
      </c>
      <c r="DX38">
        <v>28397.5</v>
      </c>
      <c r="DY38">
        <v>27536</v>
      </c>
      <c r="DZ38">
        <v>29706.5</v>
      </c>
      <c r="EA38">
        <v>31991</v>
      </c>
      <c r="EB38">
        <v>34003.2</v>
      </c>
      <c r="EC38">
        <v>37782.1</v>
      </c>
      <c r="ED38">
        <v>40742.9</v>
      </c>
      <c r="EE38">
        <v>2.1712</v>
      </c>
      <c r="EF38">
        <v>2.15513</v>
      </c>
      <c r="EG38">
        <v>0.0138208</v>
      </c>
      <c r="EH38">
        <v>0</v>
      </c>
      <c r="EI38">
        <v>23.9903</v>
      </c>
      <c r="EJ38">
        <v>999.9</v>
      </c>
      <c r="EK38">
        <v>49.2</v>
      </c>
      <c r="EL38">
        <v>26.8</v>
      </c>
      <c r="EM38">
        <v>17.2649</v>
      </c>
      <c r="EN38">
        <v>65.00109999999999</v>
      </c>
      <c r="EO38">
        <v>12.2837</v>
      </c>
      <c r="EP38">
        <v>1</v>
      </c>
      <c r="EQ38">
        <v>-0.0889837</v>
      </c>
      <c r="ER38">
        <v>3.33695</v>
      </c>
      <c r="ES38">
        <v>20.1792</v>
      </c>
      <c r="ET38">
        <v>5.25353</v>
      </c>
      <c r="EU38">
        <v>12.06</v>
      </c>
      <c r="EV38">
        <v>4.9735</v>
      </c>
      <c r="EW38">
        <v>3.293</v>
      </c>
      <c r="EX38">
        <v>8758.4</v>
      </c>
      <c r="EY38">
        <v>9999</v>
      </c>
      <c r="EZ38">
        <v>9999</v>
      </c>
      <c r="FA38">
        <v>138</v>
      </c>
      <c r="FB38">
        <v>4.97202</v>
      </c>
      <c r="FC38">
        <v>1.87051</v>
      </c>
      <c r="FD38">
        <v>1.87668</v>
      </c>
      <c r="FE38">
        <v>1.86981</v>
      </c>
      <c r="FF38">
        <v>1.87297</v>
      </c>
      <c r="FG38">
        <v>1.87454</v>
      </c>
      <c r="FH38">
        <v>1.87393</v>
      </c>
      <c r="FI38">
        <v>1.87532</v>
      </c>
      <c r="FJ38">
        <v>0</v>
      </c>
      <c r="FK38">
        <v>0</v>
      </c>
      <c r="FL38">
        <v>0</v>
      </c>
      <c r="FM38">
        <v>0</v>
      </c>
      <c r="FN38" t="s">
        <v>349</v>
      </c>
      <c r="FO38" t="s">
        <v>350</v>
      </c>
      <c r="FP38" t="s">
        <v>351</v>
      </c>
      <c r="FQ38" t="s">
        <v>351</v>
      </c>
      <c r="FR38" t="s">
        <v>351</v>
      </c>
      <c r="FS38" t="s">
        <v>351</v>
      </c>
      <c r="FT38">
        <v>0</v>
      </c>
      <c r="FU38">
        <v>100</v>
      </c>
      <c r="FV38">
        <v>100</v>
      </c>
      <c r="FW38">
        <v>1.866</v>
      </c>
      <c r="FX38">
        <v>0.058</v>
      </c>
      <c r="FY38">
        <v>1.866449999999986</v>
      </c>
      <c r="FZ38">
        <v>0</v>
      </c>
      <c r="GA38">
        <v>0</v>
      </c>
      <c r="GB38">
        <v>0</v>
      </c>
      <c r="GC38">
        <v>0.05803809523809811</v>
      </c>
      <c r="GD38">
        <v>0</v>
      </c>
      <c r="GE38">
        <v>0</v>
      </c>
      <c r="GF38">
        <v>0</v>
      </c>
      <c r="GG38">
        <v>-1</v>
      </c>
      <c r="GH38">
        <v>-1</v>
      </c>
      <c r="GI38">
        <v>-1</v>
      </c>
      <c r="GJ38">
        <v>-1</v>
      </c>
      <c r="GK38">
        <v>3.7</v>
      </c>
      <c r="GL38">
        <v>3.7</v>
      </c>
      <c r="GM38">
        <v>1.08032</v>
      </c>
      <c r="GN38">
        <v>2.51343</v>
      </c>
      <c r="GO38">
        <v>1.39893</v>
      </c>
      <c r="GP38">
        <v>2.28149</v>
      </c>
      <c r="GQ38">
        <v>1.44897</v>
      </c>
      <c r="GR38">
        <v>2.36206</v>
      </c>
      <c r="GS38">
        <v>30.1361</v>
      </c>
      <c r="GT38">
        <v>15.5505</v>
      </c>
      <c r="GU38">
        <v>18</v>
      </c>
      <c r="GV38">
        <v>485.96</v>
      </c>
      <c r="GW38">
        <v>543.8440000000001</v>
      </c>
      <c r="GX38">
        <v>20.0069</v>
      </c>
      <c r="GY38">
        <v>25.8992</v>
      </c>
      <c r="GZ38">
        <v>30.0022</v>
      </c>
      <c r="HA38">
        <v>25.7775</v>
      </c>
      <c r="HB38">
        <v>25.7456</v>
      </c>
      <c r="HC38">
        <v>21.5849</v>
      </c>
      <c r="HD38">
        <v>22.5504</v>
      </c>
      <c r="HE38">
        <v>25.4632</v>
      </c>
      <c r="HF38">
        <v>20</v>
      </c>
      <c r="HG38">
        <v>420</v>
      </c>
      <c r="HH38">
        <v>13.8664</v>
      </c>
      <c r="HI38">
        <v>101.911</v>
      </c>
      <c r="HJ38">
        <v>101.815</v>
      </c>
    </row>
    <row r="39" spans="1:218">
      <c r="A39">
        <v>23</v>
      </c>
      <c r="B39">
        <v>1692284410.6</v>
      </c>
      <c r="C39">
        <v>3067.5</v>
      </c>
      <c r="D39" t="s">
        <v>395</v>
      </c>
      <c r="E39" t="s">
        <v>396</v>
      </c>
      <c r="F39" t="s">
        <v>344</v>
      </c>
      <c r="I39" t="s">
        <v>345</v>
      </c>
      <c r="J39">
        <v>1692284410.6</v>
      </c>
      <c r="K39">
        <f>(L39)/1000</f>
        <v>0</v>
      </c>
      <c r="L39">
        <f>1000*BB39*AJ39*(AX39-AY39)/(100*AQ39*(1000-AJ39*AX39))</f>
        <v>0</v>
      </c>
      <c r="M39">
        <f>BB39*AJ39*(AW39-AV39*(1000-AJ39*AY39)/(1000-AJ39*AX39))/(100*AQ39)</f>
        <v>0</v>
      </c>
      <c r="N39">
        <f>AV39 - IF(AJ39&gt;1, M39*AQ39*100.0/(AL39*BJ39), 0)</f>
        <v>0</v>
      </c>
      <c r="O39">
        <f>((U39-K39/2)*N39-M39)/(U39+K39/2)</f>
        <v>0</v>
      </c>
      <c r="P39">
        <f>O39*(BC39+BD39)/1000.0</f>
        <v>0</v>
      </c>
      <c r="Q39">
        <f>(AV39 - IF(AJ39&gt;1, M39*AQ39*100.0/(AL39*BJ39), 0))*(BC39+BD39)/1000.0</f>
        <v>0</v>
      </c>
      <c r="R39">
        <f>2.0/((1/T39-1/S39)+SIGN(T39)*SQRT((1/T39-1/S39)*(1/T39-1/S39) + 4*AR39/((AR39+1)*(AR39+1))*(2*1/T39*1/S39-1/S39*1/S39)))</f>
        <v>0</v>
      </c>
      <c r="S39">
        <f>IF(LEFT(AS39,1)&lt;&gt;"0",IF(LEFT(AS39,1)="1",3.0,AT39),$D$5+$E$5*(BJ39*BC39/($K$5*1000))+$F$5*(BJ39*BC39/($K$5*1000))*MAX(MIN(AQ39,$J$5),$I$5)*MAX(MIN(AQ39,$J$5),$I$5)+$G$5*MAX(MIN(AQ39,$J$5),$I$5)*(BJ39*BC39/($K$5*1000))+$H$5*(BJ39*BC39/($K$5*1000))*(BJ39*BC39/($K$5*1000)))</f>
        <v>0</v>
      </c>
      <c r="T39">
        <f>K39*(1000-(1000*0.61365*exp(17.502*X39/(240.97+X39))/(BC39+BD39)+AX39)/2)/(1000*0.61365*exp(17.502*X39/(240.97+X39))/(BC39+BD39)-AX39)</f>
        <v>0</v>
      </c>
      <c r="U39">
        <f>1/((AR39+1)/(R39/1.6)+1/(S39/1.37)) + AR39/((AR39+1)/(R39/1.6) + AR39/(S39/1.37))</f>
        <v>0</v>
      </c>
      <c r="V39">
        <f>(AM39*AP39)</f>
        <v>0</v>
      </c>
      <c r="W39">
        <f>(BE39+(V39+2*0.95*5.67E-8*(((BE39+$B$7)+273)^4-(BE39+273)^4)-44100*K39)/(1.84*29.3*S39+8*0.95*5.67E-8*(BE39+273)^3))</f>
        <v>0</v>
      </c>
      <c r="X39">
        <f>($C$7*BF39+$D$7*BG39+$E$7*W39)</f>
        <v>0</v>
      </c>
      <c r="Y39">
        <f>0.61365*exp(17.502*X39/(240.97+X39))</f>
        <v>0</v>
      </c>
      <c r="Z39">
        <f>(AA39/AB39*100)</f>
        <v>0</v>
      </c>
      <c r="AA39">
        <f>AX39*(BC39+BD39)/1000</f>
        <v>0</v>
      </c>
      <c r="AB39">
        <f>0.61365*exp(17.502*BE39/(240.97+BE39))</f>
        <v>0</v>
      </c>
      <c r="AC39">
        <f>(Y39-AX39*(BC39+BD39)/1000)</f>
        <v>0</v>
      </c>
      <c r="AD39">
        <f>(-K39*44100)</f>
        <v>0</v>
      </c>
      <c r="AE39">
        <f>2*29.3*S39*0.92*(BE39-X39)</f>
        <v>0</v>
      </c>
      <c r="AF39">
        <f>2*0.95*5.67E-8*(((BE39+$B$7)+273)^4-(X39+273)^4)</f>
        <v>0</v>
      </c>
      <c r="AG39">
        <f>V39+AF39+AD39+AE39</f>
        <v>0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MAX(0,($B$13+$C$13*BJ39)/(1+$D$13*BJ39)*BC39/(BE39+273)*$E$13)</f>
        <v>0</v>
      </c>
      <c r="AM39">
        <f>$B$11*BK39+$C$11*BL39+$F$11*BW39*(1-BZ39)</f>
        <v>0</v>
      </c>
      <c r="AN39">
        <f>AM39*AO39</f>
        <v>0</v>
      </c>
      <c r="AO39">
        <f>($B$11*$D$9+$C$11*$D$9+$F$11*((CJ39+CB39)/MAX(CJ39+CB39+CK39, 0.1)*$I$9+CK39/MAX(CJ39+CB39+CK39, 0.1)*$J$9))/($B$11+$C$11+$F$11)</f>
        <v>0</v>
      </c>
      <c r="AP39">
        <f>($B$11*$K$9+$C$11*$K$9+$F$11*((CJ39+CB39)/MAX(CJ39+CB39+CK39, 0.1)*$P$9+CK39/MAX(CJ39+CB39+CK39, 0.1)*$Q$9))/($B$11+$C$11+$F$11)</f>
        <v>0</v>
      </c>
      <c r="AQ39">
        <v>6</v>
      </c>
      <c r="AR39">
        <v>0.5</v>
      </c>
      <c r="AS39" t="s">
        <v>346</v>
      </c>
      <c r="AT39">
        <v>2</v>
      </c>
      <c r="AU39">
        <v>1692284410.6</v>
      </c>
      <c r="AV39">
        <v>413.315</v>
      </c>
      <c r="AW39">
        <v>420.003</v>
      </c>
      <c r="AX39">
        <v>14.5158</v>
      </c>
      <c r="AY39">
        <v>13.5075</v>
      </c>
      <c r="AZ39">
        <v>411.449</v>
      </c>
      <c r="BA39">
        <v>14.4578</v>
      </c>
      <c r="BB39">
        <v>500.154</v>
      </c>
      <c r="BC39">
        <v>100.812</v>
      </c>
      <c r="BD39">
        <v>0.10012</v>
      </c>
      <c r="BE39">
        <v>23.689</v>
      </c>
      <c r="BF39">
        <v>24.443</v>
      </c>
      <c r="BG39">
        <v>999.9</v>
      </c>
      <c r="BH39">
        <v>0</v>
      </c>
      <c r="BI39">
        <v>0</v>
      </c>
      <c r="BJ39">
        <v>9986.879999999999</v>
      </c>
      <c r="BK39">
        <v>0</v>
      </c>
      <c r="BL39">
        <v>1160.06</v>
      </c>
      <c r="BM39">
        <v>-6.68793</v>
      </c>
      <c r="BN39">
        <v>419.403</v>
      </c>
      <c r="BO39">
        <v>425.754</v>
      </c>
      <c r="BP39">
        <v>1.00834</v>
      </c>
      <c r="BQ39">
        <v>420.003</v>
      </c>
      <c r="BR39">
        <v>13.5075</v>
      </c>
      <c r="BS39">
        <v>1.46337</v>
      </c>
      <c r="BT39">
        <v>1.36172</v>
      </c>
      <c r="BU39">
        <v>12.5907</v>
      </c>
      <c r="BV39">
        <v>11.4979</v>
      </c>
      <c r="BW39">
        <v>2000</v>
      </c>
      <c r="BX39">
        <v>0.900014</v>
      </c>
      <c r="BY39">
        <v>0.0999859</v>
      </c>
      <c r="BZ39">
        <v>0</v>
      </c>
      <c r="CA39">
        <v>2.6734</v>
      </c>
      <c r="CB39">
        <v>0</v>
      </c>
      <c r="CC39">
        <v>12638.7</v>
      </c>
      <c r="CD39">
        <v>17859.1</v>
      </c>
      <c r="CE39">
        <v>38.187</v>
      </c>
      <c r="CF39">
        <v>39.375</v>
      </c>
      <c r="CG39">
        <v>38.375</v>
      </c>
      <c r="CH39">
        <v>38.062</v>
      </c>
      <c r="CI39">
        <v>37.375</v>
      </c>
      <c r="CJ39">
        <v>1800.03</v>
      </c>
      <c r="CK39">
        <v>199.97</v>
      </c>
      <c r="CL39">
        <v>0</v>
      </c>
      <c r="CM39">
        <v>1692284405.5</v>
      </c>
      <c r="CN39">
        <v>0</v>
      </c>
      <c r="CO39">
        <v>1692284046.1</v>
      </c>
      <c r="CP39" t="s">
        <v>392</v>
      </c>
      <c r="CQ39">
        <v>1692284045.6</v>
      </c>
      <c r="CR39">
        <v>1692284046.1</v>
      </c>
      <c r="CS39">
        <v>5</v>
      </c>
      <c r="CT39">
        <v>0.362</v>
      </c>
      <c r="CU39">
        <v>0.008</v>
      </c>
      <c r="CV39">
        <v>1.866</v>
      </c>
      <c r="CW39">
        <v>0.058</v>
      </c>
      <c r="CX39">
        <v>420</v>
      </c>
      <c r="CY39">
        <v>13</v>
      </c>
      <c r="CZ39">
        <v>0.46</v>
      </c>
      <c r="DA39">
        <v>0.15</v>
      </c>
      <c r="DB39">
        <v>5.15804465390617</v>
      </c>
      <c r="DC39">
        <v>0.468042323644942</v>
      </c>
      <c r="DD39">
        <v>0.04136065356031884</v>
      </c>
      <c r="DE39">
        <v>1</v>
      </c>
      <c r="DF39">
        <v>0.0008686965783967946</v>
      </c>
      <c r="DG39">
        <v>-0.0001338650794290285</v>
      </c>
      <c r="DH39">
        <v>1.010542989611899E-05</v>
      </c>
      <c r="DI39">
        <v>1</v>
      </c>
      <c r="DJ39">
        <v>0.05342017847701137</v>
      </c>
      <c r="DK39">
        <v>-0.007460128046924277</v>
      </c>
      <c r="DL39">
        <v>0.0003844672632345734</v>
      </c>
      <c r="DM39">
        <v>1</v>
      </c>
      <c r="DN39">
        <v>3</v>
      </c>
      <c r="DO39">
        <v>3</v>
      </c>
      <c r="DP39" t="s">
        <v>348</v>
      </c>
      <c r="DQ39">
        <v>3.10286</v>
      </c>
      <c r="DR39">
        <v>2.73364</v>
      </c>
      <c r="DS39">
        <v>0.0989177</v>
      </c>
      <c r="DT39">
        <v>0.101234</v>
      </c>
      <c r="DU39">
        <v>0.0730171</v>
      </c>
      <c r="DV39">
        <v>0.0711287</v>
      </c>
      <c r="DW39">
        <v>26170.6</v>
      </c>
      <c r="DX39">
        <v>28364.4</v>
      </c>
      <c r="DY39">
        <v>27506.1</v>
      </c>
      <c r="DZ39">
        <v>29669.9</v>
      </c>
      <c r="EA39">
        <v>31924.7</v>
      </c>
      <c r="EB39">
        <v>33997.8</v>
      </c>
      <c r="EC39">
        <v>37740.1</v>
      </c>
      <c r="ED39">
        <v>40688.8</v>
      </c>
      <c r="EE39">
        <v>2.15587</v>
      </c>
      <c r="EF39">
        <v>2.13945</v>
      </c>
      <c r="EG39">
        <v>0.00211596</v>
      </c>
      <c r="EH39">
        <v>0</v>
      </c>
      <c r="EI39">
        <v>24.4083</v>
      </c>
      <c r="EJ39">
        <v>999.9</v>
      </c>
      <c r="EK39">
        <v>49.1</v>
      </c>
      <c r="EL39">
        <v>26.8</v>
      </c>
      <c r="EM39">
        <v>17.2293</v>
      </c>
      <c r="EN39">
        <v>65.0311</v>
      </c>
      <c r="EO39">
        <v>12.0072</v>
      </c>
      <c r="EP39">
        <v>1</v>
      </c>
      <c r="EQ39">
        <v>-0.0213872</v>
      </c>
      <c r="ER39">
        <v>3.87609</v>
      </c>
      <c r="ES39">
        <v>20.1698</v>
      </c>
      <c r="ET39">
        <v>5.25712</v>
      </c>
      <c r="EU39">
        <v>12.0639</v>
      </c>
      <c r="EV39">
        <v>4.973</v>
      </c>
      <c r="EW39">
        <v>3.293</v>
      </c>
      <c r="EX39">
        <v>8761.700000000001</v>
      </c>
      <c r="EY39">
        <v>9999</v>
      </c>
      <c r="EZ39">
        <v>9999</v>
      </c>
      <c r="FA39">
        <v>138.1</v>
      </c>
      <c r="FB39">
        <v>4.97202</v>
      </c>
      <c r="FC39">
        <v>1.87054</v>
      </c>
      <c r="FD39">
        <v>1.87669</v>
      </c>
      <c r="FE39">
        <v>1.8698</v>
      </c>
      <c r="FF39">
        <v>1.87297</v>
      </c>
      <c r="FG39">
        <v>1.87454</v>
      </c>
      <c r="FH39">
        <v>1.87393</v>
      </c>
      <c r="FI39">
        <v>1.87532</v>
      </c>
      <c r="FJ39">
        <v>0</v>
      </c>
      <c r="FK39">
        <v>0</v>
      </c>
      <c r="FL39">
        <v>0</v>
      </c>
      <c r="FM39">
        <v>0</v>
      </c>
      <c r="FN39" t="s">
        <v>349</v>
      </c>
      <c r="FO39" t="s">
        <v>350</v>
      </c>
      <c r="FP39" t="s">
        <v>351</v>
      </c>
      <c r="FQ39" t="s">
        <v>351</v>
      </c>
      <c r="FR39" t="s">
        <v>351</v>
      </c>
      <c r="FS39" t="s">
        <v>351</v>
      </c>
      <c r="FT39">
        <v>0</v>
      </c>
      <c r="FU39">
        <v>100</v>
      </c>
      <c r="FV39">
        <v>100</v>
      </c>
      <c r="FW39">
        <v>1.866</v>
      </c>
      <c r="FX39">
        <v>0.058</v>
      </c>
      <c r="FY39">
        <v>1.866449999999986</v>
      </c>
      <c r="FZ39">
        <v>0</v>
      </c>
      <c r="GA39">
        <v>0</v>
      </c>
      <c r="GB39">
        <v>0</v>
      </c>
      <c r="GC39">
        <v>0.05803809523809811</v>
      </c>
      <c r="GD39">
        <v>0</v>
      </c>
      <c r="GE39">
        <v>0</v>
      </c>
      <c r="GF39">
        <v>0</v>
      </c>
      <c r="GG39">
        <v>-1</v>
      </c>
      <c r="GH39">
        <v>-1</v>
      </c>
      <c r="GI39">
        <v>-1</v>
      </c>
      <c r="GJ39">
        <v>-1</v>
      </c>
      <c r="GK39">
        <v>6.1</v>
      </c>
      <c r="GL39">
        <v>6.1</v>
      </c>
      <c r="GM39">
        <v>1.08032</v>
      </c>
      <c r="GN39">
        <v>2.50244</v>
      </c>
      <c r="GO39">
        <v>1.39893</v>
      </c>
      <c r="GP39">
        <v>2.28027</v>
      </c>
      <c r="GQ39">
        <v>1.44897</v>
      </c>
      <c r="GR39">
        <v>2.5293</v>
      </c>
      <c r="GS39">
        <v>30.2005</v>
      </c>
      <c r="GT39">
        <v>15.5242</v>
      </c>
      <c r="GU39">
        <v>18</v>
      </c>
      <c r="GV39">
        <v>482.427</v>
      </c>
      <c r="GW39">
        <v>538.682</v>
      </c>
      <c r="GX39">
        <v>20.0032</v>
      </c>
      <c r="GY39">
        <v>26.7461</v>
      </c>
      <c r="GZ39">
        <v>30.0023</v>
      </c>
      <c r="HA39">
        <v>26.4126</v>
      </c>
      <c r="HB39">
        <v>26.3281</v>
      </c>
      <c r="HC39">
        <v>21.602</v>
      </c>
      <c r="HD39">
        <v>24.26</v>
      </c>
      <c r="HE39">
        <v>25.0928</v>
      </c>
      <c r="HF39">
        <v>20</v>
      </c>
      <c r="HG39">
        <v>420</v>
      </c>
      <c r="HH39">
        <v>13.5754</v>
      </c>
      <c r="HI39">
        <v>101.799</v>
      </c>
      <c r="HJ39">
        <v>101.684</v>
      </c>
    </row>
    <row r="40" spans="1:218">
      <c r="A40">
        <v>24</v>
      </c>
      <c r="B40">
        <v>1692284509.1</v>
      </c>
      <c r="C40">
        <v>3166</v>
      </c>
      <c r="D40" t="s">
        <v>397</v>
      </c>
      <c r="E40" t="s">
        <v>398</v>
      </c>
      <c r="F40" t="s">
        <v>344</v>
      </c>
      <c r="I40" t="s">
        <v>345</v>
      </c>
      <c r="J40">
        <v>1692284509.1</v>
      </c>
      <c r="K40">
        <f>(L40)/1000</f>
        <v>0</v>
      </c>
      <c r="L40">
        <f>1000*BB40*AJ40*(AX40-AY40)/(100*AQ40*(1000-AJ40*AX40))</f>
        <v>0</v>
      </c>
      <c r="M40">
        <f>BB40*AJ40*(AW40-AV40*(1000-AJ40*AY40)/(1000-AJ40*AX40))/(100*AQ40)</f>
        <v>0</v>
      </c>
      <c r="N40">
        <f>AV40 - IF(AJ40&gt;1, M40*AQ40*100.0/(AL40*BJ40), 0)</f>
        <v>0</v>
      </c>
      <c r="O40">
        <f>((U40-K40/2)*N40-M40)/(U40+K40/2)</f>
        <v>0</v>
      </c>
      <c r="P40">
        <f>O40*(BC40+BD40)/1000.0</f>
        <v>0</v>
      </c>
      <c r="Q40">
        <f>(AV40 - IF(AJ40&gt;1, M40*AQ40*100.0/(AL40*BJ40), 0))*(BC40+BD40)/1000.0</f>
        <v>0</v>
      </c>
      <c r="R40">
        <f>2.0/((1/T40-1/S40)+SIGN(T40)*SQRT((1/T40-1/S40)*(1/T40-1/S40) + 4*AR40/((AR40+1)*(AR40+1))*(2*1/T40*1/S40-1/S40*1/S40)))</f>
        <v>0</v>
      </c>
      <c r="S40">
        <f>IF(LEFT(AS40,1)&lt;&gt;"0",IF(LEFT(AS40,1)="1",3.0,AT40),$D$5+$E$5*(BJ40*BC40/($K$5*1000))+$F$5*(BJ40*BC40/($K$5*1000))*MAX(MIN(AQ40,$J$5),$I$5)*MAX(MIN(AQ40,$J$5),$I$5)+$G$5*MAX(MIN(AQ40,$J$5),$I$5)*(BJ40*BC40/($K$5*1000))+$H$5*(BJ40*BC40/($K$5*1000))*(BJ40*BC40/($K$5*1000)))</f>
        <v>0</v>
      </c>
      <c r="T40">
        <f>K40*(1000-(1000*0.61365*exp(17.502*X40/(240.97+X40))/(BC40+BD40)+AX40)/2)/(1000*0.61365*exp(17.502*X40/(240.97+X40))/(BC40+BD40)-AX40)</f>
        <v>0</v>
      </c>
      <c r="U40">
        <f>1/((AR40+1)/(R40/1.6)+1/(S40/1.37)) + AR40/((AR40+1)/(R40/1.6) + AR40/(S40/1.37))</f>
        <v>0</v>
      </c>
      <c r="V40">
        <f>(AM40*AP40)</f>
        <v>0</v>
      </c>
      <c r="W40">
        <f>(BE40+(V40+2*0.95*5.67E-8*(((BE40+$B$7)+273)^4-(BE40+273)^4)-44100*K40)/(1.84*29.3*S40+8*0.95*5.67E-8*(BE40+273)^3))</f>
        <v>0</v>
      </c>
      <c r="X40">
        <f>($C$7*BF40+$D$7*BG40+$E$7*W40)</f>
        <v>0</v>
      </c>
      <c r="Y40">
        <f>0.61365*exp(17.502*X40/(240.97+X40))</f>
        <v>0</v>
      </c>
      <c r="Z40">
        <f>(AA40/AB40*100)</f>
        <v>0</v>
      </c>
      <c r="AA40">
        <f>AX40*(BC40+BD40)/1000</f>
        <v>0</v>
      </c>
      <c r="AB40">
        <f>0.61365*exp(17.502*BE40/(240.97+BE40))</f>
        <v>0</v>
      </c>
      <c r="AC40">
        <f>(Y40-AX40*(BC40+BD40)/1000)</f>
        <v>0</v>
      </c>
      <c r="AD40">
        <f>(-K40*44100)</f>
        <v>0</v>
      </c>
      <c r="AE40">
        <f>2*29.3*S40*0.92*(BE40-X40)</f>
        <v>0</v>
      </c>
      <c r="AF40">
        <f>2*0.95*5.67E-8*(((BE40+$B$7)+273)^4-(X40+273)^4)</f>
        <v>0</v>
      </c>
      <c r="AG40">
        <f>V40+AF40+AD40+AE40</f>
        <v>0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MAX(0,($B$13+$C$13*BJ40)/(1+$D$13*BJ40)*BC40/(BE40+273)*$E$13)</f>
        <v>0</v>
      </c>
      <c r="AM40">
        <f>$B$11*BK40+$C$11*BL40+$F$11*BW40*(1-BZ40)</f>
        <v>0</v>
      </c>
      <c r="AN40">
        <f>AM40*AO40</f>
        <v>0</v>
      </c>
      <c r="AO40">
        <f>($B$11*$D$9+$C$11*$D$9+$F$11*((CJ40+CB40)/MAX(CJ40+CB40+CK40, 0.1)*$I$9+CK40/MAX(CJ40+CB40+CK40, 0.1)*$J$9))/($B$11+$C$11+$F$11)</f>
        <v>0</v>
      </c>
      <c r="AP40">
        <f>($B$11*$K$9+$C$11*$K$9+$F$11*((CJ40+CB40)/MAX(CJ40+CB40+CK40, 0.1)*$P$9+CK40/MAX(CJ40+CB40+CK40, 0.1)*$Q$9))/($B$11+$C$11+$F$11)</f>
        <v>0</v>
      </c>
      <c r="AQ40">
        <v>6</v>
      </c>
      <c r="AR40">
        <v>0.5</v>
      </c>
      <c r="AS40" t="s">
        <v>346</v>
      </c>
      <c r="AT40">
        <v>2</v>
      </c>
      <c r="AU40">
        <v>1692284509.1</v>
      </c>
      <c r="AV40">
        <v>416.909</v>
      </c>
      <c r="AW40">
        <v>419.984</v>
      </c>
      <c r="AX40">
        <v>14.5839</v>
      </c>
      <c r="AY40">
        <v>14.2781</v>
      </c>
      <c r="AZ40">
        <v>415.042</v>
      </c>
      <c r="BA40">
        <v>14.5259</v>
      </c>
      <c r="BB40">
        <v>499.948</v>
      </c>
      <c r="BC40">
        <v>100.809</v>
      </c>
      <c r="BD40">
        <v>0.100159</v>
      </c>
      <c r="BE40">
        <v>23.8311</v>
      </c>
      <c r="BF40">
        <v>24.8547</v>
      </c>
      <c r="BG40">
        <v>999.9</v>
      </c>
      <c r="BH40">
        <v>0</v>
      </c>
      <c r="BI40">
        <v>0</v>
      </c>
      <c r="BJ40">
        <v>9978.75</v>
      </c>
      <c r="BK40">
        <v>0</v>
      </c>
      <c r="BL40">
        <v>451.763</v>
      </c>
      <c r="BM40">
        <v>-3.07571</v>
      </c>
      <c r="BN40">
        <v>423.079</v>
      </c>
      <c r="BO40">
        <v>426.068</v>
      </c>
      <c r="BP40">
        <v>0.305803</v>
      </c>
      <c r="BQ40">
        <v>419.984</v>
      </c>
      <c r="BR40">
        <v>14.2781</v>
      </c>
      <c r="BS40">
        <v>1.47019</v>
      </c>
      <c r="BT40">
        <v>1.43936</v>
      </c>
      <c r="BU40">
        <v>12.6616</v>
      </c>
      <c r="BV40">
        <v>12.3387</v>
      </c>
      <c r="BW40">
        <v>2000.16</v>
      </c>
      <c r="BX40">
        <v>0.900003</v>
      </c>
      <c r="BY40">
        <v>0.0999974</v>
      </c>
      <c r="BZ40">
        <v>0</v>
      </c>
      <c r="CA40">
        <v>2.8925</v>
      </c>
      <c r="CB40">
        <v>0</v>
      </c>
      <c r="CC40">
        <v>10794.2</v>
      </c>
      <c r="CD40">
        <v>17860.5</v>
      </c>
      <c r="CE40">
        <v>38.312</v>
      </c>
      <c r="CF40">
        <v>39.5</v>
      </c>
      <c r="CG40">
        <v>38.5</v>
      </c>
      <c r="CH40">
        <v>38.25</v>
      </c>
      <c r="CI40">
        <v>37.5</v>
      </c>
      <c r="CJ40">
        <v>1800.15</v>
      </c>
      <c r="CK40">
        <v>200.01</v>
      </c>
      <c r="CL40">
        <v>0</v>
      </c>
      <c r="CM40">
        <v>1692284503.9</v>
      </c>
      <c r="CN40">
        <v>0</v>
      </c>
      <c r="CO40">
        <v>1692284046.1</v>
      </c>
      <c r="CP40" t="s">
        <v>392</v>
      </c>
      <c r="CQ40">
        <v>1692284045.6</v>
      </c>
      <c r="CR40">
        <v>1692284046.1</v>
      </c>
      <c r="CS40">
        <v>5</v>
      </c>
      <c r="CT40">
        <v>0.362</v>
      </c>
      <c r="CU40">
        <v>0.008</v>
      </c>
      <c r="CV40">
        <v>1.866</v>
      </c>
      <c r="CW40">
        <v>0.058</v>
      </c>
      <c r="CX40">
        <v>420</v>
      </c>
      <c r="CY40">
        <v>13</v>
      </c>
      <c r="CZ40">
        <v>0.46</v>
      </c>
      <c r="DA40">
        <v>0.15</v>
      </c>
      <c r="DB40">
        <v>2.422809148519192</v>
      </c>
      <c r="DC40">
        <v>0.8580187059570248</v>
      </c>
      <c r="DD40">
        <v>0.04344744232751561</v>
      </c>
      <c r="DE40">
        <v>1</v>
      </c>
      <c r="DF40">
        <v>0.0002515581555844783</v>
      </c>
      <c r="DG40">
        <v>-2.764046589905656E-06</v>
      </c>
      <c r="DH40">
        <v>2.018442138433562E-05</v>
      </c>
      <c r="DI40">
        <v>1</v>
      </c>
      <c r="DJ40">
        <v>0.01445243639124534</v>
      </c>
      <c r="DK40">
        <v>0.02252148133339421</v>
      </c>
      <c r="DL40">
        <v>0.001107308543172605</v>
      </c>
      <c r="DM40">
        <v>1</v>
      </c>
      <c r="DN40">
        <v>3</v>
      </c>
      <c r="DO40">
        <v>3</v>
      </c>
      <c r="DP40" t="s">
        <v>348</v>
      </c>
      <c r="DQ40">
        <v>3.10276</v>
      </c>
      <c r="DR40">
        <v>2.73361</v>
      </c>
      <c r="DS40">
        <v>0.0994582</v>
      </c>
      <c r="DT40">
        <v>0.101127</v>
      </c>
      <c r="DU40">
        <v>0.07319100000000001</v>
      </c>
      <c r="DV40">
        <v>0.0740763</v>
      </c>
      <c r="DW40">
        <v>26142.3</v>
      </c>
      <c r="DX40">
        <v>28347.5</v>
      </c>
      <c r="DY40">
        <v>27494.8</v>
      </c>
      <c r="DZ40">
        <v>29650</v>
      </c>
      <c r="EA40">
        <v>31904.2</v>
      </c>
      <c r="EB40">
        <v>33866.4</v>
      </c>
      <c r="EC40">
        <v>37724.2</v>
      </c>
      <c r="ED40">
        <v>40661.5</v>
      </c>
      <c r="EE40">
        <v>2.14225</v>
      </c>
      <c r="EF40">
        <v>2.13452</v>
      </c>
      <c r="EG40">
        <v>0.015296</v>
      </c>
      <c r="EH40">
        <v>0</v>
      </c>
      <c r="EI40">
        <v>24.6036</v>
      </c>
      <c r="EJ40">
        <v>999.9</v>
      </c>
      <c r="EK40">
        <v>48.9</v>
      </c>
      <c r="EL40">
        <v>26.9</v>
      </c>
      <c r="EM40">
        <v>17.2593</v>
      </c>
      <c r="EN40">
        <v>65.211</v>
      </c>
      <c r="EO40">
        <v>12.1635</v>
      </c>
      <c r="EP40">
        <v>1</v>
      </c>
      <c r="EQ40">
        <v>0.0171011</v>
      </c>
      <c r="ER40">
        <v>4.03098</v>
      </c>
      <c r="ES40">
        <v>20.1668</v>
      </c>
      <c r="ET40">
        <v>5.25548</v>
      </c>
      <c r="EU40">
        <v>12.0639</v>
      </c>
      <c r="EV40">
        <v>4.9731</v>
      </c>
      <c r="EW40">
        <v>3.293</v>
      </c>
      <c r="EX40">
        <v>8763.9</v>
      </c>
      <c r="EY40">
        <v>9999</v>
      </c>
      <c r="EZ40">
        <v>9999</v>
      </c>
      <c r="FA40">
        <v>138.1</v>
      </c>
      <c r="FB40">
        <v>4.972</v>
      </c>
      <c r="FC40">
        <v>1.87051</v>
      </c>
      <c r="FD40">
        <v>1.8767</v>
      </c>
      <c r="FE40">
        <v>1.86981</v>
      </c>
      <c r="FF40">
        <v>1.87296</v>
      </c>
      <c r="FG40">
        <v>1.87454</v>
      </c>
      <c r="FH40">
        <v>1.87393</v>
      </c>
      <c r="FI40">
        <v>1.87532</v>
      </c>
      <c r="FJ40">
        <v>0</v>
      </c>
      <c r="FK40">
        <v>0</v>
      </c>
      <c r="FL40">
        <v>0</v>
      </c>
      <c r="FM40">
        <v>0</v>
      </c>
      <c r="FN40" t="s">
        <v>349</v>
      </c>
      <c r="FO40" t="s">
        <v>350</v>
      </c>
      <c r="FP40" t="s">
        <v>351</v>
      </c>
      <c r="FQ40" t="s">
        <v>351</v>
      </c>
      <c r="FR40" t="s">
        <v>351</v>
      </c>
      <c r="FS40" t="s">
        <v>351</v>
      </c>
      <c r="FT40">
        <v>0</v>
      </c>
      <c r="FU40">
        <v>100</v>
      </c>
      <c r="FV40">
        <v>100</v>
      </c>
      <c r="FW40">
        <v>1.867</v>
      </c>
      <c r="FX40">
        <v>0.058</v>
      </c>
      <c r="FY40">
        <v>1.866449999999986</v>
      </c>
      <c r="FZ40">
        <v>0</v>
      </c>
      <c r="GA40">
        <v>0</v>
      </c>
      <c r="GB40">
        <v>0</v>
      </c>
      <c r="GC40">
        <v>0.05803809523809811</v>
      </c>
      <c r="GD40">
        <v>0</v>
      </c>
      <c r="GE40">
        <v>0</v>
      </c>
      <c r="GF40">
        <v>0</v>
      </c>
      <c r="GG40">
        <v>-1</v>
      </c>
      <c r="GH40">
        <v>-1</v>
      </c>
      <c r="GI40">
        <v>-1</v>
      </c>
      <c r="GJ40">
        <v>-1</v>
      </c>
      <c r="GK40">
        <v>7.7</v>
      </c>
      <c r="GL40">
        <v>7.7</v>
      </c>
      <c r="GM40">
        <v>1.08154</v>
      </c>
      <c r="GN40">
        <v>2.49512</v>
      </c>
      <c r="GO40">
        <v>1.39893</v>
      </c>
      <c r="GP40">
        <v>2.28027</v>
      </c>
      <c r="GQ40">
        <v>1.44897</v>
      </c>
      <c r="GR40">
        <v>2.47925</v>
      </c>
      <c r="GS40">
        <v>30.2005</v>
      </c>
      <c r="GT40">
        <v>15.498</v>
      </c>
      <c r="GU40">
        <v>18</v>
      </c>
      <c r="GV40">
        <v>478.132</v>
      </c>
      <c r="GW40">
        <v>539.529</v>
      </c>
      <c r="GX40">
        <v>20.0013</v>
      </c>
      <c r="GY40">
        <v>27.25</v>
      </c>
      <c r="GZ40">
        <v>30.0017</v>
      </c>
      <c r="HA40">
        <v>26.8591</v>
      </c>
      <c r="HB40">
        <v>26.7512</v>
      </c>
      <c r="HC40">
        <v>21.6168</v>
      </c>
      <c r="HD40">
        <v>19.1098</v>
      </c>
      <c r="HE40">
        <v>24.7214</v>
      </c>
      <c r="HF40">
        <v>20</v>
      </c>
      <c r="HG40">
        <v>420</v>
      </c>
      <c r="HH40">
        <v>14.3305</v>
      </c>
      <c r="HI40">
        <v>101.756</v>
      </c>
      <c r="HJ40">
        <v>101.616</v>
      </c>
    </row>
    <row r="41" spans="1:218">
      <c r="A41">
        <v>25</v>
      </c>
      <c r="B41">
        <v>1692284597.6</v>
      </c>
      <c r="C41">
        <v>3254.5</v>
      </c>
      <c r="D41" t="s">
        <v>399</v>
      </c>
      <c r="E41" t="s">
        <v>400</v>
      </c>
      <c r="F41" t="s">
        <v>344</v>
      </c>
      <c r="I41" t="s">
        <v>345</v>
      </c>
      <c r="J41">
        <v>1692284597.6</v>
      </c>
      <c r="K41">
        <f>(L41)/1000</f>
        <v>0</v>
      </c>
      <c r="L41">
        <f>1000*BB41*AJ41*(AX41-AY41)/(100*AQ41*(1000-AJ41*AX41))</f>
        <v>0</v>
      </c>
      <c r="M41">
        <f>BB41*AJ41*(AW41-AV41*(1000-AJ41*AY41)/(1000-AJ41*AX41))/(100*AQ41)</f>
        <v>0</v>
      </c>
      <c r="N41">
        <f>AV41 - IF(AJ41&gt;1, M41*AQ41*100.0/(AL41*BJ41), 0)</f>
        <v>0</v>
      </c>
      <c r="O41">
        <f>((U41-K41/2)*N41-M41)/(U41+K41/2)</f>
        <v>0</v>
      </c>
      <c r="P41">
        <f>O41*(BC41+BD41)/1000.0</f>
        <v>0</v>
      </c>
      <c r="Q41">
        <f>(AV41 - IF(AJ41&gt;1, M41*AQ41*100.0/(AL41*BJ41), 0))*(BC41+BD41)/1000.0</f>
        <v>0</v>
      </c>
      <c r="R41">
        <f>2.0/((1/T41-1/S41)+SIGN(T41)*SQRT((1/T41-1/S41)*(1/T41-1/S41) + 4*AR41/((AR41+1)*(AR41+1))*(2*1/T41*1/S41-1/S41*1/S41)))</f>
        <v>0</v>
      </c>
      <c r="S41">
        <f>IF(LEFT(AS41,1)&lt;&gt;"0",IF(LEFT(AS41,1)="1",3.0,AT41),$D$5+$E$5*(BJ41*BC41/($K$5*1000))+$F$5*(BJ41*BC41/($K$5*1000))*MAX(MIN(AQ41,$J$5),$I$5)*MAX(MIN(AQ41,$J$5),$I$5)+$G$5*MAX(MIN(AQ41,$J$5),$I$5)*(BJ41*BC41/($K$5*1000))+$H$5*(BJ41*BC41/($K$5*1000))*(BJ41*BC41/($K$5*1000)))</f>
        <v>0</v>
      </c>
      <c r="T41">
        <f>K41*(1000-(1000*0.61365*exp(17.502*X41/(240.97+X41))/(BC41+BD41)+AX41)/2)/(1000*0.61365*exp(17.502*X41/(240.97+X41))/(BC41+BD41)-AX41)</f>
        <v>0</v>
      </c>
      <c r="U41">
        <f>1/((AR41+1)/(R41/1.6)+1/(S41/1.37)) + AR41/((AR41+1)/(R41/1.6) + AR41/(S41/1.37))</f>
        <v>0</v>
      </c>
      <c r="V41">
        <f>(AM41*AP41)</f>
        <v>0</v>
      </c>
      <c r="W41">
        <f>(BE41+(V41+2*0.95*5.67E-8*(((BE41+$B$7)+273)^4-(BE41+273)^4)-44100*K41)/(1.84*29.3*S41+8*0.95*5.67E-8*(BE41+273)^3))</f>
        <v>0</v>
      </c>
      <c r="X41">
        <f>($C$7*BF41+$D$7*BG41+$E$7*W41)</f>
        <v>0</v>
      </c>
      <c r="Y41">
        <f>0.61365*exp(17.502*X41/(240.97+X41))</f>
        <v>0</v>
      </c>
      <c r="Z41">
        <f>(AA41/AB41*100)</f>
        <v>0</v>
      </c>
      <c r="AA41">
        <f>AX41*(BC41+BD41)/1000</f>
        <v>0</v>
      </c>
      <c r="AB41">
        <f>0.61365*exp(17.502*BE41/(240.97+BE41))</f>
        <v>0</v>
      </c>
      <c r="AC41">
        <f>(Y41-AX41*(BC41+BD41)/1000)</f>
        <v>0</v>
      </c>
      <c r="AD41">
        <f>(-K41*44100)</f>
        <v>0</v>
      </c>
      <c r="AE41">
        <f>2*29.3*S41*0.92*(BE41-X41)</f>
        <v>0</v>
      </c>
      <c r="AF41">
        <f>2*0.95*5.67E-8*(((BE41+$B$7)+273)^4-(X41+273)^4)</f>
        <v>0</v>
      </c>
      <c r="AG41">
        <f>V41+AF41+AD41+AE41</f>
        <v>0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MAX(0,($B$13+$C$13*BJ41)/(1+$D$13*BJ41)*BC41/(BE41+273)*$E$13)</f>
        <v>0</v>
      </c>
      <c r="AM41">
        <f>$B$11*BK41+$C$11*BL41+$F$11*BW41*(1-BZ41)</f>
        <v>0</v>
      </c>
      <c r="AN41">
        <f>AM41*AO41</f>
        <v>0</v>
      </c>
      <c r="AO41">
        <f>($B$11*$D$9+$C$11*$D$9+$F$11*((CJ41+CB41)/MAX(CJ41+CB41+CK41, 0.1)*$I$9+CK41/MAX(CJ41+CB41+CK41, 0.1)*$J$9))/($B$11+$C$11+$F$11)</f>
        <v>0</v>
      </c>
      <c r="AP41">
        <f>($B$11*$K$9+$C$11*$K$9+$F$11*((CJ41+CB41)/MAX(CJ41+CB41+CK41, 0.1)*$P$9+CK41/MAX(CJ41+CB41+CK41, 0.1)*$Q$9))/($B$11+$C$11+$F$11)</f>
        <v>0</v>
      </c>
      <c r="AQ41">
        <v>6</v>
      </c>
      <c r="AR41">
        <v>0.5</v>
      </c>
      <c r="AS41" t="s">
        <v>346</v>
      </c>
      <c r="AT41">
        <v>2</v>
      </c>
      <c r="AU41">
        <v>1692284597.6</v>
      </c>
      <c r="AV41">
        <v>413.798</v>
      </c>
      <c r="AW41">
        <v>419.972</v>
      </c>
      <c r="AX41">
        <v>14.6523</v>
      </c>
      <c r="AY41">
        <v>13.8734</v>
      </c>
      <c r="AZ41">
        <v>411.932</v>
      </c>
      <c r="BA41">
        <v>14.5942</v>
      </c>
      <c r="BB41">
        <v>500.038</v>
      </c>
      <c r="BC41">
        <v>100.799</v>
      </c>
      <c r="BD41">
        <v>0.100033</v>
      </c>
      <c r="BE41">
        <v>23.7905</v>
      </c>
      <c r="BF41">
        <v>24.6312</v>
      </c>
      <c r="BG41">
        <v>999.9</v>
      </c>
      <c r="BH41">
        <v>0</v>
      </c>
      <c r="BI41">
        <v>0</v>
      </c>
      <c r="BJ41">
        <v>9981.25</v>
      </c>
      <c r="BK41">
        <v>0</v>
      </c>
      <c r="BL41">
        <v>513.787</v>
      </c>
      <c r="BM41">
        <v>-6.17374</v>
      </c>
      <c r="BN41">
        <v>419.952</v>
      </c>
      <c r="BO41">
        <v>425.881</v>
      </c>
      <c r="BP41">
        <v>0.778914</v>
      </c>
      <c r="BQ41">
        <v>419.972</v>
      </c>
      <c r="BR41">
        <v>13.8734</v>
      </c>
      <c r="BS41">
        <v>1.47693</v>
      </c>
      <c r="BT41">
        <v>1.39842</v>
      </c>
      <c r="BU41">
        <v>12.7314</v>
      </c>
      <c r="BV41">
        <v>11.9005</v>
      </c>
      <c r="BW41">
        <v>2000.24</v>
      </c>
      <c r="BX41">
        <v>0.900002</v>
      </c>
      <c r="BY41">
        <v>0.099998</v>
      </c>
      <c r="BZ41">
        <v>0</v>
      </c>
      <c r="CA41">
        <v>2.8856</v>
      </c>
      <c r="CB41">
        <v>0</v>
      </c>
      <c r="CC41">
        <v>16072.6</v>
      </c>
      <c r="CD41">
        <v>17861.2</v>
      </c>
      <c r="CE41">
        <v>38.375</v>
      </c>
      <c r="CF41">
        <v>39.625</v>
      </c>
      <c r="CG41">
        <v>38.625</v>
      </c>
      <c r="CH41">
        <v>38.312</v>
      </c>
      <c r="CI41">
        <v>37.562</v>
      </c>
      <c r="CJ41">
        <v>1800.22</v>
      </c>
      <c r="CK41">
        <v>200.02</v>
      </c>
      <c r="CL41">
        <v>0</v>
      </c>
      <c r="CM41">
        <v>1692284592.7</v>
      </c>
      <c r="CN41">
        <v>0</v>
      </c>
      <c r="CO41">
        <v>1692284046.1</v>
      </c>
      <c r="CP41" t="s">
        <v>392</v>
      </c>
      <c r="CQ41">
        <v>1692284045.6</v>
      </c>
      <c r="CR41">
        <v>1692284046.1</v>
      </c>
      <c r="CS41">
        <v>5</v>
      </c>
      <c r="CT41">
        <v>0.362</v>
      </c>
      <c r="CU41">
        <v>0.008</v>
      </c>
      <c r="CV41">
        <v>1.866</v>
      </c>
      <c r="CW41">
        <v>0.058</v>
      </c>
      <c r="CX41">
        <v>420</v>
      </c>
      <c r="CY41">
        <v>13</v>
      </c>
      <c r="CZ41">
        <v>0.46</v>
      </c>
      <c r="DA41">
        <v>0.15</v>
      </c>
      <c r="DB41">
        <v>4.897096874557819</v>
      </c>
      <c r="DC41">
        <v>0.2304758221933039</v>
      </c>
      <c r="DD41">
        <v>0.0176580884931656</v>
      </c>
      <c r="DE41">
        <v>1</v>
      </c>
      <c r="DF41">
        <v>0.0006804217795103096</v>
      </c>
      <c r="DG41">
        <v>-0.0001884014444760299</v>
      </c>
      <c r="DH41">
        <v>1.428078828091495E-05</v>
      </c>
      <c r="DI41">
        <v>1</v>
      </c>
      <c r="DJ41">
        <v>0.04088799257968762</v>
      </c>
      <c r="DK41">
        <v>-0.009033971733536086</v>
      </c>
      <c r="DL41">
        <v>0.0004615116038857739</v>
      </c>
      <c r="DM41">
        <v>1</v>
      </c>
      <c r="DN41">
        <v>3</v>
      </c>
      <c r="DO41">
        <v>3</v>
      </c>
      <c r="DP41" t="s">
        <v>348</v>
      </c>
      <c r="DQ41">
        <v>3.10273</v>
      </c>
      <c r="DR41">
        <v>2.73351</v>
      </c>
      <c r="DS41">
        <v>0.0987951</v>
      </c>
      <c r="DT41">
        <v>0.101024</v>
      </c>
      <c r="DU41">
        <v>0.0733786</v>
      </c>
      <c r="DV41">
        <v>0.07242609999999999</v>
      </c>
      <c r="DW41">
        <v>26152.6</v>
      </c>
      <c r="DX41">
        <v>28337.1</v>
      </c>
      <c r="DY41">
        <v>27486.8</v>
      </c>
      <c r="DZ41">
        <v>29636.9</v>
      </c>
      <c r="EA41">
        <v>31887.3</v>
      </c>
      <c r="EB41">
        <v>33910.7</v>
      </c>
      <c r="EC41">
        <v>37712.9</v>
      </c>
      <c r="ED41">
        <v>40643.2</v>
      </c>
      <c r="EE41">
        <v>2.15163</v>
      </c>
      <c r="EF41">
        <v>2.12787</v>
      </c>
      <c r="EG41">
        <v>0.00344217</v>
      </c>
      <c r="EH41">
        <v>0</v>
      </c>
      <c r="EI41">
        <v>24.5747</v>
      </c>
      <c r="EJ41">
        <v>999.9</v>
      </c>
      <c r="EK41">
        <v>48.9</v>
      </c>
      <c r="EL41">
        <v>26.9</v>
      </c>
      <c r="EM41">
        <v>17.261</v>
      </c>
      <c r="EN41">
        <v>65.261</v>
      </c>
      <c r="EO41">
        <v>11.9391</v>
      </c>
      <c r="EP41">
        <v>1</v>
      </c>
      <c r="EQ41">
        <v>0.0420478</v>
      </c>
      <c r="ER41">
        <v>4.11526</v>
      </c>
      <c r="ES41">
        <v>20.1641</v>
      </c>
      <c r="ET41">
        <v>5.25158</v>
      </c>
      <c r="EU41">
        <v>12.0639</v>
      </c>
      <c r="EV41">
        <v>4.97225</v>
      </c>
      <c r="EW41">
        <v>3.29235</v>
      </c>
      <c r="EX41">
        <v>8766</v>
      </c>
      <c r="EY41">
        <v>9999</v>
      </c>
      <c r="EZ41">
        <v>9999</v>
      </c>
      <c r="FA41">
        <v>138.1</v>
      </c>
      <c r="FB41">
        <v>4.972</v>
      </c>
      <c r="FC41">
        <v>1.87057</v>
      </c>
      <c r="FD41">
        <v>1.87675</v>
      </c>
      <c r="FE41">
        <v>1.86981</v>
      </c>
      <c r="FF41">
        <v>1.87301</v>
      </c>
      <c r="FG41">
        <v>1.87454</v>
      </c>
      <c r="FH41">
        <v>1.87393</v>
      </c>
      <c r="FI41">
        <v>1.87536</v>
      </c>
      <c r="FJ41">
        <v>0</v>
      </c>
      <c r="FK41">
        <v>0</v>
      </c>
      <c r="FL41">
        <v>0</v>
      </c>
      <c r="FM41">
        <v>0</v>
      </c>
      <c r="FN41" t="s">
        <v>349</v>
      </c>
      <c r="FO41" t="s">
        <v>350</v>
      </c>
      <c r="FP41" t="s">
        <v>351</v>
      </c>
      <c r="FQ41" t="s">
        <v>351</v>
      </c>
      <c r="FR41" t="s">
        <v>351</v>
      </c>
      <c r="FS41" t="s">
        <v>351</v>
      </c>
      <c r="FT41">
        <v>0</v>
      </c>
      <c r="FU41">
        <v>100</v>
      </c>
      <c r="FV41">
        <v>100</v>
      </c>
      <c r="FW41">
        <v>1.866</v>
      </c>
      <c r="FX41">
        <v>0.0581</v>
      </c>
      <c r="FY41">
        <v>1.866449999999986</v>
      </c>
      <c r="FZ41">
        <v>0</v>
      </c>
      <c r="GA41">
        <v>0</v>
      </c>
      <c r="GB41">
        <v>0</v>
      </c>
      <c r="GC41">
        <v>0.05803809523809811</v>
      </c>
      <c r="GD41">
        <v>0</v>
      </c>
      <c r="GE41">
        <v>0</v>
      </c>
      <c r="GF41">
        <v>0</v>
      </c>
      <c r="GG41">
        <v>-1</v>
      </c>
      <c r="GH41">
        <v>-1</v>
      </c>
      <c r="GI41">
        <v>-1</v>
      </c>
      <c r="GJ41">
        <v>-1</v>
      </c>
      <c r="GK41">
        <v>9.199999999999999</v>
      </c>
      <c r="GL41">
        <v>9.199999999999999</v>
      </c>
      <c r="GM41">
        <v>1.08154</v>
      </c>
      <c r="GN41">
        <v>2.51465</v>
      </c>
      <c r="GO41">
        <v>1.39893</v>
      </c>
      <c r="GP41">
        <v>2.28027</v>
      </c>
      <c r="GQ41">
        <v>1.44897</v>
      </c>
      <c r="GR41">
        <v>2.34741</v>
      </c>
      <c r="GS41">
        <v>30.222</v>
      </c>
      <c r="GT41">
        <v>15.4629</v>
      </c>
      <c r="GU41">
        <v>18</v>
      </c>
      <c r="GV41">
        <v>487.124</v>
      </c>
      <c r="GW41">
        <v>538.241</v>
      </c>
      <c r="GX41">
        <v>20.0026</v>
      </c>
      <c r="GY41">
        <v>27.6108</v>
      </c>
      <c r="GZ41">
        <v>30.0013</v>
      </c>
      <c r="HA41">
        <v>27.2076</v>
      </c>
      <c r="HB41">
        <v>27.0916</v>
      </c>
      <c r="HC41">
        <v>21.6122</v>
      </c>
      <c r="HD41">
        <v>22.118</v>
      </c>
      <c r="HE41">
        <v>24.7214</v>
      </c>
      <c r="HF41">
        <v>20</v>
      </c>
      <c r="HG41">
        <v>420</v>
      </c>
      <c r="HH41">
        <v>13.8689</v>
      </c>
      <c r="HI41">
        <v>101.726</v>
      </c>
      <c r="HJ41">
        <v>101.571</v>
      </c>
    </row>
    <row r="42" spans="1:218">
      <c r="A42">
        <v>26</v>
      </c>
      <c r="B42">
        <v>1692284871.1</v>
      </c>
      <c r="C42">
        <v>3528</v>
      </c>
      <c r="D42" t="s">
        <v>401</v>
      </c>
      <c r="E42" t="s">
        <v>402</v>
      </c>
      <c r="F42" t="s">
        <v>344</v>
      </c>
      <c r="I42" t="s">
        <v>345</v>
      </c>
      <c r="J42">
        <v>1692284871.1</v>
      </c>
      <c r="K42">
        <f>(L42)/1000</f>
        <v>0</v>
      </c>
      <c r="L42">
        <f>1000*BB42*AJ42*(AX42-AY42)/(100*AQ42*(1000-AJ42*AX42))</f>
        <v>0</v>
      </c>
      <c r="M42">
        <f>BB42*AJ42*(AW42-AV42*(1000-AJ42*AY42)/(1000-AJ42*AX42))/(100*AQ42)</f>
        <v>0</v>
      </c>
      <c r="N42">
        <f>AV42 - IF(AJ42&gt;1, M42*AQ42*100.0/(AL42*BJ42), 0)</f>
        <v>0</v>
      </c>
      <c r="O42">
        <f>((U42-K42/2)*N42-M42)/(U42+K42/2)</f>
        <v>0</v>
      </c>
      <c r="P42">
        <f>O42*(BC42+BD42)/1000.0</f>
        <v>0</v>
      </c>
      <c r="Q42">
        <f>(AV42 - IF(AJ42&gt;1, M42*AQ42*100.0/(AL42*BJ42), 0))*(BC42+BD42)/1000.0</f>
        <v>0</v>
      </c>
      <c r="R42">
        <f>2.0/((1/T42-1/S42)+SIGN(T42)*SQRT((1/T42-1/S42)*(1/T42-1/S42) + 4*AR42/((AR42+1)*(AR42+1))*(2*1/T42*1/S42-1/S42*1/S42)))</f>
        <v>0</v>
      </c>
      <c r="S42">
        <f>IF(LEFT(AS42,1)&lt;&gt;"0",IF(LEFT(AS42,1)="1",3.0,AT42),$D$5+$E$5*(BJ42*BC42/($K$5*1000))+$F$5*(BJ42*BC42/($K$5*1000))*MAX(MIN(AQ42,$J$5),$I$5)*MAX(MIN(AQ42,$J$5),$I$5)+$G$5*MAX(MIN(AQ42,$J$5),$I$5)*(BJ42*BC42/($K$5*1000))+$H$5*(BJ42*BC42/($K$5*1000))*(BJ42*BC42/($K$5*1000)))</f>
        <v>0</v>
      </c>
      <c r="T42">
        <f>K42*(1000-(1000*0.61365*exp(17.502*X42/(240.97+X42))/(BC42+BD42)+AX42)/2)/(1000*0.61365*exp(17.502*X42/(240.97+X42))/(BC42+BD42)-AX42)</f>
        <v>0</v>
      </c>
      <c r="U42">
        <f>1/((AR42+1)/(R42/1.6)+1/(S42/1.37)) + AR42/((AR42+1)/(R42/1.6) + AR42/(S42/1.37))</f>
        <v>0</v>
      </c>
      <c r="V42">
        <f>(AM42*AP42)</f>
        <v>0</v>
      </c>
      <c r="W42">
        <f>(BE42+(V42+2*0.95*5.67E-8*(((BE42+$B$7)+273)^4-(BE42+273)^4)-44100*K42)/(1.84*29.3*S42+8*0.95*5.67E-8*(BE42+273)^3))</f>
        <v>0</v>
      </c>
      <c r="X42">
        <f>($C$7*BF42+$D$7*BG42+$E$7*W42)</f>
        <v>0</v>
      </c>
      <c r="Y42">
        <f>0.61365*exp(17.502*X42/(240.97+X42))</f>
        <v>0</v>
      </c>
      <c r="Z42">
        <f>(AA42/AB42*100)</f>
        <v>0</v>
      </c>
      <c r="AA42">
        <f>AX42*(BC42+BD42)/1000</f>
        <v>0</v>
      </c>
      <c r="AB42">
        <f>0.61365*exp(17.502*BE42/(240.97+BE42))</f>
        <v>0</v>
      </c>
      <c r="AC42">
        <f>(Y42-AX42*(BC42+BD42)/1000)</f>
        <v>0</v>
      </c>
      <c r="AD42">
        <f>(-K42*44100)</f>
        <v>0</v>
      </c>
      <c r="AE42">
        <f>2*29.3*S42*0.92*(BE42-X42)</f>
        <v>0</v>
      </c>
      <c r="AF42">
        <f>2*0.95*5.67E-8*(((BE42+$B$7)+273)^4-(X42+273)^4)</f>
        <v>0</v>
      </c>
      <c r="AG42">
        <f>V42+AF42+AD42+AE42</f>
        <v>0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MAX(0,($B$13+$C$13*BJ42)/(1+$D$13*BJ42)*BC42/(BE42+273)*$E$13)</f>
        <v>0</v>
      </c>
      <c r="AM42">
        <f>$B$11*BK42+$C$11*BL42+$F$11*BW42*(1-BZ42)</f>
        <v>0</v>
      </c>
      <c r="AN42">
        <f>AM42*AO42</f>
        <v>0</v>
      </c>
      <c r="AO42">
        <f>($B$11*$D$9+$C$11*$D$9+$F$11*((CJ42+CB42)/MAX(CJ42+CB42+CK42, 0.1)*$I$9+CK42/MAX(CJ42+CB42+CK42, 0.1)*$J$9))/($B$11+$C$11+$F$11)</f>
        <v>0</v>
      </c>
      <c r="AP42">
        <f>($B$11*$K$9+$C$11*$K$9+$F$11*((CJ42+CB42)/MAX(CJ42+CB42+CK42, 0.1)*$P$9+CK42/MAX(CJ42+CB42+CK42, 0.1)*$Q$9))/($B$11+$C$11+$F$11)</f>
        <v>0</v>
      </c>
      <c r="AQ42">
        <v>6</v>
      </c>
      <c r="AR42">
        <v>0.5</v>
      </c>
      <c r="AS42" t="s">
        <v>346</v>
      </c>
      <c r="AT42">
        <v>2</v>
      </c>
      <c r="AU42">
        <v>1692284871.1</v>
      </c>
      <c r="AV42">
        <v>415.425</v>
      </c>
      <c r="AW42">
        <v>420.034</v>
      </c>
      <c r="AX42">
        <v>14.4832</v>
      </c>
      <c r="AY42">
        <v>13.3771</v>
      </c>
      <c r="AZ42">
        <v>413.559</v>
      </c>
      <c r="BA42">
        <v>14.4252</v>
      </c>
      <c r="BB42">
        <v>500.043</v>
      </c>
      <c r="BC42">
        <v>100.81</v>
      </c>
      <c r="BD42">
        <v>0.0997753</v>
      </c>
      <c r="BE42">
        <v>23.642</v>
      </c>
      <c r="BF42">
        <v>24.2725</v>
      </c>
      <c r="BG42">
        <v>999.9</v>
      </c>
      <c r="BH42">
        <v>0</v>
      </c>
      <c r="BI42">
        <v>0</v>
      </c>
      <c r="BJ42">
        <v>10010</v>
      </c>
      <c r="BK42">
        <v>0</v>
      </c>
      <c r="BL42">
        <v>1297.5</v>
      </c>
      <c r="BM42">
        <v>-4.60883</v>
      </c>
      <c r="BN42">
        <v>421.53</v>
      </c>
      <c r="BO42">
        <v>425.729</v>
      </c>
      <c r="BP42">
        <v>1.10613</v>
      </c>
      <c r="BQ42">
        <v>420.034</v>
      </c>
      <c r="BR42">
        <v>13.3771</v>
      </c>
      <c r="BS42">
        <v>1.46005</v>
      </c>
      <c r="BT42">
        <v>1.34854</v>
      </c>
      <c r="BU42">
        <v>12.5561</v>
      </c>
      <c r="BV42">
        <v>11.351</v>
      </c>
      <c r="BW42">
        <v>1999.97</v>
      </c>
      <c r="BX42">
        <v>0.899994</v>
      </c>
      <c r="BY42">
        <v>0.100006</v>
      </c>
      <c r="BZ42">
        <v>0</v>
      </c>
      <c r="CA42">
        <v>2.9019</v>
      </c>
      <c r="CB42">
        <v>0</v>
      </c>
      <c r="CC42">
        <v>13476.8</v>
      </c>
      <c r="CD42">
        <v>17858.7</v>
      </c>
      <c r="CE42">
        <v>38.125</v>
      </c>
      <c r="CF42">
        <v>39.25</v>
      </c>
      <c r="CG42">
        <v>38.375</v>
      </c>
      <c r="CH42">
        <v>38</v>
      </c>
      <c r="CI42">
        <v>37.312</v>
      </c>
      <c r="CJ42">
        <v>1799.96</v>
      </c>
      <c r="CK42">
        <v>200.01</v>
      </c>
      <c r="CL42">
        <v>0</v>
      </c>
      <c r="CM42">
        <v>1692284865.7</v>
      </c>
      <c r="CN42">
        <v>0</v>
      </c>
      <c r="CO42">
        <v>1692284046.1</v>
      </c>
      <c r="CP42" t="s">
        <v>392</v>
      </c>
      <c r="CQ42">
        <v>1692284045.6</v>
      </c>
      <c r="CR42">
        <v>1692284046.1</v>
      </c>
      <c r="CS42">
        <v>5</v>
      </c>
      <c r="CT42">
        <v>0.362</v>
      </c>
      <c r="CU42">
        <v>0.008</v>
      </c>
      <c r="CV42">
        <v>1.866</v>
      </c>
      <c r="CW42">
        <v>0.058</v>
      </c>
      <c r="CX42">
        <v>420</v>
      </c>
      <c r="CY42">
        <v>13</v>
      </c>
      <c r="CZ42">
        <v>0.46</v>
      </c>
      <c r="DA42">
        <v>0.15</v>
      </c>
      <c r="DB42">
        <v>3.467087818988343</v>
      </c>
      <c r="DC42">
        <v>-0.8484972509300039</v>
      </c>
      <c r="DD42">
        <v>0.05056717475847491</v>
      </c>
      <c r="DE42">
        <v>1</v>
      </c>
      <c r="DF42">
        <v>0.001049376510400396</v>
      </c>
      <c r="DG42">
        <v>-0.0006459320362670437</v>
      </c>
      <c r="DH42">
        <v>4.890602813925546E-05</v>
      </c>
      <c r="DI42">
        <v>1</v>
      </c>
      <c r="DJ42">
        <v>0.06546307867487618</v>
      </c>
      <c r="DK42">
        <v>-0.05964005201070987</v>
      </c>
      <c r="DL42">
        <v>0.00301404452671702</v>
      </c>
      <c r="DM42">
        <v>1</v>
      </c>
      <c r="DN42">
        <v>3</v>
      </c>
      <c r="DO42">
        <v>3</v>
      </c>
      <c r="DP42" t="s">
        <v>348</v>
      </c>
      <c r="DQ42">
        <v>3.10256</v>
      </c>
      <c r="DR42">
        <v>2.7335</v>
      </c>
      <c r="DS42">
        <v>0.09891129999999999</v>
      </c>
      <c r="DT42">
        <v>0.100842</v>
      </c>
      <c r="DU42">
        <v>0.0726087</v>
      </c>
      <c r="DV42">
        <v>0.0703341</v>
      </c>
      <c r="DW42">
        <v>26118.9</v>
      </c>
      <c r="DX42">
        <v>28314.3</v>
      </c>
      <c r="DY42">
        <v>27457.4</v>
      </c>
      <c r="DZ42">
        <v>29608.9</v>
      </c>
      <c r="EA42">
        <v>31877.1</v>
      </c>
      <c r="EB42">
        <v>33948.8</v>
      </c>
      <c r="EC42">
        <v>37671.4</v>
      </c>
      <c r="ED42">
        <v>40598.8</v>
      </c>
      <c r="EE42">
        <v>2.13928</v>
      </c>
      <c r="EF42">
        <v>2.11483</v>
      </c>
      <c r="EG42">
        <v>0.0163615</v>
      </c>
      <c r="EH42">
        <v>0</v>
      </c>
      <c r="EI42">
        <v>24.0036</v>
      </c>
      <c r="EJ42">
        <v>999.9</v>
      </c>
      <c r="EK42">
        <v>48.6</v>
      </c>
      <c r="EL42">
        <v>27</v>
      </c>
      <c r="EM42">
        <v>17.2553</v>
      </c>
      <c r="EN42">
        <v>64.9509</v>
      </c>
      <c r="EO42">
        <v>11.4824</v>
      </c>
      <c r="EP42">
        <v>1</v>
      </c>
      <c r="EQ42">
        <v>0.0854167</v>
      </c>
      <c r="ER42">
        <v>4.29311</v>
      </c>
      <c r="ES42">
        <v>20.1632</v>
      </c>
      <c r="ET42">
        <v>5.25458</v>
      </c>
      <c r="EU42">
        <v>12.0639</v>
      </c>
      <c r="EV42">
        <v>4.9732</v>
      </c>
      <c r="EW42">
        <v>3.29308</v>
      </c>
      <c r="EX42">
        <v>8772.299999999999</v>
      </c>
      <c r="EY42">
        <v>9999</v>
      </c>
      <c r="EZ42">
        <v>9999</v>
      </c>
      <c r="FA42">
        <v>138.2</v>
      </c>
      <c r="FB42">
        <v>4.972</v>
      </c>
      <c r="FC42">
        <v>1.87052</v>
      </c>
      <c r="FD42">
        <v>1.87668</v>
      </c>
      <c r="FE42">
        <v>1.86981</v>
      </c>
      <c r="FF42">
        <v>1.87289</v>
      </c>
      <c r="FG42">
        <v>1.87454</v>
      </c>
      <c r="FH42">
        <v>1.8739</v>
      </c>
      <c r="FI42">
        <v>1.87531</v>
      </c>
      <c r="FJ42">
        <v>0</v>
      </c>
      <c r="FK42">
        <v>0</v>
      </c>
      <c r="FL42">
        <v>0</v>
      </c>
      <c r="FM42">
        <v>0</v>
      </c>
      <c r="FN42" t="s">
        <v>349</v>
      </c>
      <c r="FO42" t="s">
        <v>350</v>
      </c>
      <c r="FP42" t="s">
        <v>351</v>
      </c>
      <c r="FQ42" t="s">
        <v>351</v>
      </c>
      <c r="FR42" t="s">
        <v>351</v>
      </c>
      <c r="FS42" t="s">
        <v>351</v>
      </c>
      <c r="FT42">
        <v>0</v>
      </c>
      <c r="FU42">
        <v>100</v>
      </c>
      <c r="FV42">
        <v>100</v>
      </c>
      <c r="FW42">
        <v>1.866</v>
      </c>
      <c r="FX42">
        <v>0.058</v>
      </c>
      <c r="FY42">
        <v>1.866449999999986</v>
      </c>
      <c r="FZ42">
        <v>0</v>
      </c>
      <c r="GA42">
        <v>0</v>
      </c>
      <c r="GB42">
        <v>0</v>
      </c>
      <c r="GC42">
        <v>0.05803809523809811</v>
      </c>
      <c r="GD42">
        <v>0</v>
      </c>
      <c r="GE42">
        <v>0</v>
      </c>
      <c r="GF42">
        <v>0</v>
      </c>
      <c r="GG42">
        <v>-1</v>
      </c>
      <c r="GH42">
        <v>-1</v>
      </c>
      <c r="GI42">
        <v>-1</v>
      </c>
      <c r="GJ42">
        <v>-1</v>
      </c>
      <c r="GK42">
        <v>13.8</v>
      </c>
      <c r="GL42">
        <v>13.8</v>
      </c>
      <c r="GM42">
        <v>1.08154</v>
      </c>
      <c r="GN42">
        <v>2.51099</v>
      </c>
      <c r="GO42">
        <v>1.39893</v>
      </c>
      <c r="GP42">
        <v>2.28027</v>
      </c>
      <c r="GQ42">
        <v>1.44897</v>
      </c>
      <c r="GR42">
        <v>2.45728</v>
      </c>
      <c r="GS42">
        <v>30.2649</v>
      </c>
      <c r="GT42">
        <v>15.4192</v>
      </c>
      <c r="GU42">
        <v>18</v>
      </c>
      <c r="GV42">
        <v>486.299</v>
      </c>
      <c r="GW42">
        <v>536.7809999999999</v>
      </c>
      <c r="GX42">
        <v>20.0053</v>
      </c>
      <c r="GY42">
        <v>28.2714</v>
      </c>
      <c r="GZ42">
        <v>30.0017</v>
      </c>
      <c r="HA42">
        <v>27.9631</v>
      </c>
      <c r="HB42">
        <v>27.8745</v>
      </c>
      <c r="HC42">
        <v>21.6095</v>
      </c>
      <c r="HD42">
        <v>24.4212</v>
      </c>
      <c r="HE42">
        <v>24.3387</v>
      </c>
      <c r="HF42">
        <v>20</v>
      </c>
      <c r="HG42">
        <v>420</v>
      </c>
      <c r="HH42">
        <v>13.4669</v>
      </c>
      <c r="HI42">
        <v>101.615</v>
      </c>
      <c r="HJ42">
        <v>101.466</v>
      </c>
    </row>
    <row r="43" spans="1:218">
      <c r="A43">
        <v>27</v>
      </c>
      <c r="B43">
        <v>1692284958.6</v>
      </c>
      <c r="C43">
        <v>3615.5</v>
      </c>
      <c r="D43" t="s">
        <v>403</v>
      </c>
      <c r="E43" t="s">
        <v>404</v>
      </c>
      <c r="F43" t="s">
        <v>344</v>
      </c>
      <c r="I43" t="s">
        <v>345</v>
      </c>
      <c r="J43">
        <v>1692284958.6</v>
      </c>
      <c r="K43">
        <f>(L43)/1000</f>
        <v>0</v>
      </c>
      <c r="L43">
        <f>1000*BB43*AJ43*(AX43-AY43)/(100*AQ43*(1000-AJ43*AX43))</f>
        <v>0</v>
      </c>
      <c r="M43">
        <f>BB43*AJ43*(AW43-AV43*(1000-AJ43*AY43)/(1000-AJ43*AX43))/(100*AQ43)</f>
        <v>0</v>
      </c>
      <c r="N43">
        <f>AV43 - IF(AJ43&gt;1, M43*AQ43*100.0/(AL43*BJ43), 0)</f>
        <v>0</v>
      </c>
      <c r="O43">
        <f>((U43-K43/2)*N43-M43)/(U43+K43/2)</f>
        <v>0</v>
      </c>
      <c r="P43">
        <f>O43*(BC43+BD43)/1000.0</f>
        <v>0</v>
      </c>
      <c r="Q43">
        <f>(AV43 - IF(AJ43&gt;1, M43*AQ43*100.0/(AL43*BJ43), 0))*(BC43+BD43)/1000.0</f>
        <v>0</v>
      </c>
      <c r="R43">
        <f>2.0/((1/T43-1/S43)+SIGN(T43)*SQRT((1/T43-1/S43)*(1/T43-1/S43) + 4*AR43/((AR43+1)*(AR43+1))*(2*1/T43*1/S43-1/S43*1/S43)))</f>
        <v>0</v>
      </c>
      <c r="S43">
        <f>IF(LEFT(AS43,1)&lt;&gt;"0",IF(LEFT(AS43,1)="1",3.0,AT43),$D$5+$E$5*(BJ43*BC43/($K$5*1000))+$F$5*(BJ43*BC43/($K$5*1000))*MAX(MIN(AQ43,$J$5),$I$5)*MAX(MIN(AQ43,$J$5),$I$5)+$G$5*MAX(MIN(AQ43,$J$5),$I$5)*(BJ43*BC43/($K$5*1000))+$H$5*(BJ43*BC43/($K$5*1000))*(BJ43*BC43/($K$5*1000)))</f>
        <v>0</v>
      </c>
      <c r="T43">
        <f>K43*(1000-(1000*0.61365*exp(17.502*X43/(240.97+X43))/(BC43+BD43)+AX43)/2)/(1000*0.61365*exp(17.502*X43/(240.97+X43))/(BC43+BD43)-AX43)</f>
        <v>0</v>
      </c>
      <c r="U43">
        <f>1/((AR43+1)/(R43/1.6)+1/(S43/1.37)) + AR43/((AR43+1)/(R43/1.6) + AR43/(S43/1.37))</f>
        <v>0</v>
      </c>
      <c r="V43">
        <f>(AM43*AP43)</f>
        <v>0</v>
      </c>
      <c r="W43">
        <f>(BE43+(V43+2*0.95*5.67E-8*(((BE43+$B$7)+273)^4-(BE43+273)^4)-44100*K43)/(1.84*29.3*S43+8*0.95*5.67E-8*(BE43+273)^3))</f>
        <v>0</v>
      </c>
      <c r="X43">
        <f>($C$7*BF43+$D$7*BG43+$E$7*W43)</f>
        <v>0</v>
      </c>
      <c r="Y43">
        <f>0.61365*exp(17.502*X43/(240.97+X43))</f>
        <v>0</v>
      </c>
      <c r="Z43">
        <f>(AA43/AB43*100)</f>
        <v>0</v>
      </c>
      <c r="AA43">
        <f>AX43*(BC43+BD43)/1000</f>
        <v>0</v>
      </c>
      <c r="AB43">
        <f>0.61365*exp(17.502*BE43/(240.97+BE43))</f>
        <v>0</v>
      </c>
      <c r="AC43">
        <f>(Y43-AX43*(BC43+BD43)/1000)</f>
        <v>0</v>
      </c>
      <c r="AD43">
        <f>(-K43*44100)</f>
        <v>0</v>
      </c>
      <c r="AE43">
        <f>2*29.3*S43*0.92*(BE43-X43)</f>
        <v>0</v>
      </c>
      <c r="AF43">
        <f>2*0.95*5.67E-8*(((BE43+$B$7)+273)^4-(X43+273)^4)</f>
        <v>0</v>
      </c>
      <c r="AG43">
        <f>V43+AF43+AD43+AE43</f>
        <v>0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MAX(0,($B$13+$C$13*BJ43)/(1+$D$13*BJ43)*BC43/(BE43+273)*$E$13)</f>
        <v>0</v>
      </c>
      <c r="AM43">
        <f>$B$11*BK43+$C$11*BL43+$F$11*BW43*(1-BZ43)</f>
        <v>0</v>
      </c>
      <c r="AN43">
        <f>AM43*AO43</f>
        <v>0</v>
      </c>
      <c r="AO43">
        <f>($B$11*$D$9+$C$11*$D$9+$F$11*((CJ43+CB43)/MAX(CJ43+CB43+CK43, 0.1)*$I$9+CK43/MAX(CJ43+CB43+CK43, 0.1)*$J$9))/($B$11+$C$11+$F$11)</f>
        <v>0</v>
      </c>
      <c r="AP43">
        <f>($B$11*$K$9+$C$11*$K$9+$F$11*((CJ43+CB43)/MAX(CJ43+CB43+CK43, 0.1)*$P$9+CK43/MAX(CJ43+CB43+CK43, 0.1)*$Q$9))/($B$11+$C$11+$F$11)</f>
        <v>0</v>
      </c>
      <c r="AQ43">
        <v>6</v>
      </c>
      <c r="AR43">
        <v>0.5</v>
      </c>
      <c r="AS43" t="s">
        <v>346</v>
      </c>
      <c r="AT43">
        <v>2</v>
      </c>
      <c r="AU43">
        <v>1692284958.6</v>
      </c>
      <c r="AV43">
        <v>417.286</v>
      </c>
      <c r="AW43">
        <v>420.001</v>
      </c>
      <c r="AX43">
        <v>14.8646</v>
      </c>
      <c r="AY43">
        <v>14.6141</v>
      </c>
      <c r="AZ43">
        <v>415.419</v>
      </c>
      <c r="BA43">
        <v>14.8066</v>
      </c>
      <c r="BB43">
        <v>500.02</v>
      </c>
      <c r="BC43">
        <v>100.806</v>
      </c>
      <c r="BD43">
        <v>0.100021</v>
      </c>
      <c r="BE43">
        <v>24.2011</v>
      </c>
      <c r="BF43">
        <v>25.1737</v>
      </c>
      <c r="BG43">
        <v>999.9</v>
      </c>
      <c r="BH43">
        <v>0</v>
      </c>
      <c r="BI43">
        <v>0</v>
      </c>
      <c r="BJ43">
        <v>10001.2</v>
      </c>
      <c r="BK43">
        <v>0</v>
      </c>
      <c r="BL43">
        <v>1462.08</v>
      </c>
      <c r="BM43">
        <v>-2.71506</v>
      </c>
      <c r="BN43">
        <v>423.582</v>
      </c>
      <c r="BO43">
        <v>426.23</v>
      </c>
      <c r="BP43">
        <v>0.250539</v>
      </c>
      <c r="BQ43">
        <v>420.001</v>
      </c>
      <c r="BR43">
        <v>14.6141</v>
      </c>
      <c r="BS43">
        <v>1.49844</v>
      </c>
      <c r="BT43">
        <v>1.47319</v>
      </c>
      <c r="BU43">
        <v>12.9523</v>
      </c>
      <c r="BV43">
        <v>12.6927</v>
      </c>
      <c r="BW43">
        <v>2000.13</v>
      </c>
      <c r="BX43">
        <v>0.900007</v>
      </c>
      <c r="BY43">
        <v>0.099993</v>
      </c>
      <c r="BZ43">
        <v>0</v>
      </c>
      <c r="CA43">
        <v>1.915</v>
      </c>
      <c r="CB43">
        <v>0</v>
      </c>
      <c r="CC43">
        <v>15000.1</v>
      </c>
      <c r="CD43">
        <v>17860.2</v>
      </c>
      <c r="CE43">
        <v>38.812</v>
      </c>
      <c r="CF43">
        <v>39.937</v>
      </c>
      <c r="CG43">
        <v>38.937</v>
      </c>
      <c r="CH43">
        <v>38.687</v>
      </c>
      <c r="CI43">
        <v>37.812</v>
      </c>
      <c r="CJ43">
        <v>1800.13</v>
      </c>
      <c r="CK43">
        <v>200</v>
      </c>
      <c r="CL43">
        <v>0</v>
      </c>
      <c r="CM43">
        <v>1692284953.3</v>
      </c>
      <c r="CN43">
        <v>0</v>
      </c>
      <c r="CO43">
        <v>1692284046.1</v>
      </c>
      <c r="CP43" t="s">
        <v>392</v>
      </c>
      <c r="CQ43">
        <v>1692284045.6</v>
      </c>
      <c r="CR43">
        <v>1692284046.1</v>
      </c>
      <c r="CS43">
        <v>5</v>
      </c>
      <c r="CT43">
        <v>0.362</v>
      </c>
      <c r="CU43">
        <v>0.008</v>
      </c>
      <c r="CV43">
        <v>1.866</v>
      </c>
      <c r="CW43">
        <v>0.058</v>
      </c>
      <c r="CX43">
        <v>420</v>
      </c>
      <c r="CY43">
        <v>13</v>
      </c>
      <c r="CZ43">
        <v>0.46</v>
      </c>
      <c r="DA43">
        <v>0.15</v>
      </c>
      <c r="DB43">
        <v>2.135225654885177</v>
      </c>
      <c r="DC43">
        <v>0.1677795030364908</v>
      </c>
      <c r="DD43">
        <v>0.015326524515973</v>
      </c>
      <c r="DE43">
        <v>1</v>
      </c>
      <c r="DF43">
        <v>0.0001445092817457342</v>
      </c>
      <c r="DG43">
        <v>0.00056438955659007</v>
      </c>
      <c r="DH43">
        <v>4.220284069193879E-05</v>
      </c>
      <c r="DI43">
        <v>1</v>
      </c>
      <c r="DJ43">
        <v>0.00972721277743894</v>
      </c>
      <c r="DK43">
        <v>0.03022407538198756</v>
      </c>
      <c r="DL43">
        <v>0.001532464343701425</v>
      </c>
      <c r="DM43">
        <v>1</v>
      </c>
      <c r="DN43">
        <v>3</v>
      </c>
      <c r="DO43">
        <v>3</v>
      </c>
      <c r="DP43" t="s">
        <v>348</v>
      </c>
      <c r="DQ43">
        <v>3.10279</v>
      </c>
      <c r="DR43">
        <v>2.73367</v>
      </c>
      <c r="DS43">
        <v>0.09916510000000001</v>
      </c>
      <c r="DT43">
        <v>0.100757</v>
      </c>
      <c r="DU43">
        <v>0.07398200000000001</v>
      </c>
      <c r="DV43">
        <v>0.07510020000000001</v>
      </c>
      <c r="DW43">
        <v>26091.9</v>
      </c>
      <c r="DX43">
        <v>28292.6</v>
      </c>
      <c r="DY43">
        <v>27438.1</v>
      </c>
      <c r="DZ43">
        <v>29584.4</v>
      </c>
      <c r="EA43">
        <v>31805.1</v>
      </c>
      <c r="EB43">
        <v>33744.4</v>
      </c>
      <c r="EC43">
        <v>37642.8</v>
      </c>
      <c r="ED43">
        <v>40563.1</v>
      </c>
      <c r="EE43">
        <v>2.13795</v>
      </c>
      <c r="EF43">
        <v>2.1106</v>
      </c>
      <c r="EG43">
        <v>-0.000827014</v>
      </c>
      <c r="EH43">
        <v>0</v>
      </c>
      <c r="EI43">
        <v>25.1872</v>
      </c>
      <c r="EJ43">
        <v>999.9</v>
      </c>
      <c r="EK43">
        <v>48.5</v>
      </c>
      <c r="EL43">
        <v>27.1</v>
      </c>
      <c r="EM43">
        <v>17.3221</v>
      </c>
      <c r="EN43">
        <v>65.2809</v>
      </c>
      <c r="EO43">
        <v>11.5865</v>
      </c>
      <c r="EP43">
        <v>1</v>
      </c>
      <c r="EQ43">
        <v>0.119713</v>
      </c>
      <c r="ER43">
        <v>4.90521</v>
      </c>
      <c r="ES43">
        <v>20.1476</v>
      </c>
      <c r="ET43">
        <v>5.25757</v>
      </c>
      <c r="EU43">
        <v>12.0639</v>
      </c>
      <c r="EV43">
        <v>4.97185</v>
      </c>
      <c r="EW43">
        <v>3.29315</v>
      </c>
      <c r="EX43">
        <v>8774.200000000001</v>
      </c>
      <c r="EY43">
        <v>9999</v>
      </c>
      <c r="EZ43">
        <v>9999</v>
      </c>
      <c r="FA43">
        <v>138.2</v>
      </c>
      <c r="FB43">
        <v>4.972</v>
      </c>
      <c r="FC43">
        <v>1.87053</v>
      </c>
      <c r="FD43">
        <v>1.87668</v>
      </c>
      <c r="FE43">
        <v>1.86981</v>
      </c>
      <c r="FF43">
        <v>1.87295</v>
      </c>
      <c r="FG43">
        <v>1.87454</v>
      </c>
      <c r="FH43">
        <v>1.87393</v>
      </c>
      <c r="FI43">
        <v>1.87531</v>
      </c>
      <c r="FJ43">
        <v>0</v>
      </c>
      <c r="FK43">
        <v>0</v>
      </c>
      <c r="FL43">
        <v>0</v>
      </c>
      <c r="FM43">
        <v>0</v>
      </c>
      <c r="FN43" t="s">
        <v>349</v>
      </c>
      <c r="FO43" t="s">
        <v>350</v>
      </c>
      <c r="FP43" t="s">
        <v>351</v>
      </c>
      <c r="FQ43" t="s">
        <v>351</v>
      </c>
      <c r="FR43" t="s">
        <v>351</v>
      </c>
      <c r="FS43" t="s">
        <v>351</v>
      </c>
      <c r="FT43">
        <v>0</v>
      </c>
      <c r="FU43">
        <v>100</v>
      </c>
      <c r="FV43">
        <v>100</v>
      </c>
      <c r="FW43">
        <v>1.867</v>
      </c>
      <c r="FX43">
        <v>0.058</v>
      </c>
      <c r="FY43">
        <v>1.866449999999986</v>
      </c>
      <c r="FZ43">
        <v>0</v>
      </c>
      <c r="GA43">
        <v>0</v>
      </c>
      <c r="GB43">
        <v>0</v>
      </c>
      <c r="GC43">
        <v>0.05803809523809811</v>
      </c>
      <c r="GD43">
        <v>0</v>
      </c>
      <c r="GE43">
        <v>0</v>
      </c>
      <c r="GF43">
        <v>0</v>
      </c>
      <c r="GG43">
        <v>-1</v>
      </c>
      <c r="GH43">
        <v>-1</v>
      </c>
      <c r="GI43">
        <v>-1</v>
      </c>
      <c r="GJ43">
        <v>-1</v>
      </c>
      <c r="GK43">
        <v>15.2</v>
      </c>
      <c r="GL43">
        <v>15.2</v>
      </c>
      <c r="GM43">
        <v>1.08154</v>
      </c>
      <c r="GN43">
        <v>2.50488</v>
      </c>
      <c r="GO43">
        <v>1.39893</v>
      </c>
      <c r="GP43">
        <v>2.27905</v>
      </c>
      <c r="GQ43">
        <v>1.44897</v>
      </c>
      <c r="GR43">
        <v>2.36572</v>
      </c>
      <c r="GS43">
        <v>30.2434</v>
      </c>
      <c r="GT43">
        <v>15.3841</v>
      </c>
      <c r="GU43">
        <v>18</v>
      </c>
      <c r="GV43">
        <v>488.518</v>
      </c>
      <c r="GW43">
        <v>537.175</v>
      </c>
      <c r="GX43">
        <v>20.0073</v>
      </c>
      <c r="GY43">
        <v>28.6273</v>
      </c>
      <c r="GZ43">
        <v>30.0022</v>
      </c>
      <c r="HA43">
        <v>28.3007</v>
      </c>
      <c r="HB43">
        <v>28.2179</v>
      </c>
      <c r="HC43">
        <v>21.6286</v>
      </c>
      <c r="HD43">
        <v>17.9226</v>
      </c>
      <c r="HE43">
        <v>24.3383</v>
      </c>
      <c r="HF43">
        <v>20</v>
      </c>
      <c r="HG43">
        <v>420</v>
      </c>
      <c r="HH43">
        <v>14.6815</v>
      </c>
      <c r="HI43">
        <v>101.541</v>
      </c>
      <c r="HJ43">
        <v>101.379</v>
      </c>
    </row>
    <row r="44" spans="1:218">
      <c r="A44">
        <v>28</v>
      </c>
      <c r="B44">
        <v>1692285051.6</v>
      </c>
      <c r="C44">
        <v>3708.5</v>
      </c>
      <c r="D44" t="s">
        <v>405</v>
      </c>
      <c r="E44" t="s">
        <v>406</v>
      </c>
      <c r="F44" t="s">
        <v>344</v>
      </c>
      <c r="I44" t="s">
        <v>345</v>
      </c>
      <c r="J44">
        <v>1692285051.6</v>
      </c>
      <c r="K44">
        <f>(L44)/1000</f>
        <v>0</v>
      </c>
      <c r="L44">
        <f>1000*BB44*AJ44*(AX44-AY44)/(100*AQ44*(1000-AJ44*AX44))</f>
        <v>0</v>
      </c>
      <c r="M44">
        <f>BB44*AJ44*(AW44-AV44*(1000-AJ44*AY44)/(1000-AJ44*AX44))/(100*AQ44)</f>
        <v>0</v>
      </c>
      <c r="N44">
        <f>AV44 - IF(AJ44&gt;1, M44*AQ44*100.0/(AL44*BJ44), 0)</f>
        <v>0</v>
      </c>
      <c r="O44">
        <f>((U44-K44/2)*N44-M44)/(U44+K44/2)</f>
        <v>0</v>
      </c>
      <c r="P44">
        <f>O44*(BC44+BD44)/1000.0</f>
        <v>0</v>
      </c>
      <c r="Q44">
        <f>(AV44 - IF(AJ44&gt;1, M44*AQ44*100.0/(AL44*BJ44), 0))*(BC44+BD44)/1000.0</f>
        <v>0</v>
      </c>
      <c r="R44">
        <f>2.0/((1/T44-1/S44)+SIGN(T44)*SQRT((1/T44-1/S44)*(1/T44-1/S44) + 4*AR44/((AR44+1)*(AR44+1))*(2*1/T44*1/S44-1/S44*1/S44)))</f>
        <v>0</v>
      </c>
      <c r="S44">
        <f>IF(LEFT(AS44,1)&lt;&gt;"0",IF(LEFT(AS44,1)="1",3.0,AT44),$D$5+$E$5*(BJ44*BC44/($K$5*1000))+$F$5*(BJ44*BC44/($K$5*1000))*MAX(MIN(AQ44,$J$5),$I$5)*MAX(MIN(AQ44,$J$5),$I$5)+$G$5*MAX(MIN(AQ44,$J$5),$I$5)*(BJ44*BC44/($K$5*1000))+$H$5*(BJ44*BC44/($K$5*1000))*(BJ44*BC44/($K$5*1000)))</f>
        <v>0</v>
      </c>
      <c r="T44">
        <f>K44*(1000-(1000*0.61365*exp(17.502*X44/(240.97+X44))/(BC44+BD44)+AX44)/2)/(1000*0.61365*exp(17.502*X44/(240.97+X44))/(BC44+BD44)-AX44)</f>
        <v>0</v>
      </c>
      <c r="U44">
        <f>1/((AR44+1)/(R44/1.6)+1/(S44/1.37)) + AR44/((AR44+1)/(R44/1.6) + AR44/(S44/1.37))</f>
        <v>0</v>
      </c>
      <c r="V44">
        <f>(AM44*AP44)</f>
        <v>0</v>
      </c>
      <c r="W44">
        <f>(BE44+(V44+2*0.95*5.67E-8*(((BE44+$B$7)+273)^4-(BE44+273)^4)-44100*K44)/(1.84*29.3*S44+8*0.95*5.67E-8*(BE44+273)^3))</f>
        <v>0</v>
      </c>
      <c r="X44">
        <f>($C$7*BF44+$D$7*BG44+$E$7*W44)</f>
        <v>0</v>
      </c>
      <c r="Y44">
        <f>0.61365*exp(17.502*X44/(240.97+X44))</f>
        <v>0</v>
      </c>
      <c r="Z44">
        <f>(AA44/AB44*100)</f>
        <v>0</v>
      </c>
      <c r="AA44">
        <f>AX44*(BC44+BD44)/1000</f>
        <v>0</v>
      </c>
      <c r="AB44">
        <f>0.61365*exp(17.502*BE44/(240.97+BE44))</f>
        <v>0</v>
      </c>
      <c r="AC44">
        <f>(Y44-AX44*(BC44+BD44)/1000)</f>
        <v>0</v>
      </c>
      <c r="AD44">
        <f>(-K44*44100)</f>
        <v>0</v>
      </c>
      <c r="AE44">
        <f>2*29.3*S44*0.92*(BE44-X44)</f>
        <v>0</v>
      </c>
      <c r="AF44">
        <f>2*0.95*5.67E-8*(((BE44+$B$7)+273)^4-(X44+273)^4)</f>
        <v>0</v>
      </c>
      <c r="AG44">
        <f>V44+AF44+AD44+AE44</f>
        <v>0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MAX(0,($B$13+$C$13*BJ44)/(1+$D$13*BJ44)*BC44/(BE44+273)*$E$13)</f>
        <v>0</v>
      </c>
      <c r="AM44">
        <f>$B$11*BK44+$C$11*BL44+$F$11*BW44*(1-BZ44)</f>
        <v>0</v>
      </c>
      <c r="AN44">
        <f>AM44*AO44</f>
        <v>0</v>
      </c>
      <c r="AO44">
        <f>($B$11*$D$9+$C$11*$D$9+$F$11*((CJ44+CB44)/MAX(CJ44+CB44+CK44, 0.1)*$I$9+CK44/MAX(CJ44+CB44+CK44, 0.1)*$J$9))/($B$11+$C$11+$F$11)</f>
        <v>0</v>
      </c>
      <c r="AP44">
        <f>($B$11*$K$9+$C$11*$K$9+$F$11*((CJ44+CB44)/MAX(CJ44+CB44+CK44, 0.1)*$P$9+CK44/MAX(CJ44+CB44+CK44, 0.1)*$Q$9))/($B$11+$C$11+$F$11)</f>
        <v>0</v>
      </c>
      <c r="AQ44">
        <v>6</v>
      </c>
      <c r="AR44">
        <v>0.5</v>
      </c>
      <c r="AS44" t="s">
        <v>346</v>
      </c>
      <c r="AT44">
        <v>2</v>
      </c>
      <c r="AU44">
        <v>1692285051.6</v>
      </c>
      <c r="AV44">
        <v>419.704</v>
      </c>
      <c r="AW44">
        <v>419.993</v>
      </c>
      <c r="AX44">
        <v>15.1362</v>
      </c>
      <c r="AY44">
        <v>15.0328</v>
      </c>
      <c r="AZ44">
        <v>417.837</v>
      </c>
      <c r="BA44">
        <v>15.0782</v>
      </c>
      <c r="BB44">
        <v>500.21</v>
      </c>
      <c r="BC44">
        <v>100.822</v>
      </c>
      <c r="BD44">
        <v>0.10017</v>
      </c>
      <c r="BE44">
        <v>24.2879</v>
      </c>
      <c r="BF44">
        <v>24.9844</v>
      </c>
      <c r="BG44">
        <v>999.9</v>
      </c>
      <c r="BH44">
        <v>0</v>
      </c>
      <c r="BI44">
        <v>0</v>
      </c>
      <c r="BJ44">
        <v>9993.75</v>
      </c>
      <c r="BK44">
        <v>0</v>
      </c>
      <c r="BL44">
        <v>1253.37</v>
      </c>
      <c r="BM44">
        <v>-0.28891</v>
      </c>
      <c r="BN44">
        <v>426.154</v>
      </c>
      <c r="BO44">
        <v>426.403</v>
      </c>
      <c r="BP44">
        <v>0.103476</v>
      </c>
      <c r="BQ44">
        <v>419.993</v>
      </c>
      <c r="BR44">
        <v>15.0328</v>
      </c>
      <c r="BS44">
        <v>1.52606</v>
      </c>
      <c r="BT44">
        <v>1.51563</v>
      </c>
      <c r="BU44">
        <v>13.2318</v>
      </c>
      <c r="BV44">
        <v>13.1268</v>
      </c>
      <c r="BW44">
        <v>2000.16</v>
      </c>
      <c r="BX44">
        <v>0.900006</v>
      </c>
      <c r="BY44">
        <v>0.0999936</v>
      </c>
      <c r="BZ44">
        <v>0</v>
      </c>
      <c r="CA44">
        <v>2.5053</v>
      </c>
      <c r="CB44">
        <v>0</v>
      </c>
      <c r="CC44">
        <v>10989.3</v>
      </c>
      <c r="CD44">
        <v>17860.5</v>
      </c>
      <c r="CE44">
        <v>39.375</v>
      </c>
      <c r="CF44">
        <v>40.625</v>
      </c>
      <c r="CG44">
        <v>39.5</v>
      </c>
      <c r="CH44">
        <v>39.375</v>
      </c>
      <c r="CI44">
        <v>38.437</v>
      </c>
      <c r="CJ44">
        <v>1800.16</v>
      </c>
      <c r="CK44">
        <v>200</v>
      </c>
      <c r="CL44">
        <v>0</v>
      </c>
      <c r="CM44">
        <v>1692285046.3</v>
      </c>
      <c r="CN44">
        <v>0</v>
      </c>
      <c r="CO44">
        <v>1692284046.1</v>
      </c>
      <c r="CP44" t="s">
        <v>392</v>
      </c>
      <c r="CQ44">
        <v>1692284045.6</v>
      </c>
      <c r="CR44">
        <v>1692284046.1</v>
      </c>
      <c r="CS44">
        <v>5</v>
      </c>
      <c r="CT44">
        <v>0.362</v>
      </c>
      <c r="CU44">
        <v>0.008</v>
      </c>
      <c r="CV44">
        <v>1.866</v>
      </c>
      <c r="CW44">
        <v>0.058</v>
      </c>
      <c r="CX44">
        <v>420</v>
      </c>
      <c r="CY44">
        <v>13</v>
      </c>
      <c r="CZ44">
        <v>0.46</v>
      </c>
      <c r="DA44">
        <v>0.15</v>
      </c>
      <c r="DB44">
        <v>0.2161381398432171</v>
      </c>
      <c r="DC44">
        <v>0.5445036078153858</v>
      </c>
      <c r="DD44">
        <v>0.02783034673629921</v>
      </c>
      <c r="DE44">
        <v>1</v>
      </c>
      <c r="DF44">
        <v>6.482354077316588E-05</v>
      </c>
      <c r="DG44">
        <v>0.0002086783303570788</v>
      </c>
      <c r="DH44">
        <v>1.544501301826102E-05</v>
      </c>
      <c r="DI44">
        <v>1</v>
      </c>
      <c r="DJ44">
        <v>0.004450566499203454</v>
      </c>
      <c r="DK44">
        <v>0.008666725192627839</v>
      </c>
      <c r="DL44">
        <v>0.0004189246185354527</v>
      </c>
      <c r="DM44">
        <v>1</v>
      </c>
      <c r="DN44">
        <v>3</v>
      </c>
      <c r="DO44">
        <v>3</v>
      </c>
      <c r="DP44" t="s">
        <v>348</v>
      </c>
      <c r="DQ44">
        <v>3.10306</v>
      </c>
      <c r="DR44">
        <v>2.73375</v>
      </c>
      <c r="DS44">
        <v>0.0995026</v>
      </c>
      <c r="DT44">
        <v>0.100658</v>
      </c>
      <c r="DU44">
        <v>0.07492070000000001</v>
      </c>
      <c r="DV44">
        <v>0.07662430000000001</v>
      </c>
      <c r="DW44">
        <v>26055.9</v>
      </c>
      <c r="DX44">
        <v>28264.2</v>
      </c>
      <c r="DY44">
        <v>27412.5</v>
      </c>
      <c r="DZ44">
        <v>29552.9</v>
      </c>
      <c r="EA44">
        <v>31743.5</v>
      </c>
      <c r="EB44">
        <v>33650.4</v>
      </c>
      <c r="EC44">
        <v>37609.5</v>
      </c>
      <c r="ED44">
        <v>40517.9</v>
      </c>
      <c r="EE44">
        <v>2.13528</v>
      </c>
      <c r="EF44">
        <v>2.10285</v>
      </c>
      <c r="EG44">
        <v>-0.0430942</v>
      </c>
      <c r="EH44">
        <v>0</v>
      </c>
      <c r="EI44">
        <v>25.691</v>
      </c>
      <c r="EJ44">
        <v>999.9</v>
      </c>
      <c r="EK44">
        <v>48.7</v>
      </c>
      <c r="EL44">
        <v>27.1</v>
      </c>
      <c r="EM44">
        <v>17.3894</v>
      </c>
      <c r="EN44">
        <v>65.2509</v>
      </c>
      <c r="EO44">
        <v>11.2059</v>
      </c>
      <c r="EP44">
        <v>1</v>
      </c>
      <c r="EQ44">
        <v>0.164924</v>
      </c>
      <c r="ER44">
        <v>5.26758</v>
      </c>
      <c r="ES44">
        <v>20.1389</v>
      </c>
      <c r="ET44">
        <v>5.25847</v>
      </c>
      <c r="EU44">
        <v>12.064</v>
      </c>
      <c r="EV44">
        <v>4.9737</v>
      </c>
      <c r="EW44">
        <v>3.29335</v>
      </c>
      <c r="EX44">
        <v>8776.299999999999</v>
      </c>
      <c r="EY44">
        <v>9999</v>
      </c>
      <c r="EZ44">
        <v>9999</v>
      </c>
      <c r="FA44">
        <v>138.2</v>
      </c>
      <c r="FB44">
        <v>4.972</v>
      </c>
      <c r="FC44">
        <v>1.87054</v>
      </c>
      <c r="FD44">
        <v>1.87671</v>
      </c>
      <c r="FE44">
        <v>1.86981</v>
      </c>
      <c r="FF44">
        <v>1.87296</v>
      </c>
      <c r="FG44">
        <v>1.87454</v>
      </c>
      <c r="FH44">
        <v>1.87393</v>
      </c>
      <c r="FI44">
        <v>1.87531</v>
      </c>
      <c r="FJ44">
        <v>0</v>
      </c>
      <c r="FK44">
        <v>0</v>
      </c>
      <c r="FL44">
        <v>0</v>
      </c>
      <c r="FM44">
        <v>0</v>
      </c>
      <c r="FN44" t="s">
        <v>349</v>
      </c>
      <c r="FO44" t="s">
        <v>350</v>
      </c>
      <c r="FP44" t="s">
        <v>351</v>
      </c>
      <c r="FQ44" t="s">
        <v>351</v>
      </c>
      <c r="FR44" t="s">
        <v>351</v>
      </c>
      <c r="FS44" t="s">
        <v>351</v>
      </c>
      <c r="FT44">
        <v>0</v>
      </c>
      <c r="FU44">
        <v>100</v>
      </c>
      <c r="FV44">
        <v>100</v>
      </c>
      <c r="FW44">
        <v>1.867</v>
      </c>
      <c r="FX44">
        <v>0.058</v>
      </c>
      <c r="FY44">
        <v>1.866449999999986</v>
      </c>
      <c r="FZ44">
        <v>0</v>
      </c>
      <c r="GA44">
        <v>0</v>
      </c>
      <c r="GB44">
        <v>0</v>
      </c>
      <c r="GC44">
        <v>0.05803809523809811</v>
      </c>
      <c r="GD44">
        <v>0</v>
      </c>
      <c r="GE44">
        <v>0</v>
      </c>
      <c r="GF44">
        <v>0</v>
      </c>
      <c r="GG44">
        <v>-1</v>
      </c>
      <c r="GH44">
        <v>-1</v>
      </c>
      <c r="GI44">
        <v>-1</v>
      </c>
      <c r="GJ44">
        <v>-1</v>
      </c>
      <c r="GK44">
        <v>16.8</v>
      </c>
      <c r="GL44">
        <v>16.8</v>
      </c>
      <c r="GM44">
        <v>1.08276</v>
      </c>
      <c r="GN44">
        <v>2.51953</v>
      </c>
      <c r="GO44">
        <v>1.39893</v>
      </c>
      <c r="GP44">
        <v>2.27905</v>
      </c>
      <c r="GQ44">
        <v>1.44897</v>
      </c>
      <c r="GR44">
        <v>2.34253</v>
      </c>
      <c r="GS44">
        <v>30.222</v>
      </c>
      <c r="GT44">
        <v>15.3579</v>
      </c>
      <c r="GU44">
        <v>18</v>
      </c>
      <c r="GV44">
        <v>491.099</v>
      </c>
      <c r="GW44">
        <v>536.175</v>
      </c>
      <c r="GX44">
        <v>20.003</v>
      </c>
      <c r="GY44">
        <v>29.1542</v>
      </c>
      <c r="GZ44">
        <v>30.0027</v>
      </c>
      <c r="HA44">
        <v>28.7743</v>
      </c>
      <c r="HB44">
        <v>28.681</v>
      </c>
      <c r="HC44">
        <v>21.642</v>
      </c>
      <c r="HD44">
        <v>15.8828</v>
      </c>
      <c r="HE44">
        <v>25.4925</v>
      </c>
      <c r="HF44">
        <v>20</v>
      </c>
      <c r="HG44">
        <v>420</v>
      </c>
      <c r="HH44">
        <v>14.996</v>
      </c>
      <c r="HI44">
        <v>101.449</v>
      </c>
      <c r="HJ44">
        <v>101.268</v>
      </c>
    </row>
    <row r="45" spans="1:218">
      <c r="A45">
        <v>29</v>
      </c>
      <c r="B45">
        <v>1692285149.6</v>
      </c>
      <c r="C45">
        <v>3806.5</v>
      </c>
      <c r="D45" t="s">
        <v>407</v>
      </c>
      <c r="E45" t="s">
        <v>408</v>
      </c>
      <c r="F45" t="s">
        <v>344</v>
      </c>
      <c r="I45" t="s">
        <v>345</v>
      </c>
      <c r="J45">
        <v>1692285149.6</v>
      </c>
      <c r="K45">
        <f>(L45)/1000</f>
        <v>0</v>
      </c>
      <c r="L45">
        <f>1000*BB45*AJ45*(AX45-AY45)/(100*AQ45*(1000-AJ45*AX45))</f>
        <v>0</v>
      </c>
      <c r="M45">
        <f>BB45*AJ45*(AW45-AV45*(1000-AJ45*AY45)/(1000-AJ45*AX45))/(100*AQ45)</f>
        <v>0</v>
      </c>
      <c r="N45">
        <f>AV45 - IF(AJ45&gt;1, M45*AQ45*100.0/(AL45*BJ45), 0)</f>
        <v>0</v>
      </c>
      <c r="O45">
        <f>((U45-K45/2)*N45-M45)/(U45+K45/2)</f>
        <v>0</v>
      </c>
      <c r="P45">
        <f>O45*(BC45+BD45)/1000.0</f>
        <v>0</v>
      </c>
      <c r="Q45">
        <f>(AV45 - IF(AJ45&gt;1, M45*AQ45*100.0/(AL45*BJ45), 0))*(BC45+BD45)/1000.0</f>
        <v>0</v>
      </c>
      <c r="R45">
        <f>2.0/((1/T45-1/S45)+SIGN(T45)*SQRT((1/T45-1/S45)*(1/T45-1/S45) + 4*AR45/((AR45+1)*(AR45+1))*(2*1/T45*1/S45-1/S45*1/S45)))</f>
        <v>0</v>
      </c>
      <c r="S45">
        <f>IF(LEFT(AS45,1)&lt;&gt;"0",IF(LEFT(AS45,1)="1",3.0,AT45),$D$5+$E$5*(BJ45*BC45/($K$5*1000))+$F$5*(BJ45*BC45/($K$5*1000))*MAX(MIN(AQ45,$J$5),$I$5)*MAX(MIN(AQ45,$J$5),$I$5)+$G$5*MAX(MIN(AQ45,$J$5),$I$5)*(BJ45*BC45/($K$5*1000))+$H$5*(BJ45*BC45/($K$5*1000))*(BJ45*BC45/($K$5*1000)))</f>
        <v>0</v>
      </c>
      <c r="T45">
        <f>K45*(1000-(1000*0.61365*exp(17.502*X45/(240.97+X45))/(BC45+BD45)+AX45)/2)/(1000*0.61365*exp(17.502*X45/(240.97+X45))/(BC45+BD45)-AX45)</f>
        <v>0</v>
      </c>
      <c r="U45">
        <f>1/((AR45+1)/(R45/1.6)+1/(S45/1.37)) + AR45/((AR45+1)/(R45/1.6) + AR45/(S45/1.37))</f>
        <v>0</v>
      </c>
      <c r="V45">
        <f>(AM45*AP45)</f>
        <v>0</v>
      </c>
      <c r="W45">
        <f>(BE45+(V45+2*0.95*5.67E-8*(((BE45+$B$7)+273)^4-(BE45+273)^4)-44100*K45)/(1.84*29.3*S45+8*0.95*5.67E-8*(BE45+273)^3))</f>
        <v>0</v>
      </c>
      <c r="X45">
        <f>($C$7*BF45+$D$7*BG45+$E$7*W45)</f>
        <v>0</v>
      </c>
      <c r="Y45">
        <f>0.61365*exp(17.502*X45/(240.97+X45))</f>
        <v>0</v>
      </c>
      <c r="Z45">
        <f>(AA45/AB45*100)</f>
        <v>0</v>
      </c>
      <c r="AA45">
        <f>AX45*(BC45+BD45)/1000</f>
        <v>0</v>
      </c>
      <c r="AB45">
        <f>0.61365*exp(17.502*BE45/(240.97+BE45))</f>
        <v>0</v>
      </c>
      <c r="AC45">
        <f>(Y45-AX45*(BC45+BD45)/1000)</f>
        <v>0</v>
      </c>
      <c r="AD45">
        <f>(-K45*44100)</f>
        <v>0</v>
      </c>
      <c r="AE45">
        <f>2*29.3*S45*0.92*(BE45-X45)</f>
        <v>0</v>
      </c>
      <c r="AF45">
        <f>2*0.95*5.67E-8*(((BE45+$B$7)+273)^4-(X45+273)^4)</f>
        <v>0</v>
      </c>
      <c r="AG45">
        <f>V45+AF45+AD45+AE45</f>
        <v>0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MAX(0,($B$13+$C$13*BJ45)/(1+$D$13*BJ45)*BC45/(BE45+273)*$E$13)</f>
        <v>0</v>
      </c>
      <c r="AM45">
        <f>$B$11*BK45+$C$11*BL45+$F$11*BW45*(1-BZ45)</f>
        <v>0</v>
      </c>
      <c r="AN45">
        <f>AM45*AO45</f>
        <v>0</v>
      </c>
      <c r="AO45">
        <f>($B$11*$D$9+$C$11*$D$9+$F$11*((CJ45+CB45)/MAX(CJ45+CB45+CK45, 0.1)*$I$9+CK45/MAX(CJ45+CB45+CK45, 0.1)*$J$9))/($B$11+$C$11+$F$11)</f>
        <v>0</v>
      </c>
      <c r="AP45">
        <f>($B$11*$K$9+$C$11*$K$9+$F$11*((CJ45+CB45)/MAX(CJ45+CB45+CK45, 0.1)*$P$9+CK45/MAX(CJ45+CB45+CK45, 0.1)*$Q$9))/($B$11+$C$11+$F$11)</f>
        <v>0</v>
      </c>
      <c r="AQ45">
        <v>6</v>
      </c>
      <c r="AR45">
        <v>0.5</v>
      </c>
      <c r="AS45" t="s">
        <v>346</v>
      </c>
      <c r="AT45">
        <v>2</v>
      </c>
      <c r="AU45">
        <v>1692285149.6</v>
      </c>
      <c r="AV45">
        <v>415.199</v>
      </c>
      <c r="AW45">
        <v>420.016</v>
      </c>
      <c r="AX45">
        <v>15.0854</v>
      </c>
      <c r="AY45">
        <v>14.2723</v>
      </c>
      <c r="AZ45">
        <v>413.333</v>
      </c>
      <c r="BA45">
        <v>15.0274</v>
      </c>
      <c r="BB45">
        <v>500.078</v>
      </c>
      <c r="BC45">
        <v>100.83</v>
      </c>
      <c r="BD45">
        <v>0.10009</v>
      </c>
      <c r="BE45">
        <v>24.189</v>
      </c>
      <c r="BF45">
        <v>24.3978</v>
      </c>
      <c r="BG45">
        <v>999.9</v>
      </c>
      <c r="BH45">
        <v>0</v>
      </c>
      <c r="BI45">
        <v>0</v>
      </c>
      <c r="BJ45">
        <v>10005</v>
      </c>
      <c r="BK45">
        <v>0</v>
      </c>
      <c r="BL45">
        <v>529.22</v>
      </c>
      <c r="BM45">
        <v>-4.81677</v>
      </c>
      <c r="BN45">
        <v>421.559</v>
      </c>
      <c r="BO45">
        <v>426.097</v>
      </c>
      <c r="BP45">
        <v>0.813123</v>
      </c>
      <c r="BQ45">
        <v>420.016</v>
      </c>
      <c r="BR45">
        <v>14.2723</v>
      </c>
      <c r="BS45">
        <v>1.52106</v>
      </c>
      <c r="BT45">
        <v>1.43907</v>
      </c>
      <c r="BU45">
        <v>13.1815</v>
      </c>
      <c r="BV45">
        <v>12.3357</v>
      </c>
      <c r="BW45">
        <v>2000.06</v>
      </c>
      <c r="BX45">
        <v>0.900011</v>
      </c>
      <c r="BY45">
        <v>0.0999893</v>
      </c>
      <c r="BZ45">
        <v>0</v>
      </c>
      <c r="CA45">
        <v>2.7429</v>
      </c>
      <c r="CB45">
        <v>0</v>
      </c>
      <c r="CC45">
        <v>22759</v>
      </c>
      <c r="CD45">
        <v>17859.6</v>
      </c>
      <c r="CE45">
        <v>39.562</v>
      </c>
      <c r="CF45">
        <v>40.875</v>
      </c>
      <c r="CG45">
        <v>39.75</v>
      </c>
      <c r="CH45">
        <v>39.625</v>
      </c>
      <c r="CI45">
        <v>38.687</v>
      </c>
      <c r="CJ45">
        <v>1800.08</v>
      </c>
      <c r="CK45">
        <v>199.98</v>
      </c>
      <c r="CL45">
        <v>0</v>
      </c>
      <c r="CM45">
        <v>1692285144.7</v>
      </c>
      <c r="CN45">
        <v>0</v>
      </c>
      <c r="CO45">
        <v>1692284046.1</v>
      </c>
      <c r="CP45" t="s">
        <v>392</v>
      </c>
      <c r="CQ45">
        <v>1692284045.6</v>
      </c>
      <c r="CR45">
        <v>1692284046.1</v>
      </c>
      <c r="CS45">
        <v>5</v>
      </c>
      <c r="CT45">
        <v>0.362</v>
      </c>
      <c r="CU45">
        <v>0.008</v>
      </c>
      <c r="CV45">
        <v>1.866</v>
      </c>
      <c r="CW45">
        <v>0.058</v>
      </c>
      <c r="CX45">
        <v>420</v>
      </c>
      <c r="CY45">
        <v>13</v>
      </c>
      <c r="CZ45">
        <v>0.46</v>
      </c>
      <c r="DA45">
        <v>0.15</v>
      </c>
      <c r="DB45">
        <v>3.73737928061272</v>
      </c>
      <c r="DC45">
        <v>-0.118499917042951</v>
      </c>
      <c r="DD45">
        <v>0.01942682297256315</v>
      </c>
      <c r="DE45">
        <v>1</v>
      </c>
      <c r="DF45">
        <v>0.0007361575758713649</v>
      </c>
      <c r="DG45">
        <v>-0.0003899356354904732</v>
      </c>
      <c r="DH45">
        <v>2.821622234094469E-05</v>
      </c>
      <c r="DI45">
        <v>1</v>
      </c>
      <c r="DJ45">
        <v>0.04644887324840049</v>
      </c>
      <c r="DK45">
        <v>-0.02438997535790971</v>
      </c>
      <c r="DL45">
        <v>0.001176464532689251</v>
      </c>
      <c r="DM45">
        <v>1</v>
      </c>
      <c r="DN45">
        <v>3</v>
      </c>
      <c r="DO45">
        <v>3</v>
      </c>
      <c r="DP45" t="s">
        <v>348</v>
      </c>
      <c r="DQ45">
        <v>3.10268</v>
      </c>
      <c r="DR45">
        <v>2.73377</v>
      </c>
      <c r="DS45">
        <v>0.09857100000000001</v>
      </c>
      <c r="DT45">
        <v>0.100544</v>
      </c>
      <c r="DU45">
        <v>0.0746463</v>
      </c>
      <c r="DV45">
        <v>0.0736281</v>
      </c>
      <c r="DW45">
        <v>26063.7</v>
      </c>
      <c r="DX45">
        <v>28239.7</v>
      </c>
      <c r="DY45">
        <v>27394.3</v>
      </c>
      <c r="DZ45">
        <v>29525</v>
      </c>
      <c r="EA45">
        <v>31727.8</v>
      </c>
      <c r="EB45">
        <v>33724.4</v>
      </c>
      <c r="EC45">
        <v>37581.1</v>
      </c>
      <c r="ED45">
        <v>40476.9</v>
      </c>
      <c r="EE45">
        <v>2.13438</v>
      </c>
      <c r="EF45">
        <v>2.09242</v>
      </c>
      <c r="EG45">
        <v>-0.05031</v>
      </c>
      <c r="EH45">
        <v>0</v>
      </c>
      <c r="EI45">
        <v>25.2235</v>
      </c>
      <c r="EJ45">
        <v>999.9</v>
      </c>
      <c r="EK45">
        <v>48.9</v>
      </c>
      <c r="EL45">
        <v>27.1</v>
      </c>
      <c r="EM45">
        <v>17.4608</v>
      </c>
      <c r="EN45">
        <v>65.4109</v>
      </c>
      <c r="EO45">
        <v>11.278</v>
      </c>
      <c r="EP45">
        <v>1</v>
      </c>
      <c r="EQ45">
        <v>0.20873</v>
      </c>
      <c r="ER45">
        <v>5.15021</v>
      </c>
      <c r="ES45">
        <v>20.1419</v>
      </c>
      <c r="ET45">
        <v>5.25443</v>
      </c>
      <c r="EU45">
        <v>12.0657</v>
      </c>
      <c r="EV45">
        <v>4.9723</v>
      </c>
      <c r="EW45">
        <v>3.29353</v>
      </c>
      <c r="EX45">
        <v>8778.5</v>
      </c>
      <c r="EY45">
        <v>9999</v>
      </c>
      <c r="EZ45">
        <v>9999</v>
      </c>
      <c r="FA45">
        <v>138.3</v>
      </c>
      <c r="FB45">
        <v>4.97199</v>
      </c>
      <c r="FC45">
        <v>1.87057</v>
      </c>
      <c r="FD45">
        <v>1.87674</v>
      </c>
      <c r="FE45">
        <v>1.86981</v>
      </c>
      <c r="FF45">
        <v>1.873</v>
      </c>
      <c r="FG45">
        <v>1.87454</v>
      </c>
      <c r="FH45">
        <v>1.87393</v>
      </c>
      <c r="FI45">
        <v>1.87533</v>
      </c>
      <c r="FJ45">
        <v>0</v>
      </c>
      <c r="FK45">
        <v>0</v>
      </c>
      <c r="FL45">
        <v>0</v>
      </c>
      <c r="FM45">
        <v>0</v>
      </c>
      <c r="FN45" t="s">
        <v>349</v>
      </c>
      <c r="FO45" t="s">
        <v>350</v>
      </c>
      <c r="FP45" t="s">
        <v>351</v>
      </c>
      <c r="FQ45" t="s">
        <v>351</v>
      </c>
      <c r="FR45" t="s">
        <v>351</v>
      </c>
      <c r="FS45" t="s">
        <v>351</v>
      </c>
      <c r="FT45">
        <v>0</v>
      </c>
      <c r="FU45">
        <v>100</v>
      </c>
      <c r="FV45">
        <v>100</v>
      </c>
      <c r="FW45">
        <v>1.866</v>
      </c>
      <c r="FX45">
        <v>0.058</v>
      </c>
      <c r="FY45">
        <v>1.866449999999986</v>
      </c>
      <c r="FZ45">
        <v>0</v>
      </c>
      <c r="GA45">
        <v>0</v>
      </c>
      <c r="GB45">
        <v>0</v>
      </c>
      <c r="GC45">
        <v>0.05803809523809811</v>
      </c>
      <c r="GD45">
        <v>0</v>
      </c>
      <c r="GE45">
        <v>0</v>
      </c>
      <c r="GF45">
        <v>0</v>
      </c>
      <c r="GG45">
        <v>-1</v>
      </c>
      <c r="GH45">
        <v>-1</v>
      </c>
      <c r="GI45">
        <v>-1</v>
      </c>
      <c r="GJ45">
        <v>-1</v>
      </c>
      <c r="GK45">
        <v>18.4</v>
      </c>
      <c r="GL45">
        <v>18.4</v>
      </c>
      <c r="GM45">
        <v>1.08276</v>
      </c>
      <c r="GN45">
        <v>2.5</v>
      </c>
      <c r="GO45">
        <v>1.39893</v>
      </c>
      <c r="GP45">
        <v>2.28027</v>
      </c>
      <c r="GQ45">
        <v>1.44897</v>
      </c>
      <c r="GR45">
        <v>2.50977</v>
      </c>
      <c r="GS45">
        <v>30.2005</v>
      </c>
      <c r="GT45">
        <v>15.3491</v>
      </c>
      <c r="GU45">
        <v>18</v>
      </c>
      <c r="GV45">
        <v>494.927</v>
      </c>
      <c r="GW45">
        <v>533.225</v>
      </c>
      <c r="GX45">
        <v>20.0001</v>
      </c>
      <c r="GY45">
        <v>29.6587</v>
      </c>
      <c r="GZ45">
        <v>30.0021</v>
      </c>
      <c r="HA45">
        <v>29.2634</v>
      </c>
      <c r="HB45">
        <v>29.1481</v>
      </c>
      <c r="HC45">
        <v>21.6335</v>
      </c>
      <c r="HD45">
        <v>20.8948</v>
      </c>
      <c r="HE45">
        <v>26.239</v>
      </c>
      <c r="HF45">
        <v>20</v>
      </c>
      <c r="HG45">
        <v>420</v>
      </c>
      <c r="HH45">
        <v>14.2859</v>
      </c>
      <c r="HI45">
        <v>101.376</v>
      </c>
      <c r="HJ45">
        <v>101.169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2023-08-16T15:14:10Z</dcterms:created>
  <dcterms:modified xsi:type="dcterms:W3CDTF">2023-08-16T15:14:10Z</dcterms:modified>
</cp:coreProperties>
</file>