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<sst xmlns="http://schemas.openxmlformats.org/spreadsheetml/2006/main" count="1894" uniqueCount="471">
  <si>
    <t>File opened</t>
  </si>
  <si>
    <t>2023-08-21 09:24:23</t>
  </si>
  <si>
    <t>Console s/n</t>
  </si>
  <si>
    <t>68C-702812</t>
  </si>
  <si>
    <t>Console ver</t>
  </si>
  <si>
    <t>Bluestem v.2.1.08</t>
  </si>
  <si>
    <t>Scripts ver</t>
  </si>
  <si>
    <t>2022.05  2.1.08, Aug 2022</t>
  </si>
  <si>
    <t>Head s/n</t>
  </si>
  <si>
    <t>68H-0132802</t>
  </si>
  <si>
    <t>Head ver</t>
  </si>
  <si>
    <t>1.4.22</t>
  </si>
  <si>
    <t>Head cal</t>
  </si>
  <si>
    <t>{"oxygen": "21", "co2azero": "0.943145", "co2aspan1": "0.99634", "co2aspan2": "-0.0100546", "co2aspan2a": "0.302891", "co2aspan2b": "0.30086", "co2aspanconc1": "2505", "co2aspanconc2": "300.8", "co2bzero": "0.937309", "co2bspan1": "0.996579", "co2bspan2": "-0.0118324", "co2bspan2a": "0.305065", "co2bspan2b": "0.302921", "co2bspanconc1": "2505", "co2bspanconc2": "300.8", "h2oazero": "1.09465", "h2oaspan1": "0.997571", "h2oaspan2": "0", "h2oaspan2a": "0.0615031", "h2oaspan2b": "0.0613537", "h2oaspanconc1": "12.07", "h2oaspanconc2": "0", "h2obzero": "1.11073", "h2obspan1": "0.998267", "h2obspan2": "0", "h2obspan2a": "0.0630863", "h2obspan2b": "0.062977", "h2obspanconc1": "12.07", "h2obspanconc2": "0", "tazero": "0.0778122", "tbzero": "0.182774", "flowmeterzero": "2.49734", "flowazero": "0.371", "flowbzero": "0.34007", "chamberpressurezero": "2.5852", "ssa_ref": "32046.7", "ssb_ref": "34596.6"}</t>
  </si>
  <si>
    <t>CO2 rangematch</t>
  </si>
  <si>
    <t>Mon Oct 10 13:38</t>
  </si>
  <si>
    <t>H2O rangematch</t>
  </si>
  <si>
    <t>Mon Oct 10 13:32</t>
  </si>
  <si>
    <t>Chamber type</t>
  </si>
  <si>
    <t>6800-01A</t>
  </si>
  <si>
    <t>Chamber s/n</t>
  </si>
  <si>
    <t>MPF-842384</t>
  </si>
  <si>
    <t>Chamber rev</t>
  </si>
  <si>
    <t>0</t>
  </si>
  <si>
    <t>Chamber cal</t>
  </si>
  <si>
    <t>Fluorometer</t>
  </si>
  <si>
    <t>Flr. Version</t>
  </si>
  <si>
    <t>09:24:23</t>
  </si>
  <si>
    <t>Stability Definition:	A (GasEx): Slp&lt;1 Per=10	gsw (GasEx): Slp&lt;1 Per=10	E (GasEx): Slp&lt;1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</si>
  <si>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</si>
  <si>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</si>
  <si>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</si>
  <si>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</si>
  <si>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</si>
  <si>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</si>
  <si>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</si>
  <si>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</si>
  <si>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</si>
  <si>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</si>
  <si>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</si>
  <si>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</si>
  <si>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</si>
  <si>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</si>
  <si>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</si>
  <si>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</si>
  <si>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</si>
  <si>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</si>
  <si>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</si>
  <si>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</si>
  <si>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</si>
  <si>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</si>
  <si>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</si>
  <si>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</si>
  <si>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</si>
  <si>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</si>
  <si>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</si>
  <si>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</si>
  <si>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</si>
  <si>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</si>
  <si>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</si>
  <si>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</si>
  <si>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</si>
  <si>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</si>
  <si>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</si>
  <si>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</si>
  <si>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</si>
  <si>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</si>
  <si>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</si>
  <si>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</si>
  <si>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</si>
  <si>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</si>
  <si>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</si>
  <si>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</si>
  <si>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</si>
  <si>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</si>
  <si>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</si>
  <si>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</si>
  <si>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</si>
  <si>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</si>
  <si>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</si>
  <si>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</si>
  <si>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1.85604 184.516 335.192 578.171 858.345 1088.16 1304.04 1479.73</t>
  </si>
  <si>
    <t>Fs_true</t>
  </si>
  <si>
    <t>-0.634542 235.97 386.309 587.265 806.604 1001.41 1201.4 1400.6</t>
  </si>
  <si>
    <t>leak_wt</t>
  </si>
  <si>
    <t>SysObs</t>
  </si>
  <si>
    <t>UserDefCon</t>
  </si>
  <si>
    <t>GasEx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</si>
  <si>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</si>
  <si>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</si>
  <si>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</si>
  <si>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</si>
  <si>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</si>
  <si>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</si>
  <si>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</si>
  <si>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</si>
  <si>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</si>
  <si>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</si>
  <si>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</si>
  <si>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</si>
  <si>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</si>
  <si>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</si>
  <si>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</si>
  <si>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</si>
  <si>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</si>
  <si>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</si>
  <si>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</si>
  <si>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</si>
  <si>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Air.temp</t>
  </si>
  <si>
    <t>Water.pot</t>
  </si>
  <si>
    <t>Ex.int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</si>
  <si>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</si>
  <si>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</si>
  <si>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</si>
  <si>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</si>
  <si>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</si>
  <si>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</si>
  <si>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</si>
  <si>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</si>
  <si>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</si>
  <si>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</si>
  <si>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</si>
  <si>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</si>
  <si>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</si>
  <si>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</si>
  <si>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</si>
  <si>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</si>
  <si>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</si>
  <si>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</si>
  <si>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</si>
  <si>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</si>
  <si>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</si>
  <si>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</si>
  <si>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</si>
  <si>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</si>
  <si>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</si>
  <si>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</si>
  <si>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</si>
  <si>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</si>
  <si>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</si>
  <si>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</si>
  <si>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</si>
  <si>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</si>
  <si>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</si>
  <si>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</si>
  <si>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</si>
  <si>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</si>
  <si>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</si>
  <si>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</si>
  <si>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</si>
  <si>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</si>
  <si>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</si>
  <si>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</si>
  <si>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</si>
  <si>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</si>
  <si>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</si>
  <si>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</si>
  <si>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</si>
  <si>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</si>
  <si>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</si>
  <si>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</si>
  <si>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</si>
  <si>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</si>
  <si>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</si>
  <si>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</si>
  <si>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</si>
  <si>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</si>
  <si>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</si>
  <si>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</si>
  <si>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</si>
  <si>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</si>
  <si>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</si>
  <si>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</si>
  <si>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</si>
  <si>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</si>
  <si>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</si>
  <si>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</si>
  <si>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</si>
  <si>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</si>
  <si>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</si>
  <si>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</si>
  <si>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</si>
  <si>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</si>
  <si>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</si>
  <si>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</si>
  <si>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</si>
  <si>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</si>
  <si>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</si>
  <si>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</si>
  <si>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</si>
  <si>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</si>
  <si>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</si>
  <si>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</si>
  <si>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</si>
  <si>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</si>
  <si>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</si>
  <si>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</si>
  <si>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</si>
  <si>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</si>
  <si>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</si>
  <si>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</si>
  <si>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</si>
  <si>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</si>
  <si>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</si>
  <si>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</si>
  <si>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</si>
  <si>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</si>
  <si>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E:MN</t>
  </si>
  <si>
    <t>E:SLP</t>
  </si>
  <si>
    <t>E:SD</t>
  </si>
  <si>
    <t>E:OK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</si>
  <si>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</si>
  <si>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</si>
  <si>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</si>
  <si>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</si>
  <si>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</si>
  <si>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</si>
  <si>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</si>
  <si>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</si>
  <si>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</si>
  <si>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</si>
  <si>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</si>
  <si>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</si>
  <si>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</si>
  <si>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</si>
  <si>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</si>
  <si>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</si>
  <si>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</si>
  <si>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</si>
  <si>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</si>
  <si>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</si>
  <si>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</si>
  <si>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</si>
  <si>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</si>
  <si>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</si>
  <si>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</si>
  <si>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</si>
  <si>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</si>
  <si>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</si>
  <si>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</si>
  <si>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</si>
  <si>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</si>
  <si>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</si>
  <si>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</si>
  <si>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</si>
  <si>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</si>
  <si>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</si>
  <si>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</si>
  <si>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</si>
  <si>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</si>
  <si>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</si>
  <si>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</si>
  <si>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</si>
  <si>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</si>
  <si>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</si>
  <si>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</si>
  <si>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</si>
  <si>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</si>
  <si>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</si>
  <si>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</si>
  <si>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</si>
  <si>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</si>
  <si>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</si>
  <si>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</si>
  <si>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</si>
  <si>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</si>
  <si>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</si>
  <si>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</si>
  <si>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</si>
  <si>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</si>
  <si>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</si>
  <si>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</si>
  <si>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</si>
  <si>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</si>
  <si>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</si>
  <si>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</si>
  <si>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</si>
  <si>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</si>
  <si>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</si>
  <si>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</si>
  <si>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</si>
  <si>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</si>
  <si>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</si>
  <si>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</si>
  <si>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</si>
  <si>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</si>
  <si>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</si>
  <si>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</si>
  <si>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</si>
  <si>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</si>
  <si>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</si>
  <si>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</si>
  <si>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</si>
  <si>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</si>
  <si>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</si>
  <si>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</si>
  <si>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</si>
  <si>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</si>
  <si>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</si>
  <si>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</si>
  <si>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</si>
  <si>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</si>
  <si>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</si>
  <si>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</si>
  <si>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</si>
  <si>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</si>
  <si>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</si>
  <si>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</si>
  <si>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</si>
  <si>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</si>
  <si>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</si>
  <si>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</si>
  <si>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</si>
  <si>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</si>
  <si>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</si>
  <si>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</si>
  <si>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</si>
  <si>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</t>
  </si>
  <si>
    <t>psi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</si>
  <si>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</si>
  <si>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</si>
  <si>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</si>
  <si>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</si>
  <si>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</si>
  <si>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</si>
  <si>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</si>
  <si>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</si>
  <si>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</si>
  <si>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</si>
  <si>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</si>
  <si>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</si>
  <si>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</si>
  <si>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</si>
  <si>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</si>
  <si>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</si>
  <si>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</si>
  <si>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</si>
  <si>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</si>
  <si>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</si>
  <si>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</si>
  <si>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</si>
  <si>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</si>
  <si>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20230822 09:34:24</t>
  </si>
  <si>
    <t>09:34:24</t>
  </si>
  <si>
    <t>none</t>
  </si>
  <si>
    <t>Excised</t>
  </si>
  <si>
    <t>0: Broadleaf</t>
  </si>
  <si>
    <t>09:29:14</t>
  </si>
  <si>
    <t>3/3</t>
  </si>
  <si>
    <t>10111111</t>
  </si>
  <si>
    <t>oioooooo</t>
  </si>
  <si>
    <t>on</t>
  </si>
  <si>
    <t>20230822 09:36:58</t>
  </si>
  <si>
    <t>09:36:58</t>
  </si>
  <si>
    <t>20230822 09:39:44</t>
  </si>
  <si>
    <t>09:39:44</t>
  </si>
  <si>
    <t>20230822 09:41:52</t>
  </si>
  <si>
    <t>09:41:52</t>
  </si>
  <si>
    <t>20230822 09:42:56</t>
  </si>
  <si>
    <t>09:42:56</t>
  </si>
  <si>
    <t>20230822 09:45:36</t>
  </si>
  <si>
    <t>09:45:36</t>
  </si>
  <si>
    <t>20230822 09:46:50</t>
  </si>
  <si>
    <t>09:46:50</t>
  </si>
  <si>
    <t>20230822 09:48:39</t>
  </si>
  <si>
    <t>09:48:39</t>
  </si>
  <si>
    <t>20230822 09:50:06</t>
  </si>
  <si>
    <t>09:50:06</t>
  </si>
  <si>
    <t>2/3</t>
  </si>
  <si>
    <t>20230822 09:51:40</t>
  </si>
  <si>
    <t>09:51:40</t>
  </si>
  <si>
    <t>20230822 09:54:23</t>
  </si>
  <si>
    <t>09:54:23</t>
  </si>
  <si>
    <t>20230822 09:56:00</t>
  </si>
  <si>
    <t>09:56:00</t>
  </si>
  <si>
    <t>20230822 09:57:58</t>
  </si>
  <si>
    <t>09:57:58</t>
  </si>
  <si>
    <t>20230822 09:59:25</t>
  </si>
  <si>
    <t>09:59:25</t>
  </si>
  <si>
    <t>20230822 10:01:52</t>
  </si>
  <si>
    <t>10:01:52</t>
  </si>
  <si>
    <t>20230822 10:04:22</t>
  </si>
  <si>
    <t>10:04:22</t>
  </si>
  <si>
    <t>20230822 10:06:37</t>
  </si>
  <si>
    <t>10:06:37</t>
  </si>
  <si>
    <t>20230822 10:09:35</t>
  </si>
  <si>
    <t>10:09:35</t>
  </si>
  <si>
    <t>20230822 10:11:38</t>
  </si>
  <si>
    <t>10:11:38</t>
  </si>
  <si>
    <t>20230822 10:13:39</t>
  </si>
  <si>
    <t>10:13:39</t>
  </si>
  <si>
    <t>20230822 10:18:05</t>
  </si>
  <si>
    <t>10:18:05</t>
  </si>
  <si>
    <t>20230822 10:19:44</t>
  </si>
  <si>
    <t>10:19:44</t>
  </si>
  <si>
    <t>20230822 10:22:24</t>
  </si>
  <si>
    <t>10:22:24</t>
  </si>
  <si>
    <t>20230822 10:24:31</t>
  </si>
  <si>
    <t>10:24:31</t>
  </si>
  <si>
    <t>20230822 10:26:02</t>
  </si>
  <si>
    <t>10:26:02</t>
  </si>
  <si>
    <t>20230822 10:27:29</t>
  </si>
  <si>
    <t>10:27:29</t>
  </si>
  <si>
    <t>20230822 10:28:54</t>
  </si>
  <si>
    <t>10:28:54</t>
  </si>
  <si>
    <t>20230822 10:29:56</t>
  </si>
  <si>
    <t>10:29:56</t>
  </si>
  <si>
    <t>20230822 10:31:49</t>
  </si>
  <si>
    <t>10:31:49</t>
  </si>
  <si>
    <t>20230822 10:33:04</t>
  </si>
  <si>
    <t>10:33:04</t>
  </si>
  <si>
    <t>20230822 10:35:25</t>
  </si>
  <si>
    <t>10:35:25</t>
  </si>
  <si>
    <t>20230822 10:38:34</t>
  </si>
  <si>
    <t>10:38:34</t>
  </si>
  <si>
    <t>20230822 10:41:55</t>
  </si>
  <si>
    <t>10:41:55</t>
  </si>
  <si>
    <t>20230822 10:43:58</t>
  </si>
  <si>
    <t>10:43:58</t>
  </si>
  <si>
    <t>20230822 10:45:14</t>
  </si>
  <si>
    <t>10:45:14</t>
  </si>
  <si>
    <t>20230822 10:47:20</t>
  </si>
  <si>
    <t>10:47:20</t>
  </si>
  <si>
    <t>20230822 10:48:52</t>
  </si>
  <si>
    <t>10:48:52</t>
  </si>
  <si>
    <t>20230822 10:51:59</t>
  </si>
  <si>
    <t>10:51:59</t>
  </si>
  <si>
    <t>20230822 10:54:28</t>
  </si>
  <si>
    <t>10:54:28</t>
  </si>
  <si>
    <t>20230822 10:55:50</t>
  </si>
  <si>
    <t>10:55:50</t>
  </si>
  <si>
    <t>20230822 10:57:57</t>
  </si>
  <si>
    <t>10:57:57</t>
  </si>
  <si>
    <t>20230822 11:00:24</t>
  </si>
  <si>
    <t>11:00:24</t>
  </si>
  <si>
    <t>20230822 11:02:24</t>
  </si>
  <si>
    <t>11:02:24</t>
  </si>
  <si>
    <t>20230822 11:04:06</t>
  </si>
  <si>
    <t>11:04:06</t>
  </si>
  <si>
    <t>20230822 11:05:52</t>
  </si>
  <si>
    <t>11:05:52</t>
  </si>
  <si>
    <t>20230822 11:08:43</t>
  </si>
  <si>
    <t>11:08:43</t>
  </si>
  <si>
    <t>20230822 11:11:52</t>
  </si>
  <si>
    <t>11:11:52</t>
  </si>
  <si>
    <t>20230822 11:13:17</t>
  </si>
  <si>
    <t>11:13:17</t>
  </si>
  <si>
    <t>20230822 11:15:24</t>
  </si>
  <si>
    <t>11:15:24</t>
  </si>
  <si>
    <t>20230822 11:17:28</t>
  </si>
  <si>
    <t>11:17:28</t>
  </si>
  <si>
    <t>20230822 11:20:04</t>
  </si>
  <si>
    <t>11:20:04</t>
  </si>
  <si>
    <t>20230822 11:21:47</t>
  </si>
  <si>
    <t>11:21:47</t>
  </si>
  <si>
    <t>20230822 11:23:37</t>
  </si>
  <si>
    <t>11:23:37</t>
  </si>
  <si>
    <t>20230822 11:25:10</t>
  </si>
  <si>
    <t>11:25:10</t>
  </si>
  <si>
    <t>20230822 11:27:19</t>
  </si>
  <si>
    <t>11:27:19</t>
  </si>
  <si>
    <t>20230822 11:29:04</t>
  </si>
  <si>
    <t>11:29:04</t>
  </si>
  <si>
    <t>20230822 11:30:30</t>
  </si>
  <si>
    <t>11:30:30</t>
  </si>
  <si>
    <t>20230822 11:32:11</t>
  </si>
  <si>
    <t>11:32:11</t>
  </si>
  <si>
    <t>20230822 11:34:29</t>
  </si>
  <si>
    <t>11:34:29</t>
  </si>
  <si>
    <t>20230822 11:36:08</t>
  </si>
  <si>
    <t>11:36:08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</si>
</sst>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J76"/>
  <sheetViews>
    <sheetView tabSelected="1" workbookViewId="0"/>
  </sheetViews>
  <sheetFormatPr defaultRowHeight="15"/>
  <sheetData>
    <row r="2" spans="1:218">
      <c r="A2" t="s">
        <v>29</v>
      </c>
      <c r="B2" t="s">
        <v>30</v>
      </c>
      <c r="C2" t="s">
        <v>32</v>
      </c>
    </row>
    <row r="3" spans="1:218">
      <c r="B3" t="s">
        <v>31</v>
      </c>
      <c r="C3">
        <v>21</v>
      </c>
    </row>
    <row r="4" spans="1:218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18">
      <c r="B5" t="s">
        <v>19</v>
      </c>
      <c r="C5" t="s">
        <v>36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18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18">
      <c r="B7">
        <v>0</v>
      </c>
      <c r="C7">
        <v>1</v>
      </c>
      <c r="D7">
        <v>0</v>
      </c>
      <c r="E7">
        <v>0</v>
      </c>
    </row>
    <row r="8" spans="1:218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18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18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18">
      <c r="B11">
        <v>0</v>
      </c>
      <c r="C11">
        <v>0</v>
      </c>
      <c r="D11">
        <v>0</v>
      </c>
      <c r="E11">
        <v>0</v>
      </c>
      <c r="F11">
        <v>1</v>
      </c>
    </row>
    <row r="12" spans="1:218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18">
      <c r="B13">
        <v>-6276</v>
      </c>
      <c r="C13">
        <v>6.6</v>
      </c>
      <c r="D13">
        <v>1.709E-05</v>
      </c>
      <c r="E13">
        <v>3.11</v>
      </c>
      <c r="F13" t="s">
        <v>81</v>
      </c>
      <c r="G13" t="s">
        <v>83</v>
      </c>
      <c r="H13">
        <v>0</v>
      </c>
    </row>
    <row r="14" spans="1:218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87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88</v>
      </c>
      <c r="AI14" t="s">
        <v>88</v>
      </c>
      <c r="AJ14" t="s">
        <v>88</v>
      </c>
      <c r="AK14" t="s">
        <v>88</v>
      </c>
      <c r="AL14" t="s">
        <v>88</v>
      </c>
      <c r="AM14" t="s">
        <v>89</v>
      </c>
      <c r="AN14" t="s">
        <v>89</v>
      </c>
      <c r="AO14" t="s">
        <v>89</v>
      </c>
      <c r="AP14" t="s">
        <v>89</v>
      </c>
      <c r="AQ14" t="s">
        <v>90</v>
      </c>
      <c r="AR14" t="s">
        <v>90</v>
      </c>
      <c r="AS14" t="s">
        <v>90</v>
      </c>
      <c r="AT14" t="s">
        <v>90</v>
      </c>
      <c r="AU14" t="s">
        <v>91</v>
      </c>
      <c r="AV14" t="s">
        <v>91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93</v>
      </c>
      <c r="BX14" t="s">
        <v>93</v>
      </c>
      <c r="BY14" t="s">
        <v>93</v>
      </c>
      <c r="BZ14" t="s">
        <v>93</v>
      </c>
      <c r="CA14" t="s">
        <v>93</v>
      </c>
      <c r="CB14" t="s">
        <v>93</v>
      </c>
      <c r="CC14" t="s">
        <v>93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94</v>
      </c>
      <c r="CP14" t="s">
        <v>94</v>
      </c>
      <c r="CQ14" t="s">
        <v>94</v>
      </c>
      <c r="CR14" t="s">
        <v>94</v>
      </c>
      <c r="CS14" t="s">
        <v>94</v>
      </c>
      <c r="CT14" t="s">
        <v>94</v>
      </c>
      <c r="CU14" t="s">
        <v>94</v>
      </c>
      <c r="CV14" t="s">
        <v>94</v>
      </c>
      <c r="CW14" t="s">
        <v>94</v>
      </c>
      <c r="CX14" t="s">
        <v>94</v>
      </c>
      <c r="CY14" t="s">
        <v>94</v>
      </c>
      <c r="CZ14" t="s">
        <v>94</v>
      </c>
      <c r="DA14" t="s">
        <v>94</v>
      </c>
      <c r="DB14" t="s">
        <v>95</v>
      </c>
      <c r="DC14" t="s">
        <v>95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100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</row>
    <row r="15" spans="1:218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88</v>
      </c>
      <c r="AI15" t="s">
        <v>135</v>
      </c>
      <c r="AJ15" t="s">
        <v>136</v>
      </c>
      <c r="AK15" t="s">
        <v>137</v>
      </c>
      <c r="AL15" t="s">
        <v>138</v>
      </c>
      <c r="AM15" t="s">
        <v>139</v>
      </c>
      <c r="AN15" t="s">
        <v>140</v>
      </c>
      <c r="AO15" t="s">
        <v>141</v>
      </c>
      <c r="AP15" t="s">
        <v>142</v>
      </c>
      <c r="AQ15" t="s">
        <v>143</v>
      </c>
      <c r="AR15" t="s">
        <v>144</v>
      </c>
      <c r="AS15" t="s">
        <v>145</v>
      </c>
      <c r="AT15" t="s">
        <v>146</v>
      </c>
      <c r="AU15" t="s">
        <v>111</v>
      </c>
      <c r="AV15" t="s">
        <v>147</v>
      </c>
      <c r="AW15" t="s">
        <v>148</v>
      </c>
      <c r="AX15" t="s">
        <v>149</v>
      </c>
      <c r="AY15" t="s">
        <v>150</v>
      </c>
      <c r="AZ15" t="s">
        <v>151</v>
      </c>
      <c r="BA15" t="s">
        <v>152</v>
      </c>
      <c r="BB15" t="s">
        <v>153</v>
      </c>
      <c r="BC15" t="s">
        <v>154</v>
      </c>
      <c r="BD15" t="s">
        <v>155</v>
      </c>
      <c r="BE15" t="s">
        <v>156</v>
      </c>
      <c r="BF15" t="s">
        <v>157</v>
      </c>
      <c r="BG15" t="s">
        <v>158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103</v>
      </c>
      <c r="CP15" t="s">
        <v>106</v>
      </c>
      <c r="CQ15" t="s">
        <v>192</v>
      </c>
      <c r="CR15" t="s">
        <v>193</v>
      </c>
      <c r="CS15" t="s">
        <v>194</v>
      </c>
      <c r="CT15" t="s">
        <v>195</v>
      </c>
      <c r="CU15" t="s">
        <v>196</v>
      </c>
      <c r="CV15" t="s">
        <v>197</v>
      </c>
      <c r="CW15" t="s">
        <v>198</v>
      </c>
      <c r="CX15" t="s">
        <v>199</v>
      </c>
      <c r="CY15" t="s">
        <v>200</v>
      </c>
      <c r="CZ15" t="s">
        <v>201</v>
      </c>
      <c r="DA15" t="s">
        <v>202</v>
      </c>
      <c r="DB15" t="s">
        <v>203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</row>
    <row r="16" spans="1:218">
      <c r="B16" t="s">
        <v>316</v>
      </c>
      <c r="C16" t="s">
        <v>316</v>
      </c>
      <c r="F16" t="s">
        <v>316</v>
      </c>
      <c r="G16" t="s">
        <v>317</v>
      </c>
      <c r="H16" t="s">
        <v>318</v>
      </c>
      <c r="J16" t="s">
        <v>316</v>
      </c>
      <c r="K16" t="s">
        <v>319</v>
      </c>
      <c r="L16" t="s">
        <v>320</v>
      </c>
      <c r="M16" t="s">
        <v>321</v>
      </c>
      <c r="N16" t="s">
        <v>322</v>
      </c>
      <c r="O16" t="s">
        <v>322</v>
      </c>
      <c r="P16" t="s">
        <v>154</v>
      </c>
      <c r="Q16" t="s">
        <v>154</v>
      </c>
      <c r="R16" t="s">
        <v>319</v>
      </c>
      <c r="S16" t="s">
        <v>319</v>
      </c>
      <c r="T16" t="s">
        <v>319</v>
      </c>
      <c r="U16" t="s">
        <v>319</v>
      </c>
      <c r="V16" t="s">
        <v>323</v>
      </c>
      <c r="W16" t="s">
        <v>324</v>
      </c>
      <c r="X16" t="s">
        <v>324</v>
      </c>
      <c r="Y16" t="s">
        <v>325</v>
      </c>
      <c r="Z16" t="s">
        <v>326</v>
      </c>
      <c r="AA16" t="s">
        <v>325</v>
      </c>
      <c r="AB16" t="s">
        <v>325</v>
      </c>
      <c r="AC16" t="s">
        <v>325</v>
      </c>
      <c r="AD16" t="s">
        <v>323</v>
      </c>
      <c r="AE16" t="s">
        <v>323</v>
      </c>
      <c r="AF16" t="s">
        <v>323</v>
      </c>
      <c r="AG16" t="s">
        <v>323</v>
      </c>
      <c r="AH16" t="s">
        <v>327</v>
      </c>
      <c r="AI16" t="s">
        <v>326</v>
      </c>
      <c r="AK16" t="s">
        <v>326</v>
      </c>
      <c r="AL16" t="s">
        <v>327</v>
      </c>
      <c r="AM16" t="s">
        <v>321</v>
      </c>
      <c r="AN16" t="s">
        <v>321</v>
      </c>
      <c r="AP16" t="s">
        <v>328</v>
      </c>
      <c r="AQ16" t="s">
        <v>329</v>
      </c>
      <c r="AT16" t="s">
        <v>319</v>
      </c>
      <c r="AU16" t="s">
        <v>316</v>
      </c>
      <c r="AV16" t="s">
        <v>322</v>
      </c>
      <c r="AW16" t="s">
        <v>322</v>
      </c>
      <c r="AX16" t="s">
        <v>330</v>
      </c>
      <c r="AY16" t="s">
        <v>330</v>
      </c>
      <c r="AZ16" t="s">
        <v>322</v>
      </c>
      <c r="BA16" t="s">
        <v>330</v>
      </c>
      <c r="BB16" t="s">
        <v>327</v>
      </c>
      <c r="BC16" t="s">
        <v>325</v>
      </c>
      <c r="BD16" t="s">
        <v>325</v>
      </c>
      <c r="BE16" t="s">
        <v>324</v>
      </c>
      <c r="BF16" t="s">
        <v>324</v>
      </c>
      <c r="BG16" t="s">
        <v>324</v>
      </c>
      <c r="BH16" t="s">
        <v>324</v>
      </c>
      <c r="BI16" t="s">
        <v>324</v>
      </c>
      <c r="BJ16" t="s">
        <v>331</v>
      </c>
      <c r="BK16" t="s">
        <v>321</v>
      </c>
      <c r="BL16" t="s">
        <v>321</v>
      </c>
      <c r="BM16" t="s">
        <v>322</v>
      </c>
      <c r="BN16" t="s">
        <v>322</v>
      </c>
      <c r="BO16" t="s">
        <v>322</v>
      </c>
      <c r="BP16" t="s">
        <v>330</v>
      </c>
      <c r="BQ16" t="s">
        <v>322</v>
      </c>
      <c r="BR16" t="s">
        <v>330</v>
      </c>
      <c r="BS16" t="s">
        <v>325</v>
      </c>
      <c r="BT16" t="s">
        <v>325</v>
      </c>
      <c r="BU16" t="s">
        <v>324</v>
      </c>
      <c r="BV16" t="s">
        <v>324</v>
      </c>
      <c r="BW16" t="s">
        <v>321</v>
      </c>
      <c r="CB16" t="s">
        <v>321</v>
      </c>
      <c r="CE16" t="s">
        <v>324</v>
      </c>
      <c r="CF16" t="s">
        <v>324</v>
      </c>
      <c r="CG16" t="s">
        <v>324</v>
      </c>
      <c r="CH16" t="s">
        <v>324</v>
      </c>
      <c r="CI16" t="s">
        <v>324</v>
      </c>
      <c r="CJ16" t="s">
        <v>321</v>
      </c>
      <c r="CK16" t="s">
        <v>321</v>
      </c>
      <c r="CL16" t="s">
        <v>321</v>
      </c>
      <c r="CM16" t="s">
        <v>316</v>
      </c>
      <c r="CO16" t="s">
        <v>332</v>
      </c>
      <c r="CQ16" t="s">
        <v>316</v>
      </c>
      <c r="CR16" t="s">
        <v>316</v>
      </c>
      <c r="CT16" t="s">
        <v>333</v>
      </c>
      <c r="CU16" t="s">
        <v>334</v>
      </c>
      <c r="CV16" t="s">
        <v>333</v>
      </c>
      <c r="CW16" t="s">
        <v>334</v>
      </c>
      <c r="CX16" t="s">
        <v>333</v>
      </c>
      <c r="CY16" t="s">
        <v>334</v>
      </c>
      <c r="CZ16" t="s">
        <v>326</v>
      </c>
      <c r="DA16" t="s">
        <v>326</v>
      </c>
      <c r="DB16" t="s">
        <v>321</v>
      </c>
      <c r="DC16" t="s">
        <v>335</v>
      </c>
      <c r="DD16" t="s">
        <v>321</v>
      </c>
      <c r="DF16" t="s">
        <v>319</v>
      </c>
      <c r="DG16" t="s">
        <v>336</v>
      </c>
      <c r="DH16" t="s">
        <v>319</v>
      </c>
      <c r="DJ16" t="s">
        <v>319</v>
      </c>
      <c r="DK16" t="s">
        <v>336</v>
      </c>
      <c r="DL16" t="s">
        <v>319</v>
      </c>
      <c r="DQ16" t="s">
        <v>337</v>
      </c>
      <c r="DR16" t="s">
        <v>337</v>
      </c>
      <c r="EE16" t="s">
        <v>337</v>
      </c>
      <c r="EF16" t="s">
        <v>337</v>
      </c>
      <c r="EG16" t="s">
        <v>338</v>
      </c>
      <c r="EH16" t="s">
        <v>338</v>
      </c>
      <c r="EI16" t="s">
        <v>324</v>
      </c>
      <c r="EJ16" t="s">
        <v>324</v>
      </c>
      <c r="EK16" t="s">
        <v>326</v>
      </c>
      <c r="EL16" t="s">
        <v>324</v>
      </c>
      <c r="EM16" t="s">
        <v>330</v>
      </c>
      <c r="EN16" t="s">
        <v>326</v>
      </c>
      <c r="EO16" t="s">
        <v>326</v>
      </c>
      <c r="EQ16" t="s">
        <v>337</v>
      </c>
      <c r="ER16" t="s">
        <v>337</v>
      </c>
      <c r="ES16" t="s">
        <v>337</v>
      </c>
      <c r="ET16" t="s">
        <v>337</v>
      </c>
      <c r="EU16" t="s">
        <v>337</v>
      </c>
      <c r="EV16" t="s">
        <v>337</v>
      </c>
      <c r="EW16" t="s">
        <v>337</v>
      </c>
      <c r="EX16" t="s">
        <v>339</v>
      </c>
      <c r="EY16" t="s">
        <v>339</v>
      </c>
      <c r="EZ16" t="s">
        <v>339</v>
      </c>
      <c r="FA16" t="s">
        <v>340</v>
      </c>
      <c r="FB16" t="s">
        <v>337</v>
      </c>
      <c r="FC16" t="s">
        <v>337</v>
      </c>
      <c r="FD16" t="s">
        <v>337</v>
      </c>
      <c r="FE16" t="s">
        <v>337</v>
      </c>
      <c r="FF16" t="s">
        <v>337</v>
      </c>
      <c r="FG16" t="s">
        <v>337</v>
      </c>
      <c r="FH16" t="s">
        <v>337</v>
      </c>
      <c r="FI16" t="s">
        <v>337</v>
      </c>
      <c r="FJ16" t="s">
        <v>337</v>
      </c>
      <c r="FK16" t="s">
        <v>337</v>
      </c>
      <c r="FL16" t="s">
        <v>337</v>
      </c>
      <c r="FM16" t="s">
        <v>337</v>
      </c>
      <c r="FT16" t="s">
        <v>337</v>
      </c>
      <c r="FU16" t="s">
        <v>326</v>
      </c>
      <c r="FV16" t="s">
        <v>326</v>
      </c>
      <c r="FW16" t="s">
        <v>333</v>
      </c>
      <c r="FX16" t="s">
        <v>334</v>
      </c>
      <c r="FY16" t="s">
        <v>334</v>
      </c>
      <c r="GC16" t="s">
        <v>334</v>
      </c>
      <c r="GG16" t="s">
        <v>322</v>
      </c>
      <c r="GH16" t="s">
        <v>322</v>
      </c>
      <c r="GI16" t="s">
        <v>330</v>
      </c>
      <c r="GJ16" t="s">
        <v>330</v>
      </c>
      <c r="GK16" t="s">
        <v>341</v>
      </c>
      <c r="GL16" t="s">
        <v>341</v>
      </c>
      <c r="GM16" t="s">
        <v>337</v>
      </c>
      <c r="GN16" t="s">
        <v>337</v>
      </c>
      <c r="GO16" t="s">
        <v>337</v>
      </c>
      <c r="GP16" t="s">
        <v>337</v>
      </c>
      <c r="GQ16" t="s">
        <v>337</v>
      </c>
      <c r="GR16" t="s">
        <v>337</v>
      </c>
      <c r="GS16" t="s">
        <v>324</v>
      </c>
      <c r="GT16" t="s">
        <v>337</v>
      </c>
      <c r="GV16" t="s">
        <v>327</v>
      </c>
      <c r="GW16" t="s">
        <v>327</v>
      </c>
      <c r="GX16" t="s">
        <v>324</v>
      </c>
      <c r="GY16" t="s">
        <v>324</v>
      </c>
      <c r="GZ16" t="s">
        <v>324</v>
      </c>
      <c r="HA16" t="s">
        <v>324</v>
      </c>
      <c r="HB16" t="s">
        <v>324</v>
      </c>
      <c r="HC16" t="s">
        <v>326</v>
      </c>
      <c r="HD16" t="s">
        <v>326</v>
      </c>
      <c r="HE16" t="s">
        <v>326</v>
      </c>
      <c r="HF16" t="s">
        <v>324</v>
      </c>
      <c r="HG16" t="s">
        <v>322</v>
      </c>
      <c r="HH16" t="s">
        <v>330</v>
      </c>
      <c r="HI16" t="s">
        <v>326</v>
      </c>
      <c r="HJ16" t="s">
        <v>326</v>
      </c>
    </row>
    <row r="17" spans="1:218">
      <c r="A17">
        <v>1</v>
      </c>
      <c r="B17">
        <v>1692714864.1</v>
      </c>
      <c r="C17">
        <v>0</v>
      </c>
      <c r="D17" t="s">
        <v>342</v>
      </c>
      <c r="E17" t="s">
        <v>343</v>
      </c>
      <c r="F17" t="s">
        <v>344</v>
      </c>
      <c r="I17" t="s">
        <v>345</v>
      </c>
      <c r="J17">
        <v>1692714864.1</v>
      </c>
      <c r="K17">
        <f>(L17)/1000</f>
        <v>0</v>
      </c>
      <c r="L17">
        <f>1000*BB17*AJ17*(AX17-AY17)/(100*AQ17*(1000-AJ17*AX17))</f>
        <v>0</v>
      </c>
      <c r="M17">
        <f>BB17*AJ17*(AW17-AV17*(1000-AJ17*AY17)/(1000-AJ17*AX17))/(100*AQ17)</f>
        <v>0</v>
      </c>
      <c r="N17">
        <f>AV17 - IF(AJ17&gt;1, M17*AQ17*100.0/(AL17*BJ17), 0)</f>
        <v>0</v>
      </c>
      <c r="O17">
        <f>((U17-K17/2)*N17-M17)/(U17+K17/2)</f>
        <v>0</v>
      </c>
      <c r="P17">
        <f>O17*(BC17+BD17)/1000.0</f>
        <v>0</v>
      </c>
      <c r="Q17">
        <f>(AV17 - IF(AJ17&gt;1, M17*AQ17*100.0/(AL17*BJ17), 0))*(BC17+BD17)/1000.0</f>
        <v>0</v>
      </c>
      <c r="R17">
        <f>2.0/((1/T17-1/S17)+SIGN(T17)*SQRT((1/T17-1/S17)*(1/T17-1/S17) + 4*AR17/((AR17+1)*(AR17+1))*(2*1/T17*1/S17-1/S17*1/S17)))</f>
        <v>0</v>
      </c>
      <c r="S17">
        <f>IF(LEFT(AS17,1)&lt;&gt;"0",IF(LEFT(AS17,1)="1",3.0,AT17),$D$5+$E$5*(BJ17*BC17/($K$5*1000))+$F$5*(BJ17*BC17/($K$5*1000))*MAX(MIN(AQ17,$J$5),$I$5)*MAX(MIN(AQ17,$J$5),$I$5)+$G$5*MAX(MIN(AQ17,$J$5),$I$5)*(BJ17*BC17/($K$5*1000))+$H$5*(BJ17*BC17/($K$5*1000))*(BJ17*BC17/($K$5*1000)))</f>
        <v>0</v>
      </c>
      <c r="T17">
        <f>K17*(1000-(1000*0.61365*exp(17.502*X17/(240.97+X17))/(BC17+BD17)+AX17)/2)/(1000*0.61365*exp(17.502*X17/(240.97+X17))/(BC17+BD17)-AX17)</f>
        <v>0</v>
      </c>
      <c r="U17">
        <f>1/((AR17+1)/(R17/1.6)+1/(S17/1.37)) + AR17/((AR17+1)/(R17/1.6) + AR17/(S17/1.37))</f>
        <v>0</v>
      </c>
      <c r="V17">
        <f>(AM17*AP17)</f>
        <v>0</v>
      </c>
      <c r="W17">
        <f>(BE17+(V17+2*0.95*5.67E-8*(((BE17+$B$7)+273)^4-(BE17+273)^4)-44100*K17)/(1.84*29.3*S17+8*0.95*5.67E-8*(BE17+273)^3))</f>
        <v>0</v>
      </c>
      <c r="X17">
        <f>($C$7*BF17+$D$7*BG17+$E$7*W17)</f>
        <v>0</v>
      </c>
      <c r="Y17">
        <f>0.61365*exp(17.502*X17/(240.97+X17))</f>
        <v>0</v>
      </c>
      <c r="Z17">
        <f>(AA17/AB17*100)</f>
        <v>0</v>
      </c>
      <c r="AA17">
        <f>AX17*(BC17+BD17)/1000</f>
        <v>0</v>
      </c>
      <c r="AB17">
        <f>0.61365*exp(17.502*BE17/(240.97+BE17))</f>
        <v>0</v>
      </c>
      <c r="AC17">
        <f>(Y17-AX17*(BC17+BD17)/1000)</f>
        <v>0</v>
      </c>
      <c r="AD17">
        <f>(-K17*44100)</f>
        <v>0</v>
      </c>
      <c r="AE17">
        <f>2*29.3*S17*0.92*(BE17-X17)</f>
        <v>0</v>
      </c>
      <c r="AF17">
        <f>2*0.95*5.67E-8*(((BE17+$B$7)+273)^4-(X17+273)^4)</f>
        <v>0</v>
      </c>
      <c r="AG17">
        <f>V17+AF17+AD17+AE17</f>
        <v>0</v>
      </c>
      <c r="AH17">
        <v>10</v>
      </c>
      <c r="AI17">
        <v>2</v>
      </c>
      <c r="AJ17">
        <f>IF(AH17*$H$13&gt;=AL17,1.0,(AL17/(AL17-AH17*$H$13)))</f>
        <v>0</v>
      </c>
      <c r="AK17">
        <f>(AJ17-1)*100</f>
        <v>0</v>
      </c>
      <c r="AL17">
        <f>MAX(0,($B$13+$C$13*BJ17)/(1+$D$13*BJ17)*BC17/(BE17+273)*$E$13)</f>
        <v>0</v>
      </c>
      <c r="AM17">
        <f>$B$11*BK17+$C$11*BL17+$F$11*BW17*(1-BZ17)</f>
        <v>0</v>
      </c>
      <c r="AN17">
        <f>AM17*AO17</f>
        <v>0</v>
      </c>
      <c r="AO17">
        <f>($B$11*$D$9+$C$11*$D$9+$F$11*((CJ17+CB17)/MAX(CJ17+CB17+CK17, 0.1)*$I$9+CK17/MAX(CJ17+CB17+CK17, 0.1)*$J$9))/($B$11+$C$11+$F$11)</f>
        <v>0</v>
      </c>
      <c r="AP17">
        <f>($B$11*$K$9+$C$11*$K$9+$F$11*((CJ17+CB17)/MAX(CJ17+CB17+CK17, 0.1)*$P$9+CK17/MAX(CJ17+CB17+CK17, 0.1)*$Q$9))/($B$11+$C$11+$F$11)</f>
        <v>0</v>
      </c>
      <c r="AQ17">
        <v>6</v>
      </c>
      <c r="AR17">
        <v>0.5</v>
      </c>
      <c r="AS17" t="s">
        <v>346</v>
      </c>
      <c r="AT17">
        <v>2</v>
      </c>
      <c r="AU17">
        <v>1692714864.1</v>
      </c>
      <c r="AV17">
        <v>410.147</v>
      </c>
      <c r="AW17">
        <v>419.458</v>
      </c>
      <c r="AX17">
        <v>13.5107</v>
      </c>
      <c r="AY17">
        <v>11.638</v>
      </c>
      <c r="AZ17">
        <v>408.661</v>
      </c>
      <c r="BA17">
        <v>13.4302</v>
      </c>
      <c r="BB17">
        <v>499.997</v>
      </c>
      <c r="BC17">
        <v>100.275</v>
      </c>
      <c r="BD17">
        <v>0.09996289999999999</v>
      </c>
      <c r="BE17">
        <v>22.4357</v>
      </c>
      <c r="BF17">
        <v>22.179</v>
      </c>
      <c r="BG17">
        <v>999.9</v>
      </c>
      <c r="BH17">
        <v>0</v>
      </c>
      <c r="BI17">
        <v>0</v>
      </c>
      <c r="BJ17">
        <v>10015.6</v>
      </c>
      <c r="BK17">
        <v>0</v>
      </c>
      <c r="BL17">
        <v>248.613</v>
      </c>
      <c r="BM17">
        <v>-9.3111</v>
      </c>
      <c r="BN17">
        <v>415.764</v>
      </c>
      <c r="BO17">
        <v>424.397</v>
      </c>
      <c r="BP17">
        <v>1.87271</v>
      </c>
      <c r="BQ17">
        <v>419.458</v>
      </c>
      <c r="BR17">
        <v>11.638</v>
      </c>
      <c r="BS17">
        <v>1.35478</v>
      </c>
      <c r="BT17">
        <v>1.167</v>
      </c>
      <c r="BU17">
        <v>11.4208</v>
      </c>
      <c r="BV17">
        <v>9.18708</v>
      </c>
      <c r="BW17">
        <v>1999.96</v>
      </c>
      <c r="BX17">
        <v>0.899998</v>
      </c>
      <c r="BY17">
        <v>0.100002</v>
      </c>
      <c r="BZ17">
        <v>0</v>
      </c>
      <c r="CA17">
        <v>2.4949</v>
      </c>
      <c r="CB17">
        <v>0</v>
      </c>
      <c r="CC17">
        <v>14580.2</v>
      </c>
      <c r="CD17">
        <v>17858.7</v>
      </c>
      <c r="CE17">
        <v>41.5</v>
      </c>
      <c r="CF17">
        <v>41.25</v>
      </c>
      <c r="CG17">
        <v>41.25</v>
      </c>
      <c r="CH17">
        <v>40.937</v>
      </c>
      <c r="CI17">
        <v>40.375</v>
      </c>
      <c r="CJ17">
        <v>1799.96</v>
      </c>
      <c r="CK17">
        <v>200</v>
      </c>
      <c r="CL17">
        <v>0</v>
      </c>
      <c r="CM17">
        <v>1692714858.8</v>
      </c>
      <c r="CN17">
        <v>0</v>
      </c>
      <c r="CO17">
        <v>1692714554</v>
      </c>
      <c r="CP17" t="s">
        <v>347</v>
      </c>
      <c r="CQ17">
        <v>1692714553.5</v>
      </c>
      <c r="CR17">
        <v>1692714554</v>
      </c>
      <c r="CS17">
        <v>2</v>
      </c>
      <c r="CT17">
        <v>0.064</v>
      </c>
      <c r="CU17">
        <v>-0.002</v>
      </c>
      <c r="CV17">
        <v>1.486</v>
      </c>
      <c r="CW17">
        <v>0.081</v>
      </c>
      <c r="CX17">
        <v>415</v>
      </c>
      <c r="CY17">
        <v>13</v>
      </c>
      <c r="CZ17">
        <v>0.3</v>
      </c>
      <c r="DA17">
        <v>0.11</v>
      </c>
      <c r="DB17">
        <v>7.092776544504736</v>
      </c>
      <c r="DC17">
        <v>0.649370702491732</v>
      </c>
      <c r="DD17">
        <v>0.03296836490714927</v>
      </c>
      <c r="DE17">
        <v>1</v>
      </c>
      <c r="DF17">
        <v>0.001607049723471192</v>
      </c>
      <c r="DG17">
        <v>-0.0001778084905465167</v>
      </c>
      <c r="DH17">
        <v>1.322337343526987E-05</v>
      </c>
      <c r="DI17">
        <v>1</v>
      </c>
      <c r="DJ17">
        <v>0.1223376625400394</v>
      </c>
      <c r="DK17">
        <v>-0.02221100841285852</v>
      </c>
      <c r="DL17">
        <v>0.001076142895738016</v>
      </c>
      <c r="DM17">
        <v>1</v>
      </c>
      <c r="DN17">
        <v>3</v>
      </c>
      <c r="DO17">
        <v>3</v>
      </c>
      <c r="DP17" t="s">
        <v>348</v>
      </c>
      <c r="DQ17">
        <v>3.10287</v>
      </c>
      <c r="DR17">
        <v>2.73374</v>
      </c>
      <c r="DS17">
        <v>0.0990832</v>
      </c>
      <c r="DT17">
        <v>0.1018</v>
      </c>
      <c r="DU17">
        <v>0.069538</v>
      </c>
      <c r="DV17">
        <v>0.0639468</v>
      </c>
      <c r="DW17">
        <v>26451.5</v>
      </c>
      <c r="DX17">
        <v>28655.9</v>
      </c>
      <c r="DY17">
        <v>27787</v>
      </c>
      <c r="DZ17">
        <v>29979.2</v>
      </c>
      <c r="EA17">
        <v>32374.3</v>
      </c>
      <c r="EB17">
        <v>34643.9</v>
      </c>
      <c r="EC17">
        <v>38114.9</v>
      </c>
      <c r="ED17">
        <v>41132.7</v>
      </c>
      <c r="EE17">
        <v>2.19555</v>
      </c>
      <c r="EF17">
        <v>2.2467</v>
      </c>
      <c r="EG17">
        <v>0.0806451</v>
      </c>
      <c r="EH17">
        <v>0</v>
      </c>
      <c r="EI17">
        <v>20.8482</v>
      </c>
      <c r="EJ17">
        <v>999.9</v>
      </c>
      <c r="EK17">
        <v>65.40000000000001</v>
      </c>
      <c r="EL17">
        <v>23.5</v>
      </c>
      <c r="EM17">
        <v>18.9544</v>
      </c>
      <c r="EN17">
        <v>65.13160000000001</v>
      </c>
      <c r="EO17">
        <v>12.4679</v>
      </c>
      <c r="EP17">
        <v>1</v>
      </c>
      <c r="EQ17">
        <v>-0.409418</v>
      </c>
      <c r="ER17">
        <v>0.547519</v>
      </c>
      <c r="ES17">
        <v>20.2077</v>
      </c>
      <c r="ET17">
        <v>5.25488</v>
      </c>
      <c r="EU17">
        <v>12.0568</v>
      </c>
      <c r="EV17">
        <v>4.9728</v>
      </c>
      <c r="EW17">
        <v>3.29223</v>
      </c>
      <c r="EX17">
        <v>9350.799999999999</v>
      </c>
      <c r="EY17">
        <v>9999</v>
      </c>
      <c r="EZ17">
        <v>9999</v>
      </c>
      <c r="FA17">
        <v>145.8</v>
      </c>
      <c r="FB17">
        <v>4.97187</v>
      </c>
      <c r="FC17">
        <v>1.87034</v>
      </c>
      <c r="FD17">
        <v>1.87654</v>
      </c>
      <c r="FE17">
        <v>1.86964</v>
      </c>
      <c r="FF17">
        <v>1.87286</v>
      </c>
      <c r="FG17">
        <v>1.87449</v>
      </c>
      <c r="FH17">
        <v>1.87378</v>
      </c>
      <c r="FI17">
        <v>1.8753</v>
      </c>
      <c r="FJ17">
        <v>0</v>
      </c>
      <c r="FK17">
        <v>0</v>
      </c>
      <c r="FL17">
        <v>0</v>
      </c>
      <c r="FM17">
        <v>0</v>
      </c>
      <c r="FN17" t="s">
        <v>349</v>
      </c>
      <c r="FO17" t="s">
        <v>350</v>
      </c>
      <c r="FP17" t="s">
        <v>351</v>
      </c>
      <c r="FQ17" t="s">
        <v>351</v>
      </c>
      <c r="FR17" t="s">
        <v>351</v>
      </c>
      <c r="FS17" t="s">
        <v>351</v>
      </c>
      <c r="FT17">
        <v>0</v>
      </c>
      <c r="FU17">
        <v>100</v>
      </c>
      <c r="FV17">
        <v>100</v>
      </c>
      <c r="FW17">
        <v>1.486</v>
      </c>
      <c r="FX17">
        <v>0.0805</v>
      </c>
      <c r="FY17">
        <v>1.486142857142795</v>
      </c>
      <c r="FZ17">
        <v>0</v>
      </c>
      <c r="GA17">
        <v>0</v>
      </c>
      <c r="GB17">
        <v>0</v>
      </c>
      <c r="GC17">
        <v>0.08051999999999815</v>
      </c>
      <c r="GD17">
        <v>0</v>
      </c>
      <c r="GE17">
        <v>0</v>
      </c>
      <c r="GF17">
        <v>0</v>
      </c>
      <c r="GG17">
        <v>-1</v>
      </c>
      <c r="GH17">
        <v>-1</v>
      </c>
      <c r="GI17">
        <v>-1</v>
      </c>
      <c r="GJ17">
        <v>-1</v>
      </c>
      <c r="GK17">
        <v>5.2</v>
      </c>
      <c r="GL17">
        <v>5.2</v>
      </c>
      <c r="GM17">
        <v>1.03149</v>
      </c>
      <c r="GN17">
        <v>2.47437</v>
      </c>
      <c r="GO17">
        <v>1.39893</v>
      </c>
      <c r="GP17">
        <v>2.29858</v>
      </c>
      <c r="GQ17">
        <v>1.44897</v>
      </c>
      <c r="GR17">
        <v>2.33521</v>
      </c>
      <c r="GS17">
        <v>26.8924</v>
      </c>
      <c r="GT17">
        <v>16.0671</v>
      </c>
      <c r="GU17">
        <v>18</v>
      </c>
      <c r="GV17">
        <v>461.144</v>
      </c>
      <c r="GW17">
        <v>563.787</v>
      </c>
      <c r="GX17">
        <v>20.0013</v>
      </c>
      <c r="GY17">
        <v>21.6981</v>
      </c>
      <c r="GZ17">
        <v>30.0006</v>
      </c>
      <c r="HA17">
        <v>21.6682</v>
      </c>
      <c r="HB17">
        <v>21.6333</v>
      </c>
      <c r="HC17">
        <v>20.6091</v>
      </c>
      <c r="HD17">
        <v>41.1489</v>
      </c>
      <c r="HE17">
        <v>52.0931</v>
      </c>
      <c r="HF17">
        <v>20</v>
      </c>
      <c r="HG17">
        <v>420</v>
      </c>
      <c r="HH17">
        <v>11.7282</v>
      </c>
      <c r="HI17">
        <v>102.822</v>
      </c>
      <c r="HJ17">
        <v>102.773</v>
      </c>
    </row>
    <row r="18" spans="1:218">
      <c r="A18">
        <v>2</v>
      </c>
      <c r="B18">
        <v>1692715018.1</v>
      </c>
      <c r="C18">
        <v>154</v>
      </c>
      <c r="D18" t="s">
        <v>352</v>
      </c>
      <c r="E18" t="s">
        <v>353</v>
      </c>
      <c r="F18" t="s">
        <v>344</v>
      </c>
      <c r="I18" t="s">
        <v>345</v>
      </c>
      <c r="J18">
        <v>1692715018.1</v>
      </c>
      <c r="K18">
        <f>(L18)/1000</f>
        <v>0</v>
      </c>
      <c r="L18">
        <f>1000*BB18*AJ18*(AX18-AY18)/(100*AQ18*(1000-AJ18*AX18))</f>
        <v>0</v>
      </c>
      <c r="M18">
        <f>BB18*AJ18*(AW18-AV18*(1000-AJ18*AY18)/(1000-AJ18*AX18))/(100*AQ18)</f>
        <v>0</v>
      </c>
      <c r="N18">
        <f>AV18 - IF(AJ18&gt;1, M18*AQ18*100.0/(AL18*BJ18), 0)</f>
        <v>0</v>
      </c>
      <c r="O18">
        <f>((U18-K18/2)*N18-M18)/(U18+K18/2)</f>
        <v>0</v>
      </c>
      <c r="P18">
        <f>O18*(BC18+BD18)/1000.0</f>
        <v>0</v>
      </c>
      <c r="Q18">
        <f>(AV18 - IF(AJ18&gt;1, M18*AQ18*100.0/(AL18*BJ18), 0))*(BC18+BD18)/1000.0</f>
        <v>0</v>
      </c>
      <c r="R18">
        <f>2.0/((1/T18-1/S18)+SIGN(T18)*SQRT((1/T18-1/S18)*(1/T18-1/S18) + 4*AR18/((AR18+1)*(AR18+1))*(2*1/T18*1/S18-1/S18*1/S18)))</f>
        <v>0</v>
      </c>
      <c r="S18">
        <f>IF(LEFT(AS18,1)&lt;&gt;"0",IF(LEFT(AS18,1)="1",3.0,AT18),$D$5+$E$5*(BJ18*BC18/($K$5*1000))+$F$5*(BJ18*BC18/($K$5*1000))*MAX(MIN(AQ18,$J$5),$I$5)*MAX(MIN(AQ18,$J$5),$I$5)+$G$5*MAX(MIN(AQ18,$J$5),$I$5)*(BJ18*BC18/($K$5*1000))+$H$5*(BJ18*BC18/($K$5*1000))*(BJ18*BC18/($K$5*1000)))</f>
        <v>0</v>
      </c>
      <c r="T18">
        <f>K18*(1000-(1000*0.61365*exp(17.502*X18/(240.97+X18))/(BC18+BD18)+AX18)/2)/(1000*0.61365*exp(17.502*X18/(240.97+X18))/(BC18+BD18)-AX18)</f>
        <v>0</v>
      </c>
      <c r="U18">
        <f>1/((AR18+1)/(R18/1.6)+1/(S18/1.37)) + AR18/((AR18+1)/(R18/1.6) + AR18/(S18/1.37))</f>
        <v>0</v>
      </c>
      <c r="V18">
        <f>(AM18*AP18)</f>
        <v>0</v>
      </c>
      <c r="W18">
        <f>(BE18+(V18+2*0.95*5.67E-8*(((BE18+$B$7)+273)^4-(BE18+273)^4)-44100*K18)/(1.84*29.3*S18+8*0.95*5.67E-8*(BE18+273)^3))</f>
        <v>0</v>
      </c>
      <c r="X18">
        <f>($C$7*BF18+$D$7*BG18+$E$7*W18)</f>
        <v>0</v>
      </c>
      <c r="Y18">
        <f>0.61365*exp(17.502*X18/(240.97+X18))</f>
        <v>0</v>
      </c>
      <c r="Z18">
        <f>(AA18/AB18*100)</f>
        <v>0</v>
      </c>
      <c r="AA18">
        <f>AX18*(BC18+BD18)/1000</f>
        <v>0</v>
      </c>
      <c r="AB18">
        <f>0.61365*exp(17.502*BE18/(240.97+BE18))</f>
        <v>0</v>
      </c>
      <c r="AC18">
        <f>(Y18-AX18*(BC18+BD18)/1000)</f>
        <v>0</v>
      </c>
      <c r="AD18">
        <f>(-K18*44100)</f>
        <v>0</v>
      </c>
      <c r="AE18">
        <f>2*29.3*S18*0.92*(BE18-X18)</f>
        <v>0</v>
      </c>
      <c r="AF18">
        <f>2*0.95*5.67E-8*(((BE18+$B$7)+273)^4-(X18+273)^4)</f>
        <v>0</v>
      </c>
      <c r="AG18">
        <f>V18+AF18+AD18+AE18</f>
        <v>0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MAX(0,($B$13+$C$13*BJ18)/(1+$D$13*BJ18)*BC18/(BE18+273)*$E$13)</f>
        <v>0</v>
      </c>
      <c r="AM18">
        <f>$B$11*BK18+$C$11*BL18+$F$11*BW18*(1-BZ18)</f>
        <v>0</v>
      </c>
      <c r="AN18">
        <f>AM18*AO18</f>
        <v>0</v>
      </c>
      <c r="AO18">
        <f>($B$11*$D$9+$C$11*$D$9+$F$11*((CJ18+CB18)/MAX(CJ18+CB18+CK18, 0.1)*$I$9+CK18/MAX(CJ18+CB18+CK18, 0.1)*$J$9))/($B$11+$C$11+$F$11)</f>
        <v>0</v>
      </c>
      <c r="AP18">
        <f>($B$11*$K$9+$C$11*$K$9+$F$11*((CJ18+CB18)/MAX(CJ18+CB18+CK18, 0.1)*$P$9+CK18/MAX(CJ18+CB18+CK18, 0.1)*$Q$9))/($B$11+$C$11+$F$11)</f>
        <v>0</v>
      </c>
      <c r="AQ18">
        <v>6</v>
      </c>
      <c r="AR18">
        <v>0.5</v>
      </c>
      <c r="AS18" t="s">
        <v>346</v>
      </c>
      <c r="AT18">
        <v>2</v>
      </c>
      <c r="AU18">
        <v>1692715018.1</v>
      </c>
      <c r="AV18">
        <v>409.635</v>
      </c>
      <c r="AW18">
        <v>419.751</v>
      </c>
      <c r="AX18">
        <v>13.5608</v>
      </c>
      <c r="AY18">
        <v>11.9376</v>
      </c>
      <c r="AZ18">
        <v>408.149</v>
      </c>
      <c r="BA18">
        <v>13.4803</v>
      </c>
      <c r="BB18">
        <v>499.961</v>
      </c>
      <c r="BC18">
        <v>100.267</v>
      </c>
      <c r="BD18">
        <v>0.0998274</v>
      </c>
      <c r="BE18">
        <v>22.5667</v>
      </c>
      <c r="BF18">
        <v>22.1904</v>
      </c>
      <c r="BG18">
        <v>999.9</v>
      </c>
      <c r="BH18">
        <v>0</v>
      </c>
      <c r="BI18">
        <v>0</v>
      </c>
      <c r="BJ18">
        <v>10010.6</v>
      </c>
      <c r="BK18">
        <v>0</v>
      </c>
      <c r="BL18">
        <v>518.3049999999999</v>
      </c>
      <c r="BM18">
        <v>-10.1165</v>
      </c>
      <c r="BN18">
        <v>415.266</v>
      </c>
      <c r="BO18">
        <v>424.823</v>
      </c>
      <c r="BP18">
        <v>1.62324</v>
      </c>
      <c r="BQ18">
        <v>419.751</v>
      </c>
      <c r="BR18">
        <v>11.9376</v>
      </c>
      <c r="BS18">
        <v>1.3597</v>
      </c>
      <c r="BT18">
        <v>1.19694</v>
      </c>
      <c r="BU18">
        <v>11.4755</v>
      </c>
      <c r="BV18">
        <v>9.56359</v>
      </c>
      <c r="BW18">
        <v>1999.95</v>
      </c>
      <c r="BX18">
        <v>0.9000010000000001</v>
      </c>
      <c r="BY18">
        <v>0.0999987</v>
      </c>
      <c r="BZ18">
        <v>0</v>
      </c>
      <c r="CA18">
        <v>2.4604</v>
      </c>
      <c r="CB18">
        <v>0</v>
      </c>
      <c r="CC18">
        <v>28941.4</v>
      </c>
      <c r="CD18">
        <v>17858.6</v>
      </c>
      <c r="CE18">
        <v>39.25</v>
      </c>
      <c r="CF18">
        <v>39.062</v>
      </c>
      <c r="CG18">
        <v>39.437</v>
      </c>
      <c r="CH18">
        <v>37.687</v>
      </c>
      <c r="CI18">
        <v>38.187</v>
      </c>
      <c r="CJ18">
        <v>1799.96</v>
      </c>
      <c r="CK18">
        <v>199.99</v>
      </c>
      <c r="CL18">
        <v>0</v>
      </c>
      <c r="CM18">
        <v>1692715013</v>
      </c>
      <c r="CN18">
        <v>0</v>
      </c>
      <c r="CO18">
        <v>1692714554</v>
      </c>
      <c r="CP18" t="s">
        <v>347</v>
      </c>
      <c r="CQ18">
        <v>1692714553.5</v>
      </c>
      <c r="CR18">
        <v>1692714554</v>
      </c>
      <c r="CS18">
        <v>2</v>
      </c>
      <c r="CT18">
        <v>0.064</v>
      </c>
      <c r="CU18">
        <v>-0.002</v>
      </c>
      <c r="CV18">
        <v>1.486</v>
      </c>
      <c r="CW18">
        <v>0.081</v>
      </c>
      <c r="CX18">
        <v>415</v>
      </c>
      <c r="CY18">
        <v>13</v>
      </c>
      <c r="CZ18">
        <v>0.3</v>
      </c>
      <c r="DA18">
        <v>0.11</v>
      </c>
      <c r="DB18">
        <v>7.835510308212277</v>
      </c>
      <c r="DC18">
        <v>0.229133885256392</v>
      </c>
      <c r="DD18">
        <v>0.03364838502885177</v>
      </c>
      <c r="DE18">
        <v>1</v>
      </c>
      <c r="DF18">
        <v>0.00140386035204943</v>
      </c>
      <c r="DG18">
        <v>-0.0003263360576216451</v>
      </c>
      <c r="DH18">
        <v>2.470968894132431E-05</v>
      </c>
      <c r="DI18">
        <v>1</v>
      </c>
      <c r="DJ18">
        <v>0.1058717425072966</v>
      </c>
      <c r="DK18">
        <v>-0.03100139745431388</v>
      </c>
      <c r="DL18">
        <v>0.001614916103687779</v>
      </c>
      <c r="DM18">
        <v>1</v>
      </c>
      <c r="DN18">
        <v>3</v>
      </c>
      <c r="DO18">
        <v>3</v>
      </c>
      <c r="DP18" t="s">
        <v>348</v>
      </c>
      <c r="DQ18">
        <v>3.10287</v>
      </c>
      <c r="DR18">
        <v>2.73355</v>
      </c>
      <c r="DS18">
        <v>0.09890889999999999</v>
      </c>
      <c r="DT18">
        <v>0.101776</v>
      </c>
      <c r="DU18">
        <v>0.0696778</v>
      </c>
      <c r="DV18">
        <v>0.0651499</v>
      </c>
      <c r="DW18">
        <v>26440</v>
      </c>
      <c r="DX18">
        <v>28638.3</v>
      </c>
      <c r="DY18">
        <v>27770.8</v>
      </c>
      <c r="DZ18">
        <v>29960.9</v>
      </c>
      <c r="EA18">
        <v>32348.5</v>
      </c>
      <c r="EB18">
        <v>34576.5</v>
      </c>
      <c r="EC18">
        <v>38091.2</v>
      </c>
      <c r="ED18">
        <v>41106.3</v>
      </c>
      <c r="EE18">
        <v>2.21388</v>
      </c>
      <c r="EF18">
        <v>2.239</v>
      </c>
      <c r="EG18">
        <v>0.079222</v>
      </c>
      <c r="EH18">
        <v>0</v>
      </c>
      <c r="EI18">
        <v>20.8832</v>
      </c>
      <c r="EJ18">
        <v>999.9</v>
      </c>
      <c r="EK18">
        <v>64.90000000000001</v>
      </c>
      <c r="EL18">
        <v>23.7</v>
      </c>
      <c r="EM18">
        <v>19.0378</v>
      </c>
      <c r="EN18">
        <v>65.1816</v>
      </c>
      <c r="EO18">
        <v>12.504</v>
      </c>
      <c r="EP18">
        <v>1</v>
      </c>
      <c r="EQ18">
        <v>-0.385587</v>
      </c>
      <c r="ER18">
        <v>0.837029</v>
      </c>
      <c r="ES18">
        <v>20.2051</v>
      </c>
      <c r="ET18">
        <v>5.25847</v>
      </c>
      <c r="EU18">
        <v>12.0577</v>
      </c>
      <c r="EV18">
        <v>4.97355</v>
      </c>
      <c r="EW18">
        <v>3.293</v>
      </c>
      <c r="EX18">
        <v>9354.200000000001</v>
      </c>
      <c r="EY18">
        <v>9999</v>
      </c>
      <c r="EZ18">
        <v>9999</v>
      </c>
      <c r="FA18">
        <v>145.8</v>
      </c>
      <c r="FB18">
        <v>4.97188</v>
      </c>
      <c r="FC18">
        <v>1.87031</v>
      </c>
      <c r="FD18">
        <v>1.87654</v>
      </c>
      <c r="FE18">
        <v>1.86966</v>
      </c>
      <c r="FF18">
        <v>1.87286</v>
      </c>
      <c r="FG18">
        <v>1.87443</v>
      </c>
      <c r="FH18">
        <v>1.87378</v>
      </c>
      <c r="FI18">
        <v>1.87531</v>
      </c>
      <c r="FJ18">
        <v>0</v>
      </c>
      <c r="FK18">
        <v>0</v>
      </c>
      <c r="FL18">
        <v>0</v>
      </c>
      <c r="FM18">
        <v>0</v>
      </c>
      <c r="FN18" t="s">
        <v>349</v>
      </c>
      <c r="FO18" t="s">
        <v>350</v>
      </c>
      <c r="FP18" t="s">
        <v>351</v>
      </c>
      <c r="FQ18" t="s">
        <v>351</v>
      </c>
      <c r="FR18" t="s">
        <v>351</v>
      </c>
      <c r="FS18" t="s">
        <v>351</v>
      </c>
      <c r="FT18">
        <v>0</v>
      </c>
      <c r="FU18">
        <v>100</v>
      </c>
      <c r="FV18">
        <v>100</v>
      </c>
      <c r="FW18">
        <v>1.486</v>
      </c>
      <c r="FX18">
        <v>0.0805</v>
      </c>
      <c r="FY18">
        <v>1.486142857142795</v>
      </c>
      <c r="FZ18">
        <v>0</v>
      </c>
      <c r="GA18">
        <v>0</v>
      </c>
      <c r="GB18">
        <v>0</v>
      </c>
      <c r="GC18">
        <v>0.08051999999999815</v>
      </c>
      <c r="GD18">
        <v>0</v>
      </c>
      <c r="GE18">
        <v>0</v>
      </c>
      <c r="GF18">
        <v>0</v>
      </c>
      <c r="GG18">
        <v>-1</v>
      </c>
      <c r="GH18">
        <v>-1</v>
      </c>
      <c r="GI18">
        <v>-1</v>
      </c>
      <c r="GJ18">
        <v>-1</v>
      </c>
      <c r="GK18">
        <v>7.7</v>
      </c>
      <c r="GL18">
        <v>7.7</v>
      </c>
      <c r="GM18">
        <v>1.05225</v>
      </c>
      <c r="GN18">
        <v>2.4646</v>
      </c>
      <c r="GO18">
        <v>1.39893</v>
      </c>
      <c r="GP18">
        <v>2.29858</v>
      </c>
      <c r="GQ18">
        <v>1.44897</v>
      </c>
      <c r="GR18">
        <v>2.41211</v>
      </c>
      <c r="GS18">
        <v>27.3077</v>
      </c>
      <c r="GT18">
        <v>16.0583</v>
      </c>
      <c r="GU18">
        <v>18</v>
      </c>
      <c r="GV18">
        <v>474.758</v>
      </c>
      <c r="GW18">
        <v>561.521</v>
      </c>
      <c r="GX18">
        <v>20.0037</v>
      </c>
      <c r="GY18">
        <v>22.0347</v>
      </c>
      <c r="GZ18">
        <v>30.0009</v>
      </c>
      <c r="HA18">
        <v>21.9542</v>
      </c>
      <c r="HB18">
        <v>21.9133</v>
      </c>
      <c r="HC18">
        <v>21.0462</v>
      </c>
      <c r="HD18">
        <v>39.4278</v>
      </c>
      <c r="HE18">
        <v>47.1317</v>
      </c>
      <c r="HF18">
        <v>20</v>
      </c>
      <c r="HG18">
        <v>420</v>
      </c>
      <c r="HH18">
        <v>11.9744</v>
      </c>
      <c r="HI18">
        <v>102.759</v>
      </c>
      <c r="HJ18">
        <v>102.708</v>
      </c>
    </row>
    <row r="19" spans="1:218">
      <c r="A19">
        <v>3</v>
      </c>
      <c r="B19">
        <v>1692715184.1</v>
      </c>
      <c r="C19">
        <v>320</v>
      </c>
      <c r="D19" t="s">
        <v>354</v>
      </c>
      <c r="E19" t="s">
        <v>355</v>
      </c>
      <c r="F19" t="s">
        <v>344</v>
      </c>
      <c r="I19" t="s">
        <v>345</v>
      </c>
      <c r="J19">
        <v>1692715184.1</v>
      </c>
      <c r="K19">
        <f>(L19)/1000</f>
        <v>0</v>
      </c>
      <c r="L19">
        <f>1000*BB19*AJ19*(AX19-AY19)/(100*AQ19*(1000-AJ19*AX19))</f>
        <v>0</v>
      </c>
      <c r="M19">
        <f>BB19*AJ19*(AW19-AV19*(1000-AJ19*AY19)/(1000-AJ19*AX19))/(100*AQ19)</f>
        <v>0</v>
      </c>
      <c r="N19">
        <f>AV19 - IF(AJ19&gt;1, M19*AQ19*100.0/(AL19*BJ19), 0)</f>
        <v>0</v>
      </c>
      <c r="O19">
        <f>((U19-K19/2)*N19-M19)/(U19+K19/2)</f>
        <v>0</v>
      </c>
      <c r="P19">
        <f>O19*(BC19+BD19)/1000.0</f>
        <v>0</v>
      </c>
      <c r="Q19">
        <f>(AV19 - IF(AJ19&gt;1, M19*AQ19*100.0/(AL19*BJ19), 0))*(BC19+BD19)/1000.0</f>
        <v>0</v>
      </c>
      <c r="R19">
        <f>2.0/((1/T19-1/S19)+SIGN(T19)*SQRT((1/T19-1/S19)*(1/T19-1/S19) + 4*AR19/((AR19+1)*(AR19+1))*(2*1/T19*1/S19-1/S19*1/S19)))</f>
        <v>0</v>
      </c>
      <c r="S19">
        <f>IF(LEFT(AS19,1)&lt;&gt;"0",IF(LEFT(AS19,1)="1",3.0,AT19),$D$5+$E$5*(BJ19*BC19/($K$5*1000))+$F$5*(BJ19*BC19/($K$5*1000))*MAX(MIN(AQ19,$J$5),$I$5)*MAX(MIN(AQ19,$J$5),$I$5)+$G$5*MAX(MIN(AQ19,$J$5),$I$5)*(BJ19*BC19/($K$5*1000))+$H$5*(BJ19*BC19/($K$5*1000))*(BJ19*BC19/($K$5*1000)))</f>
        <v>0</v>
      </c>
      <c r="T19">
        <f>K19*(1000-(1000*0.61365*exp(17.502*X19/(240.97+X19))/(BC19+BD19)+AX19)/2)/(1000*0.61365*exp(17.502*X19/(240.97+X19))/(BC19+BD19)-AX19)</f>
        <v>0</v>
      </c>
      <c r="U19">
        <f>1/((AR19+1)/(R19/1.6)+1/(S19/1.37)) + AR19/((AR19+1)/(R19/1.6) + AR19/(S19/1.37))</f>
        <v>0</v>
      </c>
      <c r="V19">
        <f>(AM19*AP19)</f>
        <v>0</v>
      </c>
      <c r="W19">
        <f>(BE19+(V19+2*0.95*5.67E-8*(((BE19+$B$7)+273)^4-(BE19+273)^4)-44100*K19)/(1.84*29.3*S19+8*0.95*5.67E-8*(BE19+273)^3))</f>
        <v>0</v>
      </c>
      <c r="X19">
        <f>($C$7*BF19+$D$7*BG19+$E$7*W19)</f>
        <v>0</v>
      </c>
      <c r="Y19">
        <f>0.61365*exp(17.502*X19/(240.97+X19))</f>
        <v>0</v>
      </c>
      <c r="Z19">
        <f>(AA19/AB19*100)</f>
        <v>0</v>
      </c>
      <c r="AA19">
        <f>AX19*(BC19+BD19)/1000</f>
        <v>0</v>
      </c>
      <c r="AB19">
        <f>0.61365*exp(17.502*BE19/(240.97+BE19))</f>
        <v>0</v>
      </c>
      <c r="AC19">
        <f>(Y19-AX19*(BC19+BD19)/1000)</f>
        <v>0</v>
      </c>
      <c r="AD19">
        <f>(-K19*44100)</f>
        <v>0</v>
      </c>
      <c r="AE19">
        <f>2*29.3*S19*0.92*(BE19-X19)</f>
        <v>0</v>
      </c>
      <c r="AF19">
        <f>2*0.95*5.67E-8*(((BE19+$B$7)+273)^4-(X19+273)^4)</f>
        <v>0</v>
      </c>
      <c r="AG19">
        <f>V19+AF19+AD19+AE19</f>
        <v>0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MAX(0,($B$13+$C$13*BJ19)/(1+$D$13*BJ19)*BC19/(BE19+273)*$E$13)</f>
        <v>0</v>
      </c>
      <c r="AM19">
        <f>$B$11*BK19+$C$11*BL19+$F$11*BW19*(1-BZ19)</f>
        <v>0</v>
      </c>
      <c r="AN19">
        <f>AM19*AO19</f>
        <v>0</v>
      </c>
      <c r="AO19">
        <f>($B$11*$D$9+$C$11*$D$9+$F$11*((CJ19+CB19)/MAX(CJ19+CB19+CK19, 0.1)*$I$9+CK19/MAX(CJ19+CB19+CK19, 0.1)*$J$9))/($B$11+$C$11+$F$11)</f>
        <v>0</v>
      </c>
      <c r="AP19">
        <f>($B$11*$K$9+$C$11*$K$9+$F$11*((CJ19+CB19)/MAX(CJ19+CB19+CK19, 0.1)*$P$9+CK19/MAX(CJ19+CB19+CK19, 0.1)*$Q$9))/($B$11+$C$11+$F$11)</f>
        <v>0</v>
      </c>
      <c r="AQ19">
        <v>6</v>
      </c>
      <c r="AR19">
        <v>0.5</v>
      </c>
      <c r="AS19" t="s">
        <v>346</v>
      </c>
      <c r="AT19">
        <v>2</v>
      </c>
      <c r="AU19">
        <v>1692715184.1</v>
      </c>
      <c r="AV19">
        <v>409.231</v>
      </c>
      <c r="AW19">
        <v>419.587</v>
      </c>
      <c r="AX19">
        <v>12.1335</v>
      </c>
      <c r="AY19">
        <v>6.8545</v>
      </c>
      <c r="AZ19">
        <v>407.745</v>
      </c>
      <c r="BA19">
        <v>12.053</v>
      </c>
      <c r="BB19">
        <v>500.02</v>
      </c>
      <c r="BC19">
        <v>100.262</v>
      </c>
      <c r="BD19">
        <v>0.09997540000000001</v>
      </c>
      <c r="BE19">
        <v>22.5333</v>
      </c>
      <c r="BF19">
        <v>21.2552</v>
      </c>
      <c r="BG19">
        <v>999.9</v>
      </c>
      <c r="BH19">
        <v>0</v>
      </c>
      <c r="BI19">
        <v>0</v>
      </c>
      <c r="BJ19">
        <v>9993.75</v>
      </c>
      <c r="BK19">
        <v>0</v>
      </c>
      <c r="BL19">
        <v>431.212</v>
      </c>
      <c r="BM19">
        <v>-10.3557</v>
      </c>
      <c r="BN19">
        <v>414.257</v>
      </c>
      <c r="BO19">
        <v>422.482</v>
      </c>
      <c r="BP19">
        <v>5.27903</v>
      </c>
      <c r="BQ19">
        <v>419.587</v>
      </c>
      <c r="BR19">
        <v>6.8545</v>
      </c>
      <c r="BS19">
        <v>1.21653</v>
      </c>
      <c r="BT19">
        <v>0.687245</v>
      </c>
      <c r="BU19">
        <v>9.805389999999999</v>
      </c>
      <c r="BV19">
        <v>1.56963</v>
      </c>
      <c r="BW19">
        <v>1999.91</v>
      </c>
      <c r="BX19">
        <v>0.899992</v>
      </c>
      <c r="BY19">
        <v>0.100008</v>
      </c>
      <c r="BZ19">
        <v>0</v>
      </c>
      <c r="CA19">
        <v>2.5519</v>
      </c>
      <c r="CB19">
        <v>0</v>
      </c>
      <c r="CC19">
        <v>16747.6</v>
      </c>
      <c r="CD19">
        <v>17858.2</v>
      </c>
      <c r="CE19">
        <v>38.125</v>
      </c>
      <c r="CF19">
        <v>39.062</v>
      </c>
      <c r="CG19">
        <v>38.375</v>
      </c>
      <c r="CH19">
        <v>37.375</v>
      </c>
      <c r="CI19">
        <v>37.437</v>
      </c>
      <c r="CJ19">
        <v>1799.9</v>
      </c>
      <c r="CK19">
        <v>200.01</v>
      </c>
      <c r="CL19">
        <v>0</v>
      </c>
      <c r="CM19">
        <v>1692715179.2</v>
      </c>
      <c r="CN19">
        <v>0</v>
      </c>
      <c r="CO19">
        <v>1692714554</v>
      </c>
      <c r="CP19" t="s">
        <v>347</v>
      </c>
      <c r="CQ19">
        <v>1692714553.5</v>
      </c>
      <c r="CR19">
        <v>1692714554</v>
      </c>
      <c r="CS19">
        <v>2</v>
      </c>
      <c r="CT19">
        <v>0.064</v>
      </c>
      <c r="CU19">
        <v>-0.002</v>
      </c>
      <c r="CV19">
        <v>1.486</v>
      </c>
      <c r="CW19">
        <v>0.081</v>
      </c>
      <c r="CX19">
        <v>415</v>
      </c>
      <c r="CY19">
        <v>13</v>
      </c>
      <c r="CZ19">
        <v>0.3</v>
      </c>
      <c r="DA19">
        <v>0.11</v>
      </c>
      <c r="DB19">
        <v>6.802154187535818</v>
      </c>
      <c r="DC19">
        <v>0.3774964462929633</v>
      </c>
      <c r="DD19">
        <v>0.02849343457170301</v>
      </c>
      <c r="DE19">
        <v>1</v>
      </c>
      <c r="DF19">
        <v>0.00500187026556598</v>
      </c>
      <c r="DG19">
        <v>-0.004178687739661418</v>
      </c>
      <c r="DH19">
        <v>0.0003018600655946527</v>
      </c>
      <c r="DI19">
        <v>1</v>
      </c>
      <c r="DJ19">
        <v>0.3946579232279141</v>
      </c>
      <c r="DK19">
        <v>-0.4144340247875759</v>
      </c>
      <c r="DL19">
        <v>0.01995510412023963</v>
      </c>
      <c r="DM19">
        <v>1</v>
      </c>
      <c r="DN19">
        <v>3</v>
      </c>
      <c r="DO19">
        <v>3</v>
      </c>
      <c r="DP19" t="s">
        <v>348</v>
      </c>
      <c r="DQ19">
        <v>3.1017</v>
      </c>
      <c r="DR19">
        <v>2.73356</v>
      </c>
      <c r="DS19">
        <v>0.0987272</v>
      </c>
      <c r="DT19">
        <v>0.1016</v>
      </c>
      <c r="DU19">
        <v>0.0639204</v>
      </c>
      <c r="DV19">
        <v>0.0419975</v>
      </c>
      <c r="DW19">
        <v>26426</v>
      </c>
      <c r="DX19">
        <v>28628.3</v>
      </c>
      <c r="DY19">
        <v>27752.1</v>
      </c>
      <c r="DZ19">
        <v>29945.8</v>
      </c>
      <c r="EA19">
        <v>32526.5</v>
      </c>
      <c r="EB19">
        <v>35411.3</v>
      </c>
      <c r="EC19">
        <v>38066.7</v>
      </c>
      <c r="ED19">
        <v>41084.1</v>
      </c>
      <c r="EE19">
        <v>2.20482</v>
      </c>
      <c r="EF19">
        <v>2.20723</v>
      </c>
      <c r="EG19">
        <v>-0.00388175</v>
      </c>
      <c r="EH19">
        <v>0</v>
      </c>
      <c r="EI19">
        <v>21.3193</v>
      </c>
      <c r="EJ19">
        <v>999.9</v>
      </c>
      <c r="EK19">
        <v>62.1</v>
      </c>
      <c r="EL19">
        <v>24</v>
      </c>
      <c r="EM19">
        <v>18.5499</v>
      </c>
      <c r="EN19">
        <v>65.3515</v>
      </c>
      <c r="EO19">
        <v>12.2276</v>
      </c>
      <c r="EP19">
        <v>1</v>
      </c>
      <c r="EQ19">
        <v>-0.358615</v>
      </c>
      <c r="ER19">
        <v>0.957255</v>
      </c>
      <c r="ES19">
        <v>20.2063</v>
      </c>
      <c r="ET19">
        <v>5.25907</v>
      </c>
      <c r="EU19">
        <v>12.0579</v>
      </c>
      <c r="EV19">
        <v>4.9735</v>
      </c>
      <c r="EW19">
        <v>3.293</v>
      </c>
      <c r="EX19">
        <v>9358.1</v>
      </c>
      <c r="EY19">
        <v>9999</v>
      </c>
      <c r="EZ19">
        <v>9999</v>
      </c>
      <c r="FA19">
        <v>145.9</v>
      </c>
      <c r="FB19">
        <v>4.97193</v>
      </c>
      <c r="FC19">
        <v>1.87042</v>
      </c>
      <c r="FD19">
        <v>1.87667</v>
      </c>
      <c r="FE19">
        <v>1.86968</v>
      </c>
      <c r="FF19">
        <v>1.87288</v>
      </c>
      <c r="FG19">
        <v>1.87452</v>
      </c>
      <c r="FH19">
        <v>1.87381</v>
      </c>
      <c r="FI19">
        <v>1.87531</v>
      </c>
      <c r="FJ19">
        <v>0</v>
      </c>
      <c r="FK19">
        <v>0</v>
      </c>
      <c r="FL19">
        <v>0</v>
      </c>
      <c r="FM19">
        <v>0</v>
      </c>
      <c r="FN19" t="s">
        <v>349</v>
      </c>
      <c r="FO19" t="s">
        <v>350</v>
      </c>
      <c r="FP19" t="s">
        <v>351</v>
      </c>
      <c r="FQ19" t="s">
        <v>351</v>
      </c>
      <c r="FR19" t="s">
        <v>351</v>
      </c>
      <c r="FS19" t="s">
        <v>351</v>
      </c>
      <c r="FT19">
        <v>0</v>
      </c>
      <c r="FU19">
        <v>100</v>
      </c>
      <c r="FV19">
        <v>100</v>
      </c>
      <c r="FW19">
        <v>1.486</v>
      </c>
      <c r="FX19">
        <v>0.0805</v>
      </c>
      <c r="FY19">
        <v>1.486142857142795</v>
      </c>
      <c r="FZ19">
        <v>0</v>
      </c>
      <c r="GA19">
        <v>0</v>
      </c>
      <c r="GB19">
        <v>0</v>
      </c>
      <c r="GC19">
        <v>0.08051999999999815</v>
      </c>
      <c r="GD19">
        <v>0</v>
      </c>
      <c r="GE19">
        <v>0</v>
      </c>
      <c r="GF19">
        <v>0</v>
      </c>
      <c r="GG19">
        <v>-1</v>
      </c>
      <c r="GH19">
        <v>-1</v>
      </c>
      <c r="GI19">
        <v>-1</v>
      </c>
      <c r="GJ19">
        <v>-1</v>
      </c>
      <c r="GK19">
        <v>10.5</v>
      </c>
      <c r="GL19">
        <v>10.5</v>
      </c>
      <c r="GM19">
        <v>1.06201</v>
      </c>
      <c r="GN19">
        <v>2.48047</v>
      </c>
      <c r="GO19">
        <v>1.39893</v>
      </c>
      <c r="GP19">
        <v>2.29858</v>
      </c>
      <c r="GQ19">
        <v>1.44897</v>
      </c>
      <c r="GR19">
        <v>2.35962</v>
      </c>
      <c r="GS19">
        <v>27.7455</v>
      </c>
      <c r="GT19">
        <v>16.0408</v>
      </c>
      <c r="GU19">
        <v>18</v>
      </c>
      <c r="GV19">
        <v>472.831</v>
      </c>
      <c r="GW19">
        <v>542.677</v>
      </c>
      <c r="GX19">
        <v>20.002</v>
      </c>
      <c r="GY19">
        <v>22.4219</v>
      </c>
      <c r="GZ19">
        <v>30.0009</v>
      </c>
      <c r="HA19">
        <v>22.3032</v>
      </c>
      <c r="HB19">
        <v>22.2574</v>
      </c>
      <c r="HC19">
        <v>21.2103</v>
      </c>
      <c r="HD19">
        <v>55.3109</v>
      </c>
      <c r="HE19">
        <v>33.2894</v>
      </c>
      <c r="HF19">
        <v>20</v>
      </c>
      <c r="HG19">
        <v>420</v>
      </c>
      <c r="HH19">
        <v>7.41151</v>
      </c>
      <c r="HI19">
        <v>102.692</v>
      </c>
      <c r="HJ19">
        <v>102.654</v>
      </c>
    </row>
    <row r="20" spans="1:218">
      <c r="A20">
        <v>4</v>
      </c>
      <c r="B20">
        <v>1692715312.6</v>
      </c>
      <c r="C20">
        <v>448.5</v>
      </c>
      <c r="D20" t="s">
        <v>356</v>
      </c>
      <c r="E20" t="s">
        <v>357</v>
      </c>
      <c r="F20" t="s">
        <v>344</v>
      </c>
      <c r="I20" t="s">
        <v>345</v>
      </c>
      <c r="J20">
        <v>1692715312.6</v>
      </c>
      <c r="K20">
        <f>(L20)/1000</f>
        <v>0</v>
      </c>
      <c r="L20">
        <f>1000*BB20*AJ20*(AX20-AY20)/(100*AQ20*(1000-AJ20*AX20))</f>
        <v>0</v>
      </c>
      <c r="M20">
        <f>BB20*AJ20*(AW20-AV20*(1000-AJ20*AY20)/(1000-AJ20*AX20))/(100*AQ20)</f>
        <v>0</v>
      </c>
      <c r="N20">
        <f>AV20 - IF(AJ20&gt;1, M20*AQ20*100.0/(AL20*BJ20), 0)</f>
        <v>0</v>
      </c>
      <c r="O20">
        <f>((U20-K20/2)*N20-M20)/(U20+K20/2)</f>
        <v>0</v>
      </c>
      <c r="P20">
        <f>O20*(BC20+BD20)/1000.0</f>
        <v>0</v>
      </c>
      <c r="Q20">
        <f>(AV20 - IF(AJ20&gt;1, M20*AQ20*100.0/(AL20*BJ20), 0))*(BC20+BD20)/1000.0</f>
        <v>0</v>
      </c>
      <c r="R20">
        <f>2.0/((1/T20-1/S20)+SIGN(T20)*SQRT((1/T20-1/S20)*(1/T20-1/S20) + 4*AR20/((AR20+1)*(AR20+1))*(2*1/T20*1/S20-1/S20*1/S20)))</f>
        <v>0</v>
      </c>
      <c r="S20">
        <f>IF(LEFT(AS20,1)&lt;&gt;"0",IF(LEFT(AS20,1)="1",3.0,AT20),$D$5+$E$5*(BJ20*BC20/($K$5*1000))+$F$5*(BJ20*BC20/($K$5*1000))*MAX(MIN(AQ20,$J$5),$I$5)*MAX(MIN(AQ20,$J$5),$I$5)+$G$5*MAX(MIN(AQ20,$J$5),$I$5)*(BJ20*BC20/($K$5*1000))+$H$5*(BJ20*BC20/($K$5*1000))*(BJ20*BC20/($K$5*1000)))</f>
        <v>0</v>
      </c>
      <c r="T20">
        <f>K20*(1000-(1000*0.61365*exp(17.502*X20/(240.97+X20))/(BC20+BD20)+AX20)/2)/(1000*0.61365*exp(17.502*X20/(240.97+X20))/(BC20+BD20)-AX20)</f>
        <v>0</v>
      </c>
      <c r="U20">
        <f>1/((AR20+1)/(R20/1.6)+1/(S20/1.37)) + AR20/((AR20+1)/(R20/1.6) + AR20/(S20/1.37))</f>
        <v>0</v>
      </c>
      <c r="V20">
        <f>(AM20*AP20)</f>
        <v>0</v>
      </c>
      <c r="W20">
        <f>(BE20+(V20+2*0.95*5.67E-8*(((BE20+$B$7)+273)^4-(BE20+273)^4)-44100*K20)/(1.84*29.3*S20+8*0.95*5.67E-8*(BE20+273)^3))</f>
        <v>0</v>
      </c>
      <c r="X20">
        <f>($C$7*BF20+$D$7*BG20+$E$7*W20)</f>
        <v>0</v>
      </c>
      <c r="Y20">
        <f>0.61365*exp(17.502*X20/(240.97+X20))</f>
        <v>0</v>
      </c>
      <c r="Z20">
        <f>(AA20/AB20*100)</f>
        <v>0</v>
      </c>
      <c r="AA20">
        <f>AX20*(BC20+BD20)/1000</f>
        <v>0</v>
      </c>
      <c r="AB20">
        <f>0.61365*exp(17.502*BE20/(240.97+BE20))</f>
        <v>0</v>
      </c>
      <c r="AC20">
        <f>(Y20-AX20*(BC20+BD20)/1000)</f>
        <v>0</v>
      </c>
      <c r="AD20">
        <f>(-K20*44100)</f>
        <v>0</v>
      </c>
      <c r="AE20">
        <f>2*29.3*S20*0.92*(BE20-X20)</f>
        <v>0</v>
      </c>
      <c r="AF20">
        <f>2*0.95*5.67E-8*(((BE20+$B$7)+273)^4-(X20+273)^4)</f>
        <v>0</v>
      </c>
      <c r="AG20">
        <f>V20+AF20+AD20+AE20</f>
        <v>0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MAX(0,($B$13+$C$13*BJ20)/(1+$D$13*BJ20)*BC20/(BE20+273)*$E$13)</f>
        <v>0</v>
      </c>
      <c r="AM20">
        <f>$B$11*BK20+$C$11*BL20+$F$11*BW20*(1-BZ20)</f>
        <v>0</v>
      </c>
      <c r="AN20">
        <f>AM20*AO20</f>
        <v>0</v>
      </c>
      <c r="AO20">
        <f>($B$11*$D$9+$C$11*$D$9+$F$11*((CJ20+CB20)/MAX(CJ20+CB20+CK20, 0.1)*$I$9+CK20/MAX(CJ20+CB20+CK20, 0.1)*$J$9))/($B$11+$C$11+$F$11)</f>
        <v>0</v>
      </c>
      <c r="AP20">
        <f>($B$11*$K$9+$C$11*$K$9+$F$11*((CJ20+CB20)/MAX(CJ20+CB20+CK20, 0.1)*$P$9+CK20/MAX(CJ20+CB20+CK20, 0.1)*$Q$9))/($B$11+$C$11+$F$11)</f>
        <v>0</v>
      </c>
      <c r="AQ20">
        <v>6</v>
      </c>
      <c r="AR20">
        <v>0.5</v>
      </c>
      <c r="AS20" t="s">
        <v>346</v>
      </c>
      <c r="AT20">
        <v>2</v>
      </c>
      <c r="AU20">
        <v>1692715312.6</v>
      </c>
      <c r="AV20">
        <v>405.475</v>
      </c>
      <c r="AW20">
        <v>419.858</v>
      </c>
      <c r="AX20">
        <v>13.1754</v>
      </c>
      <c r="AY20">
        <v>9.03698</v>
      </c>
      <c r="AZ20">
        <v>403.989</v>
      </c>
      <c r="BA20">
        <v>13.0949</v>
      </c>
      <c r="BB20">
        <v>500.096</v>
      </c>
      <c r="BC20">
        <v>100.255</v>
      </c>
      <c r="BD20">
        <v>0.100142</v>
      </c>
      <c r="BE20">
        <v>22.494</v>
      </c>
      <c r="BF20">
        <v>21.876</v>
      </c>
      <c r="BG20">
        <v>999.9</v>
      </c>
      <c r="BH20">
        <v>0</v>
      </c>
      <c r="BI20">
        <v>0</v>
      </c>
      <c r="BJ20">
        <v>9980.620000000001</v>
      </c>
      <c r="BK20">
        <v>0</v>
      </c>
      <c r="BL20">
        <v>412.499</v>
      </c>
      <c r="BM20">
        <v>-14.3824</v>
      </c>
      <c r="BN20">
        <v>410.889</v>
      </c>
      <c r="BO20">
        <v>423.687</v>
      </c>
      <c r="BP20">
        <v>4.13844</v>
      </c>
      <c r="BQ20">
        <v>419.858</v>
      </c>
      <c r="BR20">
        <v>9.03698</v>
      </c>
      <c r="BS20">
        <v>1.3209</v>
      </c>
      <c r="BT20">
        <v>0.905999</v>
      </c>
      <c r="BU20">
        <v>11.0388</v>
      </c>
      <c r="BV20">
        <v>5.48638</v>
      </c>
      <c r="BW20">
        <v>2000.09</v>
      </c>
      <c r="BX20">
        <v>0.900002</v>
      </c>
      <c r="BY20">
        <v>0.099998</v>
      </c>
      <c r="BZ20">
        <v>0</v>
      </c>
      <c r="CA20">
        <v>2.3696</v>
      </c>
      <c r="CB20">
        <v>0</v>
      </c>
      <c r="CC20">
        <v>19387</v>
      </c>
      <c r="CD20">
        <v>17859.8</v>
      </c>
      <c r="CE20">
        <v>40.625</v>
      </c>
      <c r="CF20">
        <v>41.562</v>
      </c>
      <c r="CG20">
        <v>40.687</v>
      </c>
      <c r="CH20">
        <v>40.375</v>
      </c>
      <c r="CI20">
        <v>39.687</v>
      </c>
      <c r="CJ20">
        <v>1800.09</v>
      </c>
      <c r="CK20">
        <v>200</v>
      </c>
      <c r="CL20">
        <v>0</v>
      </c>
      <c r="CM20">
        <v>1692715307.6</v>
      </c>
      <c r="CN20">
        <v>0</v>
      </c>
      <c r="CO20">
        <v>1692714554</v>
      </c>
      <c r="CP20" t="s">
        <v>347</v>
      </c>
      <c r="CQ20">
        <v>1692714553.5</v>
      </c>
      <c r="CR20">
        <v>1692714554</v>
      </c>
      <c r="CS20">
        <v>2</v>
      </c>
      <c r="CT20">
        <v>0.064</v>
      </c>
      <c r="CU20">
        <v>-0.002</v>
      </c>
      <c r="CV20">
        <v>1.486</v>
      </c>
      <c r="CW20">
        <v>0.081</v>
      </c>
      <c r="CX20">
        <v>415</v>
      </c>
      <c r="CY20">
        <v>13</v>
      </c>
      <c r="CZ20">
        <v>0.3</v>
      </c>
      <c r="DA20">
        <v>0.11</v>
      </c>
      <c r="DB20">
        <v>10.49039875728741</v>
      </c>
      <c r="DC20">
        <v>0.1094044533820599</v>
      </c>
      <c r="DD20">
        <v>0.05166056152004771</v>
      </c>
      <c r="DE20">
        <v>1</v>
      </c>
      <c r="DF20">
        <v>0.003738518424338897</v>
      </c>
      <c r="DG20">
        <v>-0.001414408824762168</v>
      </c>
      <c r="DH20">
        <v>0.0001102966788731872</v>
      </c>
      <c r="DI20">
        <v>1</v>
      </c>
      <c r="DJ20">
        <v>0.2969196671318525</v>
      </c>
      <c r="DK20">
        <v>-0.2155153331487505</v>
      </c>
      <c r="DL20">
        <v>0.01089143876340558</v>
      </c>
      <c r="DM20">
        <v>1</v>
      </c>
      <c r="DN20">
        <v>3</v>
      </c>
      <c r="DO20">
        <v>3</v>
      </c>
      <c r="DP20" t="s">
        <v>348</v>
      </c>
      <c r="DQ20">
        <v>3.10227</v>
      </c>
      <c r="DR20">
        <v>2.73361</v>
      </c>
      <c r="DS20">
        <v>0.0979633</v>
      </c>
      <c r="DT20">
        <v>0.101591</v>
      </c>
      <c r="DU20">
        <v>0.0680409</v>
      </c>
      <c r="DV20">
        <v>0.052388</v>
      </c>
      <c r="DW20">
        <v>26434.9</v>
      </c>
      <c r="DX20">
        <v>28610.6</v>
      </c>
      <c r="DY20">
        <v>27739.1</v>
      </c>
      <c r="DZ20">
        <v>29927.8</v>
      </c>
      <c r="EA20">
        <v>32367.3</v>
      </c>
      <c r="EB20">
        <v>35006.6</v>
      </c>
      <c r="EC20">
        <v>38048.4</v>
      </c>
      <c r="ED20">
        <v>41059.6</v>
      </c>
      <c r="EE20">
        <v>2.20417</v>
      </c>
      <c r="EF20">
        <v>2.21097</v>
      </c>
      <c r="EG20">
        <v>0.0307672</v>
      </c>
      <c r="EH20">
        <v>0</v>
      </c>
      <c r="EI20">
        <v>21.3684</v>
      </c>
      <c r="EJ20">
        <v>999.9</v>
      </c>
      <c r="EK20">
        <v>59.9</v>
      </c>
      <c r="EL20">
        <v>24.3</v>
      </c>
      <c r="EM20">
        <v>18.2197</v>
      </c>
      <c r="EN20">
        <v>65.2715</v>
      </c>
      <c r="EO20">
        <v>12.3478</v>
      </c>
      <c r="EP20">
        <v>1</v>
      </c>
      <c r="EQ20">
        <v>-0.336004</v>
      </c>
      <c r="ER20">
        <v>1.0444</v>
      </c>
      <c r="ES20">
        <v>20.2056</v>
      </c>
      <c r="ET20">
        <v>5.25877</v>
      </c>
      <c r="EU20">
        <v>12.0579</v>
      </c>
      <c r="EV20">
        <v>4.97365</v>
      </c>
      <c r="EW20">
        <v>3.293</v>
      </c>
      <c r="EX20">
        <v>9361</v>
      </c>
      <c r="EY20">
        <v>9999</v>
      </c>
      <c r="EZ20">
        <v>9999</v>
      </c>
      <c r="FA20">
        <v>145.9</v>
      </c>
      <c r="FB20">
        <v>4.97193</v>
      </c>
      <c r="FC20">
        <v>1.87042</v>
      </c>
      <c r="FD20">
        <v>1.87667</v>
      </c>
      <c r="FE20">
        <v>1.86973</v>
      </c>
      <c r="FF20">
        <v>1.87294</v>
      </c>
      <c r="FG20">
        <v>1.87453</v>
      </c>
      <c r="FH20">
        <v>1.87387</v>
      </c>
      <c r="FI20">
        <v>1.87532</v>
      </c>
      <c r="FJ20">
        <v>0</v>
      </c>
      <c r="FK20">
        <v>0</v>
      </c>
      <c r="FL20">
        <v>0</v>
      </c>
      <c r="FM20">
        <v>0</v>
      </c>
      <c r="FN20" t="s">
        <v>349</v>
      </c>
      <c r="FO20" t="s">
        <v>350</v>
      </c>
      <c r="FP20" t="s">
        <v>351</v>
      </c>
      <c r="FQ20" t="s">
        <v>351</v>
      </c>
      <c r="FR20" t="s">
        <v>351</v>
      </c>
      <c r="FS20" t="s">
        <v>351</v>
      </c>
      <c r="FT20">
        <v>0</v>
      </c>
      <c r="FU20">
        <v>100</v>
      </c>
      <c r="FV20">
        <v>100</v>
      </c>
      <c r="FW20">
        <v>1.486</v>
      </c>
      <c r="FX20">
        <v>0.0805</v>
      </c>
      <c r="FY20">
        <v>1.486142857142795</v>
      </c>
      <c r="FZ20">
        <v>0</v>
      </c>
      <c r="GA20">
        <v>0</v>
      </c>
      <c r="GB20">
        <v>0</v>
      </c>
      <c r="GC20">
        <v>0.08051999999999815</v>
      </c>
      <c r="GD20">
        <v>0</v>
      </c>
      <c r="GE20">
        <v>0</v>
      </c>
      <c r="GF20">
        <v>0</v>
      </c>
      <c r="GG20">
        <v>-1</v>
      </c>
      <c r="GH20">
        <v>-1</v>
      </c>
      <c r="GI20">
        <v>-1</v>
      </c>
      <c r="GJ20">
        <v>-1</v>
      </c>
      <c r="GK20">
        <v>12.7</v>
      </c>
      <c r="GL20">
        <v>12.6</v>
      </c>
      <c r="GM20">
        <v>1.06689</v>
      </c>
      <c r="GN20">
        <v>2.46216</v>
      </c>
      <c r="GO20">
        <v>1.39893</v>
      </c>
      <c r="GP20">
        <v>2.29736</v>
      </c>
      <c r="GQ20">
        <v>1.44897</v>
      </c>
      <c r="GR20">
        <v>2.49268</v>
      </c>
      <c r="GS20">
        <v>28.0594</v>
      </c>
      <c r="GT20">
        <v>16.0496</v>
      </c>
      <c r="GU20">
        <v>18</v>
      </c>
      <c r="GV20">
        <v>475.36</v>
      </c>
      <c r="GW20">
        <v>548.622</v>
      </c>
      <c r="GX20">
        <v>20.0002</v>
      </c>
      <c r="GY20">
        <v>22.7246</v>
      </c>
      <c r="GZ20">
        <v>30.0006</v>
      </c>
      <c r="HA20">
        <v>22.5988</v>
      </c>
      <c r="HB20">
        <v>22.5427</v>
      </c>
      <c r="HC20">
        <v>21.3282</v>
      </c>
      <c r="HD20">
        <v>47.2012</v>
      </c>
      <c r="HE20">
        <v>27.1779</v>
      </c>
      <c r="HF20">
        <v>20</v>
      </c>
      <c r="HG20">
        <v>420</v>
      </c>
      <c r="HH20">
        <v>9.22279</v>
      </c>
      <c r="HI20">
        <v>102.643</v>
      </c>
      <c r="HJ20">
        <v>102.593</v>
      </c>
    </row>
    <row r="21" spans="1:218">
      <c r="A21">
        <v>5</v>
      </c>
      <c r="B21">
        <v>1692715376.6</v>
      </c>
      <c r="C21">
        <v>512.5</v>
      </c>
      <c r="D21" t="s">
        <v>358</v>
      </c>
      <c r="E21" t="s">
        <v>359</v>
      </c>
      <c r="F21" t="s">
        <v>344</v>
      </c>
      <c r="I21" t="s">
        <v>345</v>
      </c>
      <c r="J21">
        <v>1692715376.6</v>
      </c>
      <c r="K21">
        <f>(L21)/1000</f>
        <v>0</v>
      </c>
      <c r="L21">
        <f>1000*BB21*AJ21*(AX21-AY21)/(100*AQ21*(1000-AJ21*AX21))</f>
        <v>0</v>
      </c>
      <c r="M21">
        <f>BB21*AJ21*(AW21-AV21*(1000-AJ21*AY21)/(1000-AJ21*AX21))/(100*AQ21)</f>
        <v>0</v>
      </c>
      <c r="N21">
        <f>AV21 - IF(AJ21&gt;1, M21*AQ21*100.0/(AL21*BJ21), 0)</f>
        <v>0</v>
      </c>
      <c r="O21">
        <f>((U21-K21/2)*N21-M21)/(U21+K21/2)</f>
        <v>0</v>
      </c>
      <c r="P21">
        <f>O21*(BC21+BD21)/1000.0</f>
        <v>0</v>
      </c>
      <c r="Q21">
        <f>(AV21 - IF(AJ21&gt;1, M21*AQ21*100.0/(AL21*BJ21), 0))*(BC21+BD21)/1000.0</f>
        <v>0</v>
      </c>
      <c r="R21">
        <f>2.0/((1/T21-1/S21)+SIGN(T21)*SQRT((1/T21-1/S21)*(1/T21-1/S21) + 4*AR21/((AR21+1)*(AR21+1))*(2*1/T21*1/S21-1/S21*1/S21)))</f>
        <v>0</v>
      </c>
      <c r="S21">
        <f>IF(LEFT(AS21,1)&lt;&gt;"0",IF(LEFT(AS21,1)="1",3.0,AT21),$D$5+$E$5*(BJ21*BC21/($K$5*1000))+$F$5*(BJ21*BC21/($K$5*1000))*MAX(MIN(AQ21,$J$5),$I$5)*MAX(MIN(AQ21,$J$5),$I$5)+$G$5*MAX(MIN(AQ21,$J$5),$I$5)*(BJ21*BC21/($K$5*1000))+$H$5*(BJ21*BC21/($K$5*1000))*(BJ21*BC21/($K$5*1000)))</f>
        <v>0</v>
      </c>
      <c r="T21">
        <f>K21*(1000-(1000*0.61365*exp(17.502*X21/(240.97+X21))/(BC21+BD21)+AX21)/2)/(1000*0.61365*exp(17.502*X21/(240.97+X21))/(BC21+BD21)-AX21)</f>
        <v>0</v>
      </c>
      <c r="U21">
        <f>1/((AR21+1)/(R21/1.6)+1/(S21/1.37)) + AR21/((AR21+1)/(R21/1.6) + AR21/(S21/1.37))</f>
        <v>0</v>
      </c>
      <c r="V21">
        <f>(AM21*AP21)</f>
        <v>0</v>
      </c>
      <c r="W21">
        <f>(BE21+(V21+2*0.95*5.67E-8*(((BE21+$B$7)+273)^4-(BE21+273)^4)-44100*K21)/(1.84*29.3*S21+8*0.95*5.67E-8*(BE21+273)^3))</f>
        <v>0</v>
      </c>
      <c r="X21">
        <f>($C$7*BF21+$D$7*BG21+$E$7*W21)</f>
        <v>0</v>
      </c>
      <c r="Y21">
        <f>0.61365*exp(17.502*X21/(240.97+X21))</f>
        <v>0</v>
      </c>
      <c r="Z21">
        <f>(AA21/AB21*100)</f>
        <v>0</v>
      </c>
      <c r="AA21">
        <f>AX21*(BC21+BD21)/1000</f>
        <v>0</v>
      </c>
      <c r="AB21">
        <f>0.61365*exp(17.502*BE21/(240.97+BE21))</f>
        <v>0</v>
      </c>
      <c r="AC21">
        <f>(Y21-AX21*(BC21+BD21)/1000)</f>
        <v>0</v>
      </c>
      <c r="AD21">
        <f>(-K21*44100)</f>
        <v>0</v>
      </c>
      <c r="AE21">
        <f>2*29.3*S21*0.92*(BE21-X21)</f>
        <v>0</v>
      </c>
      <c r="AF21">
        <f>2*0.95*5.67E-8*(((BE21+$B$7)+273)^4-(X21+273)^4)</f>
        <v>0</v>
      </c>
      <c r="AG21">
        <f>V21+AF21+AD21+AE21</f>
        <v>0</v>
      </c>
      <c r="AH21">
        <v>11</v>
      </c>
      <c r="AI21">
        <v>2</v>
      </c>
      <c r="AJ21">
        <f>IF(AH21*$H$13&gt;=AL21,1.0,(AL21/(AL21-AH21*$H$13)))</f>
        <v>0</v>
      </c>
      <c r="AK21">
        <f>(AJ21-1)*100</f>
        <v>0</v>
      </c>
      <c r="AL21">
        <f>MAX(0,($B$13+$C$13*BJ21)/(1+$D$13*BJ21)*BC21/(BE21+273)*$E$13)</f>
        <v>0</v>
      </c>
      <c r="AM21">
        <f>$B$11*BK21+$C$11*BL21+$F$11*BW21*(1-BZ21)</f>
        <v>0</v>
      </c>
      <c r="AN21">
        <f>AM21*AO21</f>
        <v>0</v>
      </c>
      <c r="AO21">
        <f>($B$11*$D$9+$C$11*$D$9+$F$11*((CJ21+CB21)/MAX(CJ21+CB21+CK21, 0.1)*$I$9+CK21/MAX(CJ21+CB21+CK21, 0.1)*$J$9))/($B$11+$C$11+$F$11)</f>
        <v>0</v>
      </c>
      <c r="AP21">
        <f>($B$11*$K$9+$C$11*$K$9+$F$11*((CJ21+CB21)/MAX(CJ21+CB21+CK21, 0.1)*$P$9+CK21/MAX(CJ21+CB21+CK21, 0.1)*$Q$9))/($B$11+$C$11+$F$11)</f>
        <v>0</v>
      </c>
      <c r="AQ21">
        <v>6</v>
      </c>
      <c r="AR21">
        <v>0.5</v>
      </c>
      <c r="AS21" t="s">
        <v>346</v>
      </c>
      <c r="AT21">
        <v>2</v>
      </c>
      <c r="AU21">
        <v>1692715376.6</v>
      </c>
      <c r="AV21">
        <v>410.657</v>
      </c>
      <c r="AW21">
        <v>419.843</v>
      </c>
      <c r="AX21">
        <v>12.8222</v>
      </c>
      <c r="AY21">
        <v>10.438</v>
      </c>
      <c r="AZ21">
        <v>409.171</v>
      </c>
      <c r="BA21">
        <v>12.7417</v>
      </c>
      <c r="BB21">
        <v>500.035</v>
      </c>
      <c r="BC21">
        <v>100.251</v>
      </c>
      <c r="BD21">
        <v>0.100142</v>
      </c>
      <c r="BE21">
        <v>22.5391</v>
      </c>
      <c r="BF21">
        <v>21.8514</v>
      </c>
      <c r="BG21">
        <v>999.9</v>
      </c>
      <c r="BH21">
        <v>0</v>
      </c>
      <c r="BI21">
        <v>0</v>
      </c>
      <c r="BJ21">
        <v>9980.620000000001</v>
      </c>
      <c r="BK21">
        <v>0</v>
      </c>
      <c r="BL21">
        <v>398.34</v>
      </c>
      <c r="BM21">
        <v>-9.18576</v>
      </c>
      <c r="BN21">
        <v>415.991</v>
      </c>
      <c r="BO21">
        <v>424.271</v>
      </c>
      <c r="BP21">
        <v>2.38421</v>
      </c>
      <c r="BQ21">
        <v>419.843</v>
      </c>
      <c r="BR21">
        <v>10.438</v>
      </c>
      <c r="BS21">
        <v>1.28544</v>
      </c>
      <c r="BT21">
        <v>1.04642</v>
      </c>
      <c r="BU21">
        <v>10.6297</v>
      </c>
      <c r="BV21">
        <v>7.57928</v>
      </c>
      <c r="BW21">
        <v>2000.18</v>
      </c>
      <c r="BX21">
        <v>0.9</v>
      </c>
      <c r="BY21">
        <v>0.1</v>
      </c>
      <c r="BZ21">
        <v>0</v>
      </c>
      <c r="CA21">
        <v>2.3483</v>
      </c>
      <c r="CB21">
        <v>0</v>
      </c>
      <c r="CC21">
        <v>21803.4</v>
      </c>
      <c r="CD21">
        <v>17860.6</v>
      </c>
      <c r="CE21">
        <v>40.75</v>
      </c>
      <c r="CF21">
        <v>41.125</v>
      </c>
      <c r="CG21">
        <v>40.875</v>
      </c>
      <c r="CH21">
        <v>39.875</v>
      </c>
      <c r="CI21">
        <v>39.562</v>
      </c>
      <c r="CJ21">
        <v>1800.16</v>
      </c>
      <c r="CK21">
        <v>200.02</v>
      </c>
      <c r="CL21">
        <v>0</v>
      </c>
      <c r="CM21">
        <v>1692715371.2</v>
      </c>
      <c r="CN21">
        <v>0</v>
      </c>
      <c r="CO21">
        <v>1692714554</v>
      </c>
      <c r="CP21" t="s">
        <v>347</v>
      </c>
      <c r="CQ21">
        <v>1692714553.5</v>
      </c>
      <c r="CR21">
        <v>1692714554</v>
      </c>
      <c r="CS21">
        <v>2</v>
      </c>
      <c r="CT21">
        <v>0.064</v>
      </c>
      <c r="CU21">
        <v>-0.002</v>
      </c>
      <c r="CV21">
        <v>1.486</v>
      </c>
      <c r="CW21">
        <v>0.081</v>
      </c>
      <c r="CX21">
        <v>415</v>
      </c>
      <c r="CY21">
        <v>13</v>
      </c>
      <c r="CZ21">
        <v>0.3</v>
      </c>
      <c r="DA21">
        <v>0.11</v>
      </c>
      <c r="DB21">
        <v>6.860065778182452</v>
      </c>
      <c r="DC21">
        <v>-0.526866429136165</v>
      </c>
      <c r="DD21">
        <v>0.03195895737469441</v>
      </c>
      <c r="DE21">
        <v>1</v>
      </c>
      <c r="DF21">
        <v>0.002344973154009353</v>
      </c>
      <c r="DG21">
        <v>-0.003353220679849156</v>
      </c>
      <c r="DH21">
        <v>0.0002580094626913585</v>
      </c>
      <c r="DI21">
        <v>1</v>
      </c>
      <c r="DJ21">
        <v>0.1669243140611905</v>
      </c>
      <c r="DK21">
        <v>-0.2004352025950746</v>
      </c>
      <c r="DL21">
        <v>0.01024546190321836</v>
      </c>
      <c r="DM21">
        <v>1</v>
      </c>
      <c r="DN21">
        <v>3</v>
      </c>
      <c r="DO21">
        <v>3</v>
      </c>
      <c r="DP21" t="s">
        <v>348</v>
      </c>
      <c r="DQ21">
        <v>3.10253</v>
      </c>
      <c r="DR21">
        <v>2.73361</v>
      </c>
      <c r="DS21">
        <v>0.09887990000000001</v>
      </c>
      <c r="DT21">
        <v>0.101566</v>
      </c>
      <c r="DU21">
        <v>0.0666165</v>
      </c>
      <c r="DV21">
        <v>0.0586263</v>
      </c>
      <c r="DW21">
        <v>26400.9</v>
      </c>
      <c r="DX21">
        <v>28604.2</v>
      </c>
      <c r="DY21">
        <v>27732</v>
      </c>
      <c r="DZ21">
        <v>29920.5</v>
      </c>
      <c r="EA21">
        <v>32407.2</v>
      </c>
      <c r="EB21">
        <v>34767.4</v>
      </c>
      <c r="EC21">
        <v>38037.4</v>
      </c>
      <c r="ED21">
        <v>41049</v>
      </c>
      <c r="EE21">
        <v>2.1753</v>
      </c>
      <c r="EF21">
        <v>2.21158</v>
      </c>
      <c r="EG21">
        <v>0.0438988</v>
      </c>
      <c r="EH21">
        <v>0</v>
      </c>
      <c r="EI21">
        <v>21.127</v>
      </c>
      <c r="EJ21">
        <v>999.9</v>
      </c>
      <c r="EK21">
        <v>58.7</v>
      </c>
      <c r="EL21">
        <v>24.4</v>
      </c>
      <c r="EM21">
        <v>17.9623</v>
      </c>
      <c r="EN21">
        <v>65.2915</v>
      </c>
      <c r="EO21">
        <v>12.8085</v>
      </c>
      <c r="EP21">
        <v>1</v>
      </c>
      <c r="EQ21">
        <v>-0.327724</v>
      </c>
      <c r="ER21">
        <v>0.980438</v>
      </c>
      <c r="ES21">
        <v>20.2037</v>
      </c>
      <c r="ET21">
        <v>5.25518</v>
      </c>
      <c r="EU21">
        <v>12.0579</v>
      </c>
      <c r="EV21">
        <v>4.973</v>
      </c>
      <c r="EW21">
        <v>3.29225</v>
      </c>
      <c r="EX21">
        <v>9362.700000000001</v>
      </c>
      <c r="EY21">
        <v>9999</v>
      </c>
      <c r="EZ21">
        <v>9999</v>
      </c>
      <c r="FA21">
        <v>145.9</v>
      </c>
      <c r="FB21">
        <v>4.9719</v>
      </c>
      <c r="FC21">
        <v>1.87042</v>
      </c>
      <c r="FD21">
        <v>1.87664</v>
      </c>
      <c r="FE21">
        <v>1.86969</v>
      </c>
      <c r="FF21">
        <v>1.87288</v>
      </c>
      <c r="FG21">
        <v>1.87454</v>
      </c>
      <c r="FH21">
        <v>1.87389</v>
      </c>
      <c r="FI21">
        <v>1.87531</v>
      </c>
      <c r="FJ21">
        <v>0</v>
      </c>
      <c r="FK21">
        <v>0</v>
      </c>
      <c r="FL21">
        <v>0</v>
      </c>
      <c r="FM21">
        <v>0</v>
      </c>
      <c r="FN21" t="s">
        <v>349</v>
      </c>
      <c r="FO21" t="s">
        <v>350</v>
      </c>
      <c r="FP21" t="s">
        <v>351</v>
      </c>
      <c r="FQ21" t="s">
        <v>351</v>
      </c>
      <c r="FR21" t="s">
        <v>351</v>
      </c>
      <c r="FS21" t="s">
        <v>351</v>
      </c>
      <c r="FT21">
        <v>0</v>
      </c>
      <c r="FU21">
        <v>100</v>
      </c>
      <c r="FV21">
        <v>100</v>
      </c>
      <c r="FW21">
        <v>1.486</v>
      </c>
      <c r="FX21">
        <v>0.0805</v>
      </c>
      <c r="FY21">
        <v>1.486142857142795</v>
      </c>
      <c r="FZ21">
        <v>0</v>
      </c>
      <c r="GA21">
        <v>0</v>
      </c>
      <c r="GB21">
        <v>0</v>
      </c>
      <c r="GC21">
        <v>0.08051999999999815</v>
      </c>
      <c r="GD21">
        <v>0</v>
      </c>
      <c r="GE21">
        <v>0</v>
      </c>
      <c r="GF21">
        <v>0</v>
      </c>
      <c r="GG21">
        <v>-1</v>
      </c>
      <c r="GH21">
        <v>-1</v>
      </c>
      <c r="GI21">
        <v>-1</v>
      </c>
      <c r="GJ21">
        <v>-1</v>
      </c>
      <c r="GK21">
        <v>13.7</v>
      </c>
      <c r="GL21">
        <v>13.7</v>
      </c>
      <c r="GM21">
        <v>1.07056</v>
      </c>
      <c r="GN21">
        <v>2.48535</v>
      </c>
      <c r="GO21">
        <v>1.39893</v>
      </c>
      <c r="GP21">
        <v>2.29736</v>
      </c>
      <c r="GQ21">
        <v>1.44897</v>
      </c>
      <c r="GR21">
        <v>2.3999</v>
      </c>
      <c r="GS21">
        <v>28.1642</v>
      </c>
      <c r="GT21">
        <v>16.0321</v>
      </c>
      <c r="GU21">
        <v>18</v>
      </c>
      <c r="GV21">
        <v>459.476</v>
      </c>
      <c r="GW21">
        <v>550.499</v>
      </c>
      <c r="GX21">
        <v>20.001</v>
      </c>
      <c r="GY21">
        <v>22.8348</v>
      </c>
      <c r="GZ21">
        <v>30.0006</v>
      </c>
      <c r="HA21">
        <v>22.7204</v>
      </c>
      <c r="HB21">
        <v>22.6683</v>
      </c>
      <c r="HC21">
        <v>21.3903</v>
      </c>
      <c r="HD21">
        <v>39.5355</v>
      </c>
      <c r="HE21">
        <v>24.9154</v>
      </c>
      <c r="HF21">
        <v>20</v>
      </c>
      <c r="HG21">
        <v>420</v>
      </c>
      <c r="HH21">
        <v>10.7424</v>
      </c>
      <c r="HI21">
        <v>102.615</v>
      </c>
      <c r="HJ21">
        <v>102.567</v>
      </c>
    </row>
    <row r="22" spans="1:218">
      <c r="A22">
        <v>6</v>
      </c>
      <c r="B22">
        <v>1692715536.1</v>
      </c>
      <c r="C22">
        <v>672</v>
      </c>
      <c r="D22" t="s">
        <v>360</v>
      </c>
      <c r="E22" t="s">
        <v>361</v>
      </c>
      <c r="F22" t="s">
        <v>344</v>
      </c>
      <c r="I22" t="s">
        <v>345</v>
      </c>
      <c r="J22">
        <v>1692715536.1</v>
      </c>
      <c r="K22">
        <f>(L22)/1000</f>
        <v>0</v>
      </c>
      <c r="L22">
        <f>1000*BB22*AJ22*(AX22-AY22)/(100*AQ22*(1000-AJ22*AX22))</f>
        <v>0</v>
      </c>
      <c r="M22">
        <f>BB22*AJ22*(AW22-AV22*(1000-AJ22*AY22)/(1000-AJ22*AX22))/(100*AQ22)</f>
        <v>0</v>
      </c>
      <c r="N22">
        <f>AV22 - IF(AJ22&gt;1, M22*AQ22*100.0/(AL22*BJ22), 0)</f>
        <v>0</v>
      </c>
      <c r="O22">
        <f>((U22-K22/2)*N22-M22)/(U22+K22/2)</f>
        <v>0</v>
      </c>
      <c r="P22">
        <f>O22*(BC22+BD22)/1000.0</f>
        <v>0</v>
      </c>
      <c r="Q22">
        <f>(AV22 - IF(AJ22&gt;1, M22*AQ22*100.0/(AL22*BJ22), 0))*(BC22+BD22)/1000.0</f>
        <v>0</v>
      </c>
      <c r="R22">
        <f>2.0/((1/T22-1/S22)+SIGN(T22)*SQRT((1/T22-1/S22)*(1/T22-1/S22) + 4*AR22/((AR22+1)*(AR22+1))*(2*1/T22*1/S22-1/S22*1/S22)))</f>
        <v>0</v>
      </c>
      <c r="S22">
        <f>IF(LEFT(AS22,1)&lt;&gt;"0",IF(LEFT(AS22,1)="1",3.0,AT22),$D$5+$E$5*(BJ22*BC22/($K$5*1000))+$F$5*(BJ22*BC22/($K$5*1000))*MAX(MIN(AQ22,$J$5),$I$5)*MAX(MIN(AQ22,$J$5),$I$5)+$G$5*MAX(MIN(AQ22,$J$5),$I$5)*(BJ22*BC22/($K$5*1000))+$H$5*(BJ22*BC22/($K$5*1000))*(BJ22*BC22/($K$5*1000)))</f>
        <v>0</v>
      </c>
      <c r="T22">
        <f>K22*(1000-(1000*0.61365*exp(17.502*X22/(240.97+X22))/(BC22+BD22)+AX22)/2)/(1000*0.61365*exp(17.502*X22/(240.97+X22))/(BC22+BD22)-AX22)</f>
        <v>0</v>
      </c>
      <c r="U22">
        <f>1/((AR22+1)/(R22/1.6)+1/(S22/1.37)) + AR22/((AR22+1)/(R22/1.6) + AR22/(S22/1.37))</f>
        <v>0</v>
      </c>
      <c r="V22">
        <f>(AM22*AP22)</f>
        <v>0</v>
      </c>
      <c r="W22">
        <f>(BE22+(V22+2*0.95*5.67E-8*(((BE22+$B$7)+273)^4-(BE22+273)^4)-44100*K22)/(1.84*29.3*S22+8*0.95*5.67E-8*(BE22+273)^3))</f>
        <v>0</v>
      </c>
      <c r="X22">
        <f>($C$7*BF22+$D$7*BG22+$E$7*W22)</f>
        <v>0</v>
      </c>
      <c r="Y22">
        <f>0.61365*exp(17.502*X22/(240.97+X22))</f>
        <v>0</v>
      </c>
      <c r="Z22">
        <f>(AA22/AB22*100)</f>
        <v>0</v>
      </c>
      <c r="AA22">
        <f>AX22*(BC22+BD22)/1000</f>
        <v>0</v>
      </c>
      <c r="AB22">
        <f>0.61365*exp(17.502*BE22/(240.97+BE22))</f>
        <v>0</v>
      </c>
      <c r="AC22">
        <f>(Y22-AX22*(BC22+BD22)/1000)</f>
        <v>0</v>
      </c>
      <c r="AD22">
        <f>(-K22*44100)</f>
        <v>0</v>
      </c>
      <c r="AE22">
        <f>2*29.3*S22*0.92*(BE22-X22)</f>
        <v>0</v>
      </c>
      <c r="AF22">
        <f>2*0.95*5.67E-8*(((BE22+$B$7)+273)^4-(X22+273)^4)</f>
        <v>0</v>
      </c>
      <c r="AG22">
        <f>V22+AF22+AD22+AE22</f>
        <v>0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MAX(0,($B$13+$C$13*BJ22)/(1+$D$13*BJ22)*BC22/(BE22+273)*$E$13)</f>
        <v>0</v>
      </c>
      <c r="AM22">
        <f>$B$11*BK22+$C$11*BL22+$F$11*BW22*(1-BZ22)</f>
        <v>0</v>
      </c>
      <c r="AN22">
        <f>AM22*AO22</f>
        <v>0</v>
      </c>
      <c r="AO22">
        <f>($B$11*$D$9+$C$11*$D$9+$F$11*((CJ22+CB22)/MAX(CJ22+CB22+CK22, 0.1)*$I$9+CK22/MAX(CJ22+CB22+CK22, 0.1)*$J$9))/($B$11+$C$11+$F$11)</f>
        <v>0</v>
      </c>
      <c r="AP22">
        <f>($B$11*$K$9+$C$11*$K$9+$F$11*((CJ22+CB22)/MAX(CJ22+CB22+CK22, 0.1)*$P$9+CK22/MAX(CJ22+CB22+CK22, 0.1)*$Q$9))/($B$11+$C$11+$F$11)</f>
        <v>0</v>
      </c>
      <c r="AQ22">
        <v>6</v>
      </c>
      <c r="AR22">
        <v>0.5</v>
      </c>
      <c r="AS22" t="s">
        <v>346</v>
      </c>
      <c r="AT22">
        <v>2</v>
      </c>
      <c r="AU22">
        <v>1692715536.1</v>
      </c>
      <c r="AV22">
        <v>413.441</v>
      </c>
      <c r="AW22">
        <v>419.887</v>
      </c>
      <c r="AX22">
        <v>12.8892</v>
      </c>
      <c r="AY22">
        <v>11.6132</v>
      </c>
      <c r="AZ22">
        <v>411.955</v>
      </c>
      <c r="BA22">
        <v>12.8087</v>
      </c>
      <c r="BB22">
        <v>500.048</v>
      </c>
      <c r="BC22">
        <v>100.244</v>
      </c>
      <c r="BD22">
        <v>0.0998904</v>
      </c>
      <c r="BE22">
        <v>22.3773</v>
      </c>
      <c r="BF22">
        <v>21.9352</v>
      </c>
      <c r="BG22">
        <v>999.9</v>
      </c>
      <c r="BH22">
        <v>0</v>
      </c>
      <c r="BI22">
        <v>0</v>
      </c>
      <c r="BJ22">
        <v>10008.8</v>
      </c>
      <c r="BK22">
        <v>0</v>
      </c>
      <c r="BL22">
        <v>556.2</v>
      </c>
      <c r="BM22">
        <v>-6.44577</v>
      </c>
      <c r="BN22">
        <v>418.839</v>
      </c>
      <c r="BO22">
        <v>424.82</v>
      </c>
      <c r="BP22">
        <v>1.27597</v>
      </c>
      <c r="BQ22">
        <v>419.887</v>
      </c>
      <c r="BR22">
        <v>11.6132</v>
      </c>
      <c r="BS22">
        <v>1.29206</v>
      </c>
      <c r="BT22">
        <v>1.16415</v>
      </c>
      <c r="BU22">
        <v>10.7068</v>
      </c>
      <c r="BV22">
        <v>9.15082</v>
      </c>
      <c r="BW22">
        <v>1999.98</v>
      </c>
      <c r="BX22">
        <v>0.900008</v>
      </c>
      <c r="BY22">
        <v>0.0999917</v>
      </c>
      <c r="BZ22">
        <v>0</v>
      </c>
      <c r="CA22">
        <v>2.2589</v>
      </c>
      <c r="CB22">
        <v>0</v>
      </c>
      <c r="CC22">
        <v>17309.4</v>
      </c>
      <c r="CD22">
        <v>17858.9</v>
      </c>
      <c r="CE22">
        <v>37.687</v>
      </c>
      <c r="CF22">
        <v>38.375</v>
      </c>
      <c r="CG22">
        <v>38.062</v>
      </c>
      <c r="CH22">
        <v>36.687</v>
      </c>
      <c r="CI22">
        <v>36.812</v>
      </c>
      <c r="CJ22">
        <v>1800</v>
      </c>
      <c r="CK22">
        <v>199.98</v>
      </c>
      <c r="CL22">
        <v>0</v>
      </c>
      <c r="CM22">
        <v>1692715530.8</v>
      </c>
      <c r="CN22">
        <v>0</v>
      </c>
      <c r="CO22">
        <v>1692714554</v>
      </c>
      <c r="CP22" t="s">
        <v>347</v>
      </c>
      <c r="CQ22">
        <v>1692714553.5</v>
      </c>
      <c r="CR22">
        <v>1692714554</v>
      </c>
      <c r="CS22">
        <v>2</v>
      </c>
      <c r="CT22">
        <v>0.064</v>
      </c>
      <c r="CU22">
        <v>-0.002</v>
      </c>
      <c r="CV22">
        <v>1.486</v>
      </c>
      <c r="CW22">
        <v>0.081</v>
      </c>
      <c r="CX22">
        <v>415</v>
      </c>
      <c r="CY22">
        <v>13</v>
      </c>
      <c r="CZ22">
        <v>0.3</v>
      </c>
      <c r="DA22">
        <v>0.11</v>
      </c>
      <c r="DB22">
        <v>4.920710467481431</v>
      </c>
      <c r="DC22">
        <v>0.4119891335397429</v>
      </c>
      <c r="DD22">
        <v>0.02875723967499703</v>
      </c>
      <c r="DE22">
        <v>1</v>
      </c>
      <c r="DF22">
        <v>0.001318051205930667</v>
      </c>
      <c r="DG22">
        <v>-0.002370442319637152</v>
      </c>
      <c r="DH22">
        <v>0.0001756314777949936</v>
      </c>
      <c r="DI22">
        <v>1</v>
      </c>
      <c r="DJ22">
        <v>0.09007373655586816</v>
      </c>
      <c r="DK22">
        <v>-0.1320322614052043</v>
      </c>
      <c r="DL22">
        <v>0.006365380964902361</v>
      </c>
      <c r="DM22">
        <v>1</v>
      </c>
      <c r="DN22">
        <v>3</v>
      </c>
      <c r="DO22">
        <v>3</v>
      </c>
      <c r="DP22" t="s">
        <v>348</v>
      </c>
      <c r="DQ22">
        <v>3.1028</v>
      </c>
      <c r="DR22">
        <v>2.7336</v>
      </c>
      <c r="DS22">
        <v>0.09931909999999999</v>
      </c>
      <c r="DT22">
        <v>0.101511</v>
      </c>
      <c r="DU22">
        <v>0.0668348</v>
      </c>
      <c r="DV22">
        <v>0.06360879999999999</v>
      </c>
      <c r="DW22">
        <v>26377.5</v>
      </c>
      <c r="DX22">
        <v>28595</v>
      </c>
      <c r="DY22">
        <v>27721.7</v>
      </c>
      <c r="DZ22">
        <v>29909.7</v>
      </c>
      <c r="EA22">
        <v>32388.5</v>
      </c>
      <c r="EB22">
        <v>34570.6</v>
      </c>
      <c r="EC22">
        <v>38024.9</v>
      </c>
      <c r="ED22">
        <v>41034</v>
      </c>
      <c r="EE22">
        <v>2.1931</v>
      </c>
      <c r="EF22">
        <v>2.20808</v>
      </c>
      <c r="EG22">
        <v>0.0667349</v>
      </c>
      <c r="EH22">
        <v>0</v>
      </c>
      <c r="EI22">
        <v>20.8337</v>
      </c>
      <c r="EJ22">
        <v>999.9</v>
      </c>
      <c r="EK22">
        <v>56.7</v>
      </c>
      <c r="EL22">
        <v>24.6</v>
      </c>
      <c r="EM22">
        <v>17.5592</v>
      </c>
      <c r="EN22">
        <v>65.1615</v>
      </c>
      <c r="EO22">
        <v>12.2997</v>
      </c>
      <c r="EP22">
        <v>1</v>
      </c>
      <c r="EQ22">
        <v>-0.312973</v>
      </c>
      <c r="ER22">
        <v>0.864608</v>
      </c>
      <c r="ES22">
        <v>20.2058</v>
      </c>
      <c r="ET22">
        <v>5.25697</v>
      </c>
      <c r="EU22">
        <v>12.0579</v>
      </c>
      <c r="EV22">
        <v>4.97235</v>
      </c>
      <c r="EW22">
        <v>3.293</v>
      </c>
      <c r="EX22">
        <v>9366.299999999999</v>
      </c>
      <c r="EY22">
        <v>9999</v>
      </c>
      <c r="EZ22">
        <v>9999</v>
      </c>
      <c r="FA22">
        <v>146</v>
      </c>
      <c r="FB22">
        <v>4.97196</v>
      </c>
      <c r="FC22">
        <v>1.87043</v>
      </c>
      <c r="FD22">
        <v>1.87668</v>
      </c>
      <c r="FE22">
        <v>1.86979</v>
      </c>
      <c r="FF22">
        <v>1.873</v>
      </c>
      <c r="FG22">
        <v>1.87454</v>
      </c>
      <c r="FH22">
        <v>1.87392</v>
      </c>
      <c r="FI22">
        <v>1.87532</v>
      </c>
      <c r="FJ22">
        <v>0</v>
      </c>
      <c r="FK22">
        <v>0</v>
      </c>
      <c r="FL22">
        <v>0</v>
      </c>
      <c r="FM22">
        <v>0</v>
      </c>
      <c r="FN22" t="s">
        <v>349</v>
      </c>
      <c r="FO22" t="s">
        <v>350</v>
      </c>
      <c r="FP22" t="s">
        <v>351</v>
      </c>
      <c r="FQ22" t="s">
        <v>351</v>
      </c>
      <c r="FR22" t="s">
        <v>351</v>
      </c>
      <c r="FS22" t="s">
        <v>351</v>
      </c>
      <c r="FT22">
        <v>0</v>
      </c>
      <c r="FU22">
        <v>100</v>
      </c>
      <c r="FV22">
        <v>100</v>
      </c>
      <c r="FW22">
        <v>1.486</v>
      </c>
      <c r="FX22">
        <v>0.0805</v>
      </c>
      <c r="FY22">
        <v>1.486142857142795</v>
      </c>
      <c r="FZ22">
        <v>0</v>
      </c>
      <c r="GA22">
        <v>0</v>
      </c>
      <c r="GB22">
        <v>0</v>
      </c>
      <c r="GC22">
        <v>0.08051999999999815</v>
      </c>
      <c r="GD22">
        <v>0</v>
      </c>
      <c r="GE22">
        <v>0</v>
      </c>
      <c r="GF22">
        <v>0</v>
      </c>
      <c r="GG22">
        <v>-1</v>
      </c>
      <c r="GH22">
        <v>-1</v>
      </c>
      <c r="GI22">
        <v>-1</v>
      </c>
      <c r="GJ22">
        <v>-1</v>
      </c>
      <c r="GK22">
        <v>16.4</v>
      </c>
      <c r="GL22">
        <v>16.4</v>
      </c>
      <c r="GM22">
        <v>1.073</v>
      </c>
      <c r="GN22">
        <v>2.47192</v>
      </c>
      <c r="GO22">
        <v>1.39893</v>
      </c>
      <c r="GP22">
        <v>2.29736</v>
      </c>
      <c r="GQ22">
        <v>1.44897</v>
      </c>
      <c r="GR22">
        <v>2.48535</v>
      </c>
      <c r="GS22">
        <v>28.3112</v>
      </c>
      <c r="GT22">
        <v>16.0321</v>
      </c>
      <c r="GU22">
        <v>18</v>
      </c>
      <c r="GV22">
        <v>472.393</v>
      </c>
      <c r="GW22">
        <v>550.954</v>
      </c>
      <c r="GX22">
        <v>20.0006</v>
      </c>
      <c r="GY22">
        <v>23.0445</v>
      </c>
      <c r="GZ22">
        <v>30.0004</v>
      </c>
      <c r="HA22">
        <v>22.9719</v>
      </c>
      <c r="HB22">
        <v>22.9279</v>
      </c>
      <c r="HC22">
        <v>21.4449</v>
      </c>
      <c r="HD22">
        <v>33.36</v>
      </c>
      <c r="HE22">
        <v>20.7661</v>
      </c>
      <c r="HF22">
        <v>20</v>
      </c>
      <c r="HG22">
        <v>420</v>
      </c>
      <c r="HH22">
        <v>11.825</v>
      </c>
      <c r="HI22">
        <v>102.579</v>
      </c>
      <c r="HJ22">
        <v>102.53</v>
      </c>
    </row>
    <row r="23" spans="1:218">
      <c r="A23">
        <v>7</v>
      </c>
      <c r="B23">
        <v>1692715610.6</v>
      </c>
      <c r="C23">
        <v>746.5</v>
      </c>
      <c r="D23" t="s">
        <v>362</v>
      </c>
      <c r="E23" t="s">
        <v>363</v>
      </c>
      <c r="F23" t="s">
        <v>344</v>
      </c>
      <c r="I23" t="s">
        <v>345</v>
      </c>
      <c r="J23">
        <v>1692715610.6</v>
      </c>
      <c r="K23">
        <f>(L23)/1000</f>
        <v>0</v>
      </c>
      <c r="L23">
        <f>1000*BB23*AJ23*(AX23-AY23)/(100*AQ23*(1000-AJ23*AX23))</f>
        <v>0</v>
      </c>
      <c r="M23">
        <f>BB23*AJ23*(AW23-AV23*(1000-AJ23*AY23)/(1000-AJ23*AX23))/(100*AQ23)</f>
        <v>0</v>
      </c>
      <c r="N23">
        <f>AV23 - IF(AJ23&gt;1, M23*AQ23*100.0/(AL23*BJ23), 0)</f>
        <v>0</v>
      </c>
      <c r="O23">
        <f>((U23-K23/2)*N23-M23)/(U23+K23/2)</f>
        <v>0</v>
      </c>
      <c r="P23">
        <f>O23*(BC23+BD23)/1000.0</f>
        <v>0</v>
      </c>
      <c r="Q23">
        <f>(AV23 - IF(AJ23&gt;1, M23*AQ23*100.0/(AL23*BJ23), 0))*(BC23+BD23)/1000.0</f>
        <v>0</v>
      </c>
      <c r="R23">
        <f>2.0/((1/T23-1/S23)+SIGN(T23)*SQRT((1/T23-1/S23)*(1/T23-1/S23) + 4*AR23/((AR23+1)*(AR23+1))*(2*1/T23*1/S23-1/S23*1/S23)))</f>
        <v>0</v>
      </c>
      <c r="S23">
        <f>IF(LEFT(AS23,1)&lt;&gt;"0",IF(LEFT(AS23,1)="1",3.0,AT23),$D$5+$E$5*(BJ23*BC23/($K$5*1000))+$F$5*(BJ23*BC23/($K$5*1000))*MAX(MIN(AQ23,$J$5),$I$5)*MAX(MIN(AQ23,$J$5),$I$5)+$G$5*MAX(MIN(AQ23,$J$5),$I$5)*(BJ23*BC23/($K$5*1000))+$H$5*(BJ23*BC23/($K$5*1000))*(BJ23*BC23/($K$5*1000)))</f>
        <v>0</v>
      </c>
      <c r="T23">
        <f>K23*(1000-(1000*0.61365*exp(17.502*X23/(240.97+X23))/(BC23+BD23)+AX23)/2)/(1000*0.61365*exp(17.502*X23/(240.97+X23))/(BC23+BD23)-AX23)</f>
        <v>0</v>
      </c>
      <c r="U23">
        <f>1/((AR23+1)/(R23/1.6)+1/(S23/1.37)) + AR23/((AR23+1)/(R23/1.6) + AR23/(S23/1.37))</f>
        <v>0</v>
      </c>
      <c r="V23">
        <f>(AM23*AP23)</f>
        <v>0</v>
      </c>
      <c r="W23">
        <f>(BE23+(V23+2*0.95*5.67E-8*(((BE23+$B$7)+273)^4-(BE23+273)^4)-44100*K23)/(1.84*29.3*S23+8*0.95*5.67E-8*(BE23+273)^3))</f>
        <v>0</v>
      </c>
      <c r="X23">
        <f>($C$7*BF23+$D$7*BG23+$E$7*W23)</f>
        <v>0</v>
      </c>
      <c r="Y23">
        <f>0.61365*exp(17.502*X23/(240.97+X23))</f>
        <v>0</v>
      </c>
      <c r="Z23">
        <f>(AA23/AB23*100)</f>
        <v>0</v>
      </c>
      <c r="AA23">
        <f>AX23*(BC23+BD23)/1000</f>
        <v>0</v>
      </c>
      <c r="AB23">
        <f>0.61365*exp(17.502*BE23/(240.97+BE23))</f>
        <v>0</v>
      </c>
      <c r="AC23">
        <f>(Y23-AX23*(BC23+BD23)/1000)</f>
        <v>0</v>
      </c>
      <c r="AD23">
        <f>(-K23*44100)</f>
        <v>0</v>
      </c>
      <c r="AE23">
        <f>2*29.3*S23*0.92*(BE23-X23)</f>
        <v>0</v>
      </c>
      <c r="AF23">
        <f>2*0.95*5.67E-8*(((BE23+$B$7)+273)^4-(X23+273)^4)</f>
        <v>0</v>
      </c>
      <c r="AG23">
        <f>V23+AF23+AD23+AE23</f>
        <v>0</v>
      </c>
      <c r="AH23">
        <v>21</v>
      </c>
      <c r="AI23">
        <v>4</v>
      </c>
      <c r="AJ23">
        <f>IF(AH23*$H$13&gt;=AL23,1.0,(AL23/(AL23-AH23*$H$13)))</f>
        <v>0</v>
      </c>
      <c r="AK23">
        <f>(AJ23-1)*100</f>
        <v>0</v>
      </c>
      <c r="AL23">
        <f>MAX(0,($B$13+$C$13*BJ23)/(1+$D$13*BJ23)*BC23/(BE23+273)*$E$13)</f>
        <v>0</v>
      </c>
      <c r="AM23">
        <f>$B$11*BK23+$C$11*BL23+$F$11*BW23*(1-BZ23)</f>
        <v>0</v>
      </c>
      <c r="AN23">
        <f>AM23*AO23</f>
        <v>0</v>
      </c>
      <c r="AO23">
        <f>($B$11*$D$9+$C$11*$D$9+$F$11*((CJ23+CB23)/MAX(CJ23+CB23+CK23, 0.1)*$I$9+CK23/MAX(CJ23+CB23+CK23, 0.1)*$J$9))/($B$11+$C$11+$F$11)</f>
        <v>0</v>
      </c>
      <c r="AP23">
        <f>($B$11*$K$9+$C$11*$K$9+$F$11*((CJ23+CB23)/MAX(CJ23+CB23+CK23, 0.1)*$P$9+CK23/MAX(CJ23+CB23+CK23, 0.1)*$Q$9))/($B$11+$C$11+$F$11)</f>
        <v>0</v>
      </c>
      <c r="AQ23">
        <v>6</v>
      </c>
      <c r="AR23">
        <v>0.5</v>
      </c>
      <c r="AS23" t="s">
        <v>346</v>
      </c>
      <c r="AT23">
        <v>2</v>
      </c>
      <c r="AU23">
        <v>1692715610.6</v>
      </c>
      <c r="AV23">
        <v>415.59</v>
      </c>
      <c r="AW23">
        <v>419.881</v>
      </c>
      <c r="AX23">
        <v>12.9742</v>
      </c>
      <c r="AY23">
        <v>12.4547</v>
      </c>
      <c r="AZ23">
        <v>414.104</v>
      </c>
      <c r="BA23">
        <v>12.8937</v>
      </c>
      <c r="BB23">
        <v>499.994</v>
      </c>
      <c r="BC23">
        <v>100.243</v>
      </c>
      <c r="BD23">
        <v>0.0998469</v>
      </c>
      <c r="BE23">
        <v>22.3803</v>
      </c>
      <c r="BF23">
        <v>22.678</v>
      </c>
      <c r="BG23">
        <v>999.9</v>
      </c>
      <c r="BH23">
        <v>0</v>
      </c>
      <c r="BI23">
        <v>0</v>
      </c>
      <c r="BJ23">
        <v>10007.5</v>
      </c>
      <c r="BK23">
        <v>0</v>
      </c>
      <c r="BL23">
        <v>566.591</v>
      </c>
      <c r="BM23">
        <v>-4.29034</v>
      </c>
      <c r="BN23">
        <v>421.053</v>
      </c>
      <c r="BO23">
        <v>425.176</v>
      </c>
      <c r="BP23">
        <v>0.519529</v>
      </c>
      <c r="BQ23">
        <v>419.881</v>
      </c>
      <c r="BR23">
        <v>12.4547</v>
      </c>
      <c r="BS23">
        <v>1.30058</v>
      </c>
      <c r="BT23">
        <v>1.2485</v>
      </c>
      <c r="BU23">
        <v>10.8055</v>
      </c>
      <c r="BV23">
        <v>10.1928</v>
      </c>
      <c r="BW23">
        <v>2000</v>
      </c>
      <c r="BX23">
        <v>0.900002</v>
      </c>
      <c r="BY23">
        <v>0.099998</v>
      </c>
      <c r="BZ23">
        <v>0</v>
      </c>
      <c r="CA23">
        <v>2.3668</v>
      </c>
      <c r="CB23">
        <v>0</v>
      </c>
      <c r="CC23">
        <v>18043</v>
      </c>
      <c r="CD23">
        <v>17859</v>
      </c>
      <c r="CE23">
        <v>37.75</v>
      </c>
      <c r="CF23">
        <v>38.875</v>
      </c>
      <c r="CG23">
        <v>38.125</v>
      </c>
      <c r="CH23">
        <v>37.125</v>
      </c>
      <c r="CI23">
        <v>37.062</v>
      </c>
      <c r="CJ23">
        <v>1800</v>
      </c>
      <c r="CK23">
        <v>200</v>
      </c>
      <c r="CL23">
        <v>0</v>
      </c>
      <c r="CM23">
        <v>1692715605.2</v>
      </c>
      <c r="CN23">
        <v>0</v>
      </c>
      <c r="CO23">
        <v>1692714554</v>
      </c>
      <c r="CP23" t="s">
        <v>347</v>
      </c>
      <c r="CQ23">
        <v>1692714553.5</v>
      </c>
      <c r="CR23">
        <v>1692714554</v>
      </c>
      <c r="CS23">
        <v>2</v>
      </c>
      <c r="CT23">
        <v>0.064</v>
      </c>
      <c r="CU23">
        <v>-0.002</v>
      </c>
      <c r="CV23">
        <v>1.486</v>
      </c>
      <c r="CW23">
        <v>0.081</v>
      </c>
      <c r="CX23">
        <v>415</v>
      </c>
      <c r="CY23">
        <v>13</v>
      </c>
      <c r="CZ23">
        <v>0.3</v>
      </c>
      <c r="DA23">
        <v>0.11</v>
      </c>
      <c r="DB23">
        <v>3.425416379449038</v>
      </c>
      <c r="DC23">
        <v>-0.450010086409358</v>
      </c>
      <c r="DD23">
        <v>0.02385457302242953</v>
      </c>
      <c r="DE23">
        <v>1</v>
      </c>
      <c r="DF23">
        <v>0.0006729790803880113</v>
      </c>
      <c r="DG23">
        <v>-0.001845000388971671</v>
      </c>
      <c r="DH23">
        <v>0.0001338203082236557</v>
      </c>
      <c r="DI23">
        <v>1</v>
      </c>
      <c r="DJ23">
        <v>0.04009939391293602</v>
      </c>
      <c r="DK23">
        <v>-0.1101955316384957</v>
      </c>
      <c r="DL23">
        <v>0.005308253467646744</v>
      </c>
      <c r="DM23">
        <v>1</v>
      </c>
      <c r="DN23">
        <v>3</v>
      </c>
      <c r="DO23">
        <v>3</v>
      </c>
      <c r="DP23" t="s">
        <v>348</v>
      </c>
      <c r="DQ23">
        <v>3.10293</v>
      </c>
      <c r="DR23">
        <v>2.73355</v>
      </c>
      <c r="DS23">
        <v>0.09969310000000001</v>
      </c>
      <c r="DT23">
        <v>0.101499</v>
      </c>
      <c r="DU23">
        <v>0.0671592</v>
      </c>
      <c r="DV23">
        <v>0.0670854</v>
      </c>
      <c r="DW23">
        <v>26363.3</v>
      </c>
      <c r="DX23">
        <v>28591.6</v>
      </c>
      <c r="DY23">
        <v>27718.6</v>
      </c>
      <c r="DZ23">
        <v>29905.9</v>
      </c>
      <c r="EA23">
        <v>32372.7</v>
      </c>
      <c r="EB23">
        <v>34437.8</v>
      </c>
      <c r="EC23">
        <v>38019.8</v>
      </c>
      <c r="ED23">
        <v>41028.6</v>
      </c>
      <c r="EE23">
        <v>2.14832</v>
      </c>
      <c r="EF23">
        <v>2.21053</v>
      </c>
      <c r="EG23">
        <v>0.109427</v>
      </c>
      <c r="EH23">
        <v>0</v>
      </c>
      <c r="EI23">
        <v>20.873</v>
      </c>
      <c r="EJ23">
        <v>999.9</v>
      </c>
      <c r="EK23">
        <v>55.8</v>
      </c>
      <c r="EL23">
        <v>24.7</v>
      </c>
      <c r="EM23">
        <v>17.3844</v>
      </c>
      <c r="EN23">
        <v>64.9315</v>
      </c>
      <c r="EO23">
        <v>12.6082</v>
      </c>
      <c r="EP23">
        <v>1</v>
      </c>
      <c r="EQ23">
        <v>-0.310544</v>
      </c>
      <c r="ER23">
        <v>0.837062</v>
      </c>
      <c r="ES23">
        <v>20.2076</v>
      </c>
      <c r="ET23">
        <v>5.25892</v>
      </c>
      <c r="EU23">
        <v>12.0579</v>
      </c>
      <c r="EV23">
        <v>4.9736</v>
      </c>
      <c r="EW23">
        <v>3.293</v>
      </c>
      <c r="EX23">
        <v>9368</v>
      </c>
      <c r="EY23">
        <v>9999</v>
      </c>
      <c r="EZ23">
        <v>9999</v>
      </c>
      <c r="FA23">
        <v>146</v>
      </c>
      <c r="FB23">
        <v>4.97198</v>
      </c>
      <c r="FC23">
        <v>1.87042</v>
      </c>
      <c r="FD23">
        <v>1.87668</v>
      </c>
      <c r="FE23">
        <v>1.86975</v>
      </c>
      <c r="FF23">
        <v>1.87292</v>
      </c>
      <c r="FG23">
        <v>1.87454</v>
      </c>
      <c r="FH23">
        <v>1.87385</v>
      </c>
      <c r="FI23">
        <v>1.87531</v>
      </c>
      <c r="FJ23">
        <v>0</v>
      </c>
      <c r="FK23">
        <v>0</v>
      </c>
      <c r="FL23">
        <v>0</v>
      </c>
      <c r="FM23">
        <v>0</v>
      </c>
      <c r="FN23" t="s">
        <v>349</v>
      </c>
      <c r="FO23" t="s">
        <v>350</v>
      </c>
      <c r="FP23" t="s">
        <v>351</v>
      </c>
      <c r="FQ23" t="s">
        <v>351</v>
      </c>
      <c r="FR23" t="s">
        <v>351</v>
      </c>
      <c r="FS23" t="s">
        <v>351</v>
      </c>
      <c r="FT23">
        <v>0</v>
      </c>
      <c r="FU23">
        <v>100</v>
      </c>
      <c r="FV23">
        <v>100</v>
      </c>
      <c r="FW23">
        <v>1.486</v>
      </c>
      <c r="FX23">
        <v>0.0805</v>
      </c>
      <c r="FY23">
        <v>1.486142857142795</v>
      </c>
      <c r="FZ23">
        <v>0</v>
      </c>
      <c r="GA23">
        <v>0</v>
      </c>
      <c r="GB23">
        <v>0</v>
      </c>
      <c r="GC23">
        <v>0.08051999999999815</v>
      </c>
      <c r="GD23">
        <v>0</v>
      </c>
      <c r="GE23">
        <v>0</v>
      </c>
      <c r="GF23">
        <v>0</v>
      </c>
      <c r="GG23">
        <v>-1</v>
      </c>
      <c r="GH23">
        <v>-1</v>
      </c>
      <c r="GI23">
        <v>-1</v>
      </c>
      <c r="GJ23">
        <v>-1</v>
      </c>
      <c r="GK23">
        <v>17.6</v>
      </c>
      <c r="GL23">
        <v>17.6</v>
      </c>
      <c r="GM23">
        <v>1.07422</v>
      </c>
      <c r="GN23">
        <v>2.48413</v>
      </c>
      <c r="GO23">
        <v>1.39893</v>
      </c>
      <c r="GP23">
        <v>2.29614</v>
      </c>
      <c r="GQ23">
        <v>1.44897</v>
      </c>
      <c r="GR23">
        <v>2.35107</v>
      </c>
      <c r="GS23">
        <v>28.3112</v>
      </c>
      <c r="GT23">
        <v>16.0233</v>
      </c>
      <c r="GU23">
        <v>18</v>
      </c>
      <c r="GV23">
        <v>446.967</v>
      </c>
      <c r="GW23">
        <v>553.587</v>
      </c>
      <c r="GX23">
        <v>20</v>
      </c>
      <c r="GY23">
        <v>23.1011</v>
      </c>
      <c r="GZ23">
        <v>30.0003</v>
      </c>
      <c r="HA23">
        <v>23.0478</v>
      </c>
      <c r="HB23">
        <v>23.003</v>
      </c>
      <c r="HC23">
        <v>21.477</v>
      </c>
      <c r="HD23">
        <v>28.2089</v>
      </c>
      <c r="HE23">
        <v>19.637</v>
      </c>
      <c r="HF23">
        <v>20</v>
      </c>
      <c r="HG23">
        <v>420</v>
      </c>
      <c r="HH23">
        <v>12.6596</v>
      </c>
      <c r="HI23">
        <v>102.566</v>
      </c>
      <c r="HJ23">
        <v>102.517</v>
      </c>
    </row>
    <row r="24" spans="1:218">
      <c r="A24">
        <v>8</v>
      </c>
      <c r="B24">
        <v>1692715719.1</v>
      </c>
      <c r="C24">
        <v>855</v>
      </c>
      <c r="D24" t="s">
        <v>364</v>
      </c>
      <c r="E24" t="s">
        <v>365</v>
      </c>
      <c r="F24" t="s">
        <v>344</v>
      </c>
      <c r="I24" t="s">
        <v>345</v>
      </c>
      <c r="J24">
        <v>1692715719.1</v>
      </c>
      <c r="K24">
        <f>(L24)/1000</f>
        <v>0</v>
      </c>
      <c r="L24">
        <f>1000*BB24*AJ24*(AX24-AY24)/(100*AQ24*(1000-AJ24*AX24))</f>
        <v>0</v>
      </c>
      <c r="M24">
        <f>BB24*AJ24*(AW24-AV24*(1000-AJ24*AY24)/(1000-AJ24*AX24))/(100*AQ24)</f>
        <v>0</v>
      </c>
      <c r="N24">
        <f>AV24 - IF(AJ24&gt;1, M24*AQ24*100.0/(AL24*BJ24), 0)</f>
        <v>0</v>
      </c>
      <c r="O24">
        <f>((U24-K24/2)*N24-M24)/(U24+K24/2)</f>
        <v>0</v>
      </c>
      <c r="P24">
        <f>O24*(BC24+BD24)/1000.0</f>
        <v>0</v>
      </c>
      <c r="Q24">
        <f>(AV24 - IF(AJ24&gt;1, M24*AQ24*100.0/(AL24*BJ24), 0))*(BC24+BD24)/1000.0</f>
        <v>0</v>
      </c>
      <c r="R24">
        <f>2.0/((1/T24-1/S24)+SIGN(T24)*SQRT((1/T24-1/S24)*(1/T24-1/S24) + 4*AR24/((AR24+1)*(AR24+1))*(2*1/T24*1/S24-1/S24*1/S24)))</f>
        <v>0</v>
      </c>
      <c r="S24">
        <f>IF(LEFT(AS24,1)&lt;&gt;"0",IF(LEFT(AS24,1)="1",3.0,AT24),$D$5+$E$5*(BJ24*BC24/($K$5*1000))+$F$5*(BJ24*BC24/($K$5*1000))*MAX(MIN(AQ24,$J$5),$I$5)*MAX(MIN(AQ24,$J$5),$I$5)+$G$5*MAX(MIN(AQ24,$J$5),$I$5)*(BJ24*BC24/($K$5*1000))+$H$5*(BJ24*BC24/($K$5*1000))*(BJ24*BC24/($K$5*1000)))</f>
        <v>0</v>
      </c>
      <c r="T24">
        <f>K24*(1000-(1000*0.61365*exp(17.502*X24/(240.97+X24))/(BC24+BD24)+AX24)/2)/(1000*0.61365*exp(17.502*X24/(240.97+X24))/(BC24+BD24)-AX24)</f>
        <v>0</v>
      </c>
      <c r="U24">
        <f>1/((AR24+1)/(R24/1.6)+1/(S24/1.37)) + AR24/((AR24+1)/(R24/1.6) + AR24/(S24/1.37))</f>
        <v>0</v>
      </c>
      <c r="V24">
        <f>(AM24*AP24)</f>
        <v>0</v>
      </c>
      <c r="W24">
        <f>(BE24+(V24+2*0.95*5.67E-8*(((BE24+$B$7)+273)^4-(BE24+273)^4)-44100*K24)/(1.84*29.3*S24+8*0.95*5.67E-8*(BE24+273)^3))</f>
        <v>0</v>
      </c>
      <c r="X24">
        <f>($C$7*BF24+$D$7*BG24+$E$7*W24)</f>
        <v>0</v>
      </c>
      <c r="Y24">
        <f>0.61365*exp(17.502*X24/(240.97+X24))</f>
        <v>0</v>
      </c>
      <c r="Z24">
        <f>(AA24/AB24*100)</f>
        <v>0</v>
      </c>
      <c r="AA24">
        <f>AX24*(BC24+BD24)/1000</f>
        <v>0</v>
      </c>
      <c r="AB24">
        <f>0.61365*exp(17.502*BE24/(240.97+BE24))</f>
        <v>0</v>
      </c>
      <c r="AC24">
        <f>(Y24-AX24*(BC24+BD24)/1000)</f>
        <v>0</v>
      </c>
      <c r="AD24">
        <f>(-K24*44100)</f>
        <v>0</v>
      </c>
      <c r="AE24">
        <f>2*29.3*S24*0.92*(BE24-X24)</f>
        <v>0</v>
      </c>
      <c r="AF24">
        <f>2*0.95*5.67E-8*(((BE24+$B$7)+273)^4-(X24+273)^4)</f>
        <v>0</v>
      </c>
      <c r="AG24">
        <f>V24+AF24+AD24+AE24</f>
        <v>0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MAX(0,($B$13+$C$13*BJ24)/(1+$D$13*BJ24)*BC24/(BE24+273)*$E$13)</f>
        <v>0</v>
      </c>
      <c r="AM24">
        <f>$B$11*BK24+$C$11*BL24+$F$11*BW24*(1-BZ24)</f>
        <v>0</v>
      </c>
      <c r="AN24">
        <f>AM24*AO24</f>
        <v>0</v>
      </c>
      <c r="AO24">
        <f>($B$11*$D$9+$C$11*$D$9+$F$11*((CJ24+CB24)/MAX(CJ24+CB24+CK24, 0.1)*$I$9+CK24/MAX(CJ24+CB24+CK24, 0.1)*$J$9))/($B$11+$C$11+$F$11)</f>
        <v>0</v>
      </c>
      <c r="AP24">
        <f>($B$11*$K$9+$C$11*$K$9+$F$11*((CJ24+CB24)/MAX(CJ24+CB24+CK24, 0.1)*$P$9+CK24/MAX(CJ24+CB24+CK24, 0.1)*$Q$9))/($B$11+$C$11+$F$11)</f>
        <v>0</v>
      </c>
      <c r="AQ24">
        <v>6</v>
      </c>
      <c r="AR24">
        <v>0.5</v>
      </c>
      <c r="AS24" t="s">
        <v>346</v>
      </c>
      <c r="AT24">
        <v>2</v>
      </c>
      <c r="AU24">
        <v>1692715719.1</v>
      </c>
      <c r="AV24">
        <v>415.7</v>
      </c>
      <c r="AW24">
        <v>419.969</v>
      </c>
      <c r="AX24">
        <v>13.4047</v>
      </c>
      <c r="AY24">
        <v>12.8063</v>
      </c>
      <c r="AZ24">
        <v>414.214</v>
      </c>
      <c r="BA24">
        <v>13.3242</v>
      </c>
      <c r="BB24">
        <v>500.02</v>
      </c>
      <c r="BC24">
        <v>100.25</v>
      </c>
      <c r="BD24">
        <v>0.0998898</v>
      </c>
      <c r="BE24">
        <v>22.423</v>
      </c>
      <c r="BF24">
        <v>22.2056</v>
      </c>
      <c r="BG24">
        <v>999.9</v>
      </c>
      <c r="BH24">
        <v>0</v>
      </c>
      <c r="BI24">
        <v>0</v>
      </c>
      <c r="BJ24">
        <v>10016.2</v>
      </c>
      <c r="BK24">
        <v>0</v>
      </c>
      <c r="BL24">
        <v>627.246</v>
      </c>
      <c r="BM24">
        <v>-4.2692</v>
      </c>
      <c r="BN24">
        <v>421.348</v>
      </c>
      <c r="BO24">
        <v>425.417</v>
      </c>
      <c r="BP24">
        <v>0.598448</v>
      </c>
      <c r="BQ24">
        <v>419.969</v>
      </c>
      <c r="BR24">
        <v>12.8063</v>
      </c>
      <c r="BS24">
        <v>1.34382</v>
      </c>
      <c r="BT24">
        <v>1.28383</v>
      </c>
      <c r="BU24">
        <v>11.2982</v>
      </c>
      <c r="BV24">
        <v>10.6109</v>
      </c>
      <c r="BW24">
        <v>2000.2</v>
      </c>
      <c r="BX24">
        <v>0.9000010000000001</v>
      </c>
      <c r="BY24">
        <v>0.0999987</v>
      </c>
      <c r="BZ24">
        <v>0</v>
      </c>
      <c r="CA24">
        <v>2.5397</v>
      </c>
      <c r="CB24">
        <v>0</v>
      </c>
      <c r="CC24">
        <v>19625.4</v>
      </c>
      <c r="CD24">
        <v>17860.8</v>
      </c>
      <c r="CE24">
        <v>39.812</v>
      </c>
      <c r="CF24">
        <v>40.937</v>
      </c>
      <c r="CG24">
        <v>39.875</v>
      </c>
      <c r="CH24">
        <v>39.562</v>
      </c>
      <c r="CI24">
        <v>38.937</v>
      </c>
      <c r="CJ24">
        <v>1800.18</v>
      </c>
      <c r="CK24">
        <v>200.02</v>
      </c>
      <c r="CL24">
        <v>0</v>
      </c>
      <c r="CM24">
        <v>1692715713.8</v>
      </c>
      <c r="CN24">
        <v>0</v>
      </c>
      <c r="CO24">
        <v>1692714554</v>
      </c>
      <c r="CP24" t="s">
        <v>347</v>
      </c>
      <c r="CQ24">
        <v>1692714553.5</v>
      </c>
      <c r="CR24">
        <v>1692714554</v>
      </c>
      <c r="CS24">
        <v>2</v>
      </c>
      <c r="CT24">
        <v>0.064</v>
      </c>
      <c r="CU24">
        <v>-0.002</v>
      </c>
      <c r="CV24">
        <v>1.486</v>
      </c>
      <c r="CW24">
        <v>0.081</v>
      </c>
      <c r="CX24">
        <v>415</v>
      </c>
      <c r="CY24">
        <v>13</v>
      </c>
      <c r="CZ24">
        <v>0.3</v>
      </c>
      <c r="DA24">
        <v>0.11</v>
      </c>
      <c r="DB24">
        <v>3.345412769882426</v>
      </c>
      <c r="DC24">
        <v>-0.01273277660742051</v>
      </c>
      <c r="DD24">
        <v>0.01199194389203971</v>
      </c>
      <c r="DE24">
        <v>1</v>
      </c>
      <c r="DF24">
        <v>0.0005254182730601687</v>
      </c>
      <c r="DG24">
        <v>4.089410296106188E-05</v>
      </c>
      <c r="DH24">
        <v>1.326724862721441E-05</v>
      </c>
      <c r="DI24">
        <v>1</v>
      </c>
      <c r="DJ24">
        <v>0.03914117024899787</v>
      </c>
      <c r="DK24">
        <v>-0.01337479373236381</v>
      </c>
      <c r="DL24">
        <v>0.0009127820288611264</v>
      </c>
      <c r="DM24">
        <v>1</v>
      </c>
      <c r="DN24">
        <v>3</v>
      </c>
      <c r="DO24">
        <v>3</v>
      </c>
      <c r="DP24" t="s">
        <v>348</v>
      </c>
      <c r="DQ24">
        <v>3.10305</v>
      </c>
      <c r="DR24">
        <v>2.73367</v>
      </c>
      <c r="DS24">
        <v>0.0997101</v>
      </c>
      <c r="DT24">
        <v>0.10151</v>
      </c>
      <c r="DU24">
        <v>0.0688515</v>
      </c>
      <c r="DV24">
        <v>0.06851210000000001</v>
      </c>
      <c r="DW24">
        <v>26359.6</v>
      </c>
      <c r="DX24">
        <v>28588.3</v>
      </c>
      <c r="DY24">
        <v>27715.2</v>
      </c>
      <c r="DZ24">
        <v>29902.8</v>
      </c>
      <c r="EA24">
        <v>32310.3</v>
      </c>
      <c r="EB24">
        <v>34382.1</v>
      </c>
      <c r="EC24">
        <v>38015.4</v>
      </c>
      <c r="ED24">
        <v>41025</v>
      </c>
      <c r="EE24">
        <v>2.2015</v>
      </c>
      <c r="EF24">
        <v>2.2106</v>
      </c>
      <c r="EG24">
        <v>0.0739098</v>
      </c>
      <c r="EH24">
        <v>0</v>
      </c>
      <c r="EI24">
        <v>20.9862</v>
      </c>
      <c r="EJ24">
        <v>999.9</v>
      </c>
      <c r="EK24">
        <v>54.8</v>
      </c>
      <c r="EL24">
        <v>24.8</v>
      </c>
      <c r="EM24">
        <v>17.1744</v>
      </c>
      <c r="EN24">
        <v>64.9815</v>
      </c>
      <c r="EO24">
        <v>12.3678</v>
      </c>
      <c r="EP24">
        <v>1</v>
      </c>
      <c r="EQ24">
        <v>-0.308933</v>
      </c>
      <c r="ER24">
        <v>0.757707</v>
      </c>
      <c r="ES24">
        <v>20.2084</v>
      </c>
      <c r="ET24">
        <v>5.25817</v>
      </c>
      <c r="EU24">
        <v>12.0579</v>
      </c>
      <c r="EV24">
        <v>4.9731</v>
      </c>
      <c r="EW24">
        <v>3.293</v>
      </c>
      <c r="EX24">
        <v>9370.5</v>
      </c>
      <c r="EY24">
        <v>9999</v>
      </c>
      <c r="EZ24">
        <v>9999</v>
      </c>
      <c r="FA24">
        <v>146</v>
      </c>
      <c r="FB24">
        <v>4.97198</v>
      </c>
      <c r="FC24">
        <v>1.87043</v>
      </c>
      <c r="FD24">
        <v>1.87668</v>
      </c>
      <c r="FE24">
        <v>1.86975</v>
      </c>
      <c r="FF24">
        <v>1.87298</v>
      </c>
      <c r="FG24">
        <v>1.87454</v>
      </c>
      <c r="FH24">
        <v>1.8739</v>
      </c>
      <c r="FI24">
        <v>1.87531</v>
      </c>
      <c r="FJ24">
        <v>0</v>
      </c>
      <c r="FK24">
        <v>0</v>
      </c>
      <c r="FL24">
        <v>0</v>
      </c>
      <c r="FM24">
        <v>0</v>
      </c>
      <c r="FN24" t="s">
        <v>349</v>
      </c>
      <c r="FO24" t="s">
        <v>350</v>
      </c>
      <c r="FP24" t="s">
        <v>351</v>
      </c>
      <c r="FQ24" t="s">
        <v>351</v>
      </c>
      <c r="FR24" t="s">
        <v>351</v>
      </c>
      <c r="FS24" t="s">
        <v>351</v>
      </c>
      <c r="FT24">
        <v>0</v>
      </c>
      <c r="FU24">
        <v>100</v>
      </c>
      <c r="FV24">
        <v>100</v>
      </c>
      <c r="FW24">
        <v>1.486</v>
      </c>
      <c r="FX24">
        <v>0.0805</v>
      </c>
      <c r="FY24">
        <v>1.486142857142795</v>
      </c>
      <c r="FZ24">
        <v>0</v>
      </c>
      <c r="GA24">
        <v>0</v>
      </c>
      <c r="GB24">
        <v>0</v>
      </c>
      <c r="GC24">
        <v>0.08051999999999815</v>
      </c>
      <c r="GD24">
        <v>0</v>
      </c>
      <c r="GE24">
        <v>0</v>
      </c>
      <c r="GF24">
        <v>0</v>
      </c>
      <c r="GG24">
        <v>-1</v>
      </c>
      <c r="GH24">
        <v>-1</v>
      </c>
      <c r="GI24">
        <v>-1</v>
      </c>
      <c r="GJ24">
        <v>-1</v>
      </c>
      <c r="GK24">
        <v>19.4</v>
      </c>
      <c r="GL24">
        <v>19.4</v>
      </c>
      <c r="GM24">
        <v>1.07544</v>
      </c>
      <c r="GN24">
        <v>2.4707</v>
      </c>
      <c r="GO24">
        <v>1.39893</v>
      </c>
      <c r="GP24">
        <v>2.29614</v>
      </c>
      <c r="GQ24">
        <v>1.44897</v>
      </c>
      <c r="GR24">
        <v>2.48413</v>
      </c>
      <c r="GS24">
        <v>28.2692</v>
      </c>
      <c r="GT24">
        <v>16.0321</v>
      </c>
      <c r="GU24">
        <v>18</v>
      </c>
      <c r="GV24">
        <v>478.704</v>
      </c>
      <c r="GW24">
        <v>554.333</v>
      </c>
      <c r="GX24">
        <v>19.9989</v>
      </c>
      <c r="GY24">
        <v>23.1167</v>
      </c>
      <c r="GZ24">
        <v>30.0002</v>
      </c>
      <c r="HA24">
        <v>23.1017</v>
      </c>
      <c r="HB24">
        <v>23.0633</v>
      </c>
      <c r="HC24">
        <v>21.499</v>
      </c>
      <c r="HD24">
        <v>26.3255</v>
      </c>
      <c r="HE24">
        <v>18.469</v>
      </c>
      <c r="HF24">
        <v>20</v>
      </c>
      <c r="HG24">
        <v>420</v>
      </c>
      <c r="HH24">
        <v>12.8784</v>
      </c>
      <c r="HI24">
        <v>102.554</v>
      </c>
      <c r="HJ24">
        <v>102.507</v>
      </c>
    </row>
    <row r="25" spans="1:218">
      <c r="A25">
        <v>9</v>
      </c>
      <c r="B25">
        <v>1692715806.6</v>
      </c>
      <c r="C25">
        <v>942.5</v>
      </c>
      <c r="D25" t="s">
        <v>366</v>
      </c>
      <c r="E25" t="s">
        <v>367</v>
      </c>
      <c r="F25" t="s">
        <v>344</v>
      </c>
      <c r="I25" t="s">
        <v>345</v>
      </c>
      <c r="J25">
        <v>1692715806.6</v>
      </c>
      <c r="K25">
        <f>(L25)/1000</f>
        <v>0</v>
      </c>
      <c r="L25">
        <f>1000*BB25*AJ25*(AX25-AY25)/(100*AQ25*(1000-AJ25*AX25))</f>
        <v>0</v>
      </c>
      <c r="M25">
        <f>BB25*AJ25*(AW25-AV25*(1000-AJ25*AY25)/(1000-AJ25*AX25))/(100*AQ25)</f>
        <v>0</v>
      </c>
      <c r="N25">
        <f>AV25 - IF(AJ25&gt;1, M25*AQ25*100.0/(AL25*BJ25), 0)</f>
        <v>0</v>
      </c>
      <c r="O25">
        <f>((U25-K25/2)*N25-M25)/(U25+K25/2)</f>
        <v>0</v>
      </c>
      <c r="P25">
        <f>O25*(BC25+BD25)/1000.0</f>
        <v>0</v>
      </c>
      <c r="Q25">
        <f>(AV25 - IF(AJ25&gt;1, M25*AQ25*100.0/(AL25*BJ25), 0))*(BC25+BD25)/1000.0</f>
        <v>0</v>
      </c>
      <c r="R25">
        <f>2.0/((1/T25-1/S25)+SIGN(T25)*SQRT((1/T25-1/S25)*(1/T25-1/S25) + 4*AR25/((AR25+1)*(AR25+1))*(2*1/T25*1/S25-1/S25*1/S25)))</f>
        <v>0</v>
      </c>
      <c r="S25">
        <f>IF(LEFT(AS25,1)&lt;&gt;"0",IF(LEFT(AS25,1)="1",3.0,AT25),$D$5+$E$5*(BJ25*BC25/($K$5*1000))+$F$5*(BJ25*BC25/($K$5*1000))*MAX(MIN(AQ25,$J$5),$I$5)*MAX(MIN(AQ25,$J$5),$I$5)+$G$5*MAX(MIN(AQ25,$J$5),$I$5)*(BJ25*BC25/($K$5*1000))+$H$5*(BJ25*BC25/($K$5*1000))*(BJ25*BC25/($K$5*1000)))</f>
        <v>0</v>
      </c>
      <c r="T25">
        <f>K25*(1000-(1000*0.61365*exp(17.502*X25/(240.97+X25))/(BC25+BD25)+AX25)/2)/(1000*0.61365*exp(17.502*X25/(240.97+X25))/(BC25+BD25)-AX25)</f>
        <v>0</v>
      </c>
      <c r="U25">
        <f>1/((AR25+1)/(R25/1.6)+1/(S25/1.37)) + AR25/((AR25+1)/(R25/1.6) + AR25/(S25/1.37))</f>
        <v>0</v>
      </c>
      <c r="V25">
        <f>(AM25*AP25)</f>
        <v>0</v>
      </c>
      <c r="W25">
        <f>(BE25+(V25+2*0.95*5.67E-8*(((BE25+$B$7)+273)^4-(BE25+273)^4)-44100*K25)/(1.84*29.3*S25+8*0.95*5.67E-8*(BE25+273)^3))</f>
        <v>0</v>
      </c>
      <c r="X25">
        <f>($C$7*BF25+$D$7*BG25+$E$7*W25)</f>
        <v>0</v>
      </c>
      <c r="Y25">
        <f>0.61365*exp(17.502*X25/(240.97+X25))</f>
        <v>0</v>
      </c>
      <c r="Z25">
        <f>(AA25/AB25*100)</f>
        <v>0</v>
      </c>
      <c r="AA25">
        <f>AX25*(BC25+BD25)/1000</f>
        <v>0</v>
      </c>
      <c r="AB25">
        <f>0.61365*exp(17.502*BE25/(240.97+BE25))</f>
        <v>0</v>
      </c>
      <c r="AC25">
        <f>(Y25-AX25*(BC25+BD25)/1000)</f>
        <v>0</v>
      </c>
      <c r="AD25">
        <f>(-K25*44100)</f>
        <v>0</v>
      </c>
      <c r="AE25">
        <f>2*29.3*S25*0.92*(BE25-X25)</f>
        <v>0</v>
      </c>
      <c r="AF25">
        <f>2*0.95*5.67E-8*(((BE25+$B$7)+273)^4-(X25+273)^4)</f>
        <v>0</v>
      </c>
      <c r="AG25">
        <f>V25+AF25+AD25+AE25</f>
        <v>0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MAX(0,($B$13+$C$13*BJ25)/(1+$D$13*BJ25)*BC25/(BE25+273)*$E$13)</f>
        <v>0</v>
      </c>
      <c r="AM25">
        <f>$B$11*BK25+$C$11*BL25+$F$11*BW25*(1-BZ25)</f>
        <v>0</v>
      </c>
      <c r="AN25">
        <f>AM25*AO25</f>
        <v>0</v>
      </c>
      <c r="AO25">
        <f>($B$11*$D$9+$C$11*$D$9+$F$11*((CJ25+CB25)/MAX(CJ25+CB25+CK25, 0.1)*$I$9+CK25/MAX(CJ25+CB25+CK25, 0.1)*$J$9))/($B$11+$C$11+$F$11)</f>
        <v>0</v>
      </c>
      <c r="AP25">
        <f>($B$11*$K$9+$C$11*$K$9+$F$11*((CJ25+CB25)/MAX(CJ25+CB25+CK25, 0.1)*$P$9+CK25/MAX(CJ25+CB25+CK25, 0.1)*$Q$9))/($B$11+$C$11+$F$11)</f>
        <v>0</v>
      </c>
      <c r="AQ25">
        <v>6</v>
      </c>
      <c r="AR25">
        <v>0.5</v>
      </c>
      <c r="AS25" t="s">
        <v>346</v>
      </c>
      <c r="AT25">
        <v>2</v>
      </c>
      <c r="AU25">
        <v>1692715806.6</v>
      </c>
      <c r="AV25">
        <v>412.244</v>
      </c>
      <c r="AW25">
        <v>420.029</v>
      </c>
      <c r="AX25">
        <v>13.6761</v>
      </c>
      <c r="AY25">
        <v>12.2747</v>
      </c>
      <c r="AZ25">
        <v>410.758</v>
      </c>
      <c r="BA25">
        <v>13.5955</v>
      </c>
      <c r="BB25">
        <v>499.979</v>
      </c>
      <c r="BC25">
        <v>100.257</v>
      </c>
      <c r="BD25">
        <v>0.100029</v>
      </c>
      <c r="BE25">
        <v>22.5107</v>
      </c>
      <c r="BF25">
        <v>21.85</v>
      </c>
      <c r="BG25">
        <v>999.9</v>
      </c>
      <c r="BH25">
        <v>0</v>
      </c>
      <c r="BI25">
        <v>0</v>
      </c>
      <c r="BJ25">
        <v>9997.5</v>
      </c>
      <c r="BK25">
        <v>0</v>
      </c>
      <c r="BL25">
        <v>450.334</v>
      </c>
      <c r="BM25">
        <v>-7.78555</v>
      </c>
      <c r="BN25">
        <v>417.96</v>
      </c>
      <c r="BO25">
        <v>425.249</v>
      </c>
      <c r="BP25">
        <v>1.40132</v>
      </c>
      <c r="BQ25">
        <v>420.029</v>
      </c>
      <c r="BR25">
        <v>12.2747</v>
      </c>
      <c r="BS25">
        <v>1.37112</v>
      </c>
      <c r="BT25">
        <v>1.23063</v>
      </c>
      <c r="BU25">
        <v>11.6019</v>
      </c>
      <c r="BV25">
        <v>9.97729</v>
      </c>
      <c r="BW25">
        <v>1999.86</v>
      </c>
      <c r="BX25">
        <v>0.899992</v>
      </c>
      <c r="BY25">
        <v>0.100008</v>
      </c>
      <c r="BZ25">
        <v>0</v>
      </c>
      <c r="CA25">
        <v>2.7723</v>
      </c>
      <c r="CB25">
        <v>0</v>
      </c>
      <c r="CC25">
        <v>22534</v>
      </c>
      <c r="CD25">
        <v>17857.7</v>
      </c>
      <c r="CE25">
        <v>41.25</v>
      </c>
      <c r="CF25">
        <v>41.937</v>
      </c>
      <c r="CG25">
        <v>41.187</v>
      </c>
      <c r="CH25">
        <v>41.187</v>
      </c>
      <c r="CI25">
        <v>40.25</v>
      </c>
      <c r="CJ25">
        <v>1799.86</v>
      </c>
      <c r="CK25">
        <v>200</v>
      </c>
      <c r="CL25">
        <v>0</v>
      </c>
      <c r="CM25">
        <v>1692715801.4</v>
      </c>
      <c r="CN25">
        <v>0</v>
      </c>
      <c r="CO25">
        <v>1692714554</v>
      </c>
      <c r="CP25" t="s">
        <v>347</v>
      </c>
      <c r="CQ25">
        <v>1692714553.5</v>
      </c>
      <c r="CR25">
        <v>1692714554</v>
      </c>
      <c r="CS25">
        <v>2</v>
      </c>
      <c r="CT25">
        <v>0.064</v>
      </c>
      <c r="CU25">
        <v>-0.002</v>
      </c>
      <c r="CV25">
        <v>1.486</v>
      </c>
      <c r="CW25">
        <v>0.081</v>
      </c>
      <c r="CX25">
        <v>415</v>
      </c>
      <c r="CY25">
        <v>13</v>
      </c>
      <c r="CZ25">
        <v>0.3</v>
      </c>
      <c r="DA25">
        <v>0.11</v>
      </c>
      <c r="DB25">
        <v>5.900654791150691</v>
      </c>
      <c r="DC25">
        <v>1.080779012547244</v>
      </c>
      <c r="DD25">
        <v>0.05315793823848521</v>
      </c>
      <c r="DE25">
        <v>0</v>
      </c>
      <c r="DF25">
        <v>0.001345482077268915</v>
      </c>
      <c r="DG25">
        <v>-0.001004368801192067</v>
      </c>
      <c r="DH25">
        <v>8.238657254335383E-05</v>
      </c>
      <c r="DI25">
        <v>1</v>
      </c>
      <c r="DJ25">
        <v>0.1067523332290965</v>
      </c>
      <c r="DK25">
        <v>-0.1433663031309199</v>
      </c>
      <c r="DL25">
        <v>0.00692315984155913</v>
      </c>
      <c r="DM25">
        <v>1</v>
      </c>
      <c r="DN25">
        <v>2</v>
      </c>
      <c r="DO25">
        <v>3</v>
      </c>
      <c r="DP25" t="s">
        <v>368</v>
      </c>
      <c r="DQ25">
        <v>3.10288</v>
      </c>
      <c r="DR25">
        <v>2.73364</v>
      </c>
      <c r="DS25">
        <v>0.0990785</v>
      </c>
      <c r="DT25">
        <v>0.101512</v>
      </c>
      <c r="DU25">
        <v>0.0699092</v>
      </c>
      <c r="DV25">
        <v>0.0663382</v>
      </c>
      <c r="DW25">
        <v>26374.9</v>
      </c>
      <c r="DX25">
        <v>28585.1</v>
      </c>
      <c r="DY25">
        <v>27711.9</v>
      </c>
      <c r="DZ25">
        <v>29899.5</v>
      </c>
      <c r="EA25">
        <v>32269.7</v>
      </c>
      <c r="EB25">
        <v>34458.6</v>
      </c>
      <c r="EC25">
        <v>38010.7</v>
      </c>
      <c r="ED25">
        <v>41020.6</v>
      </c>
      <c r="EE25">
        <v>2.19498</v>
      </c>
      <c r="EF25">
        <v>2.20958</v>
      </c>
      <c r="EG25">
        <v>0.0539422</v>
      </c>
      <c r="EH25">
        <v>0</v>
      </c>
      <c r="EI25">
        <v>20.9597</v>
      </c>
      <c r="EJ25">
        <v>999.9</v>
      </c>
      <c r="EK25">
        <v>54.1</v>
      </c>
      <c r="EL25">
        <v>24.8</v>
      </c>
      <c r="EM25">
        <v>16.9534</v>
      </c>
      <c r="EN25">
        <v>65.1015</v>
      </c>
      <c r="EO25">
        <v>12.6683</v>
      </c>
      <c r="EP25">
        <v>1</v>
      </c>
      <c r="EQ25">
        <v>-0.307718</v>
      </c>
      <c r="ER25">
        <v>0.778573</v>
      </c>
      <c r="ES25">
        <v>20.2079</v>
      </c>
      <c r="ET25">
        <v>5.25832</v>
      </c>
      <c r="EU25">
        <v>12.0579</v>
      </c>
      <c r="EV25">
        <v>4.97345</v>
      </c>
      <c r="EW25">
        <v>3.293</v>
      </c>
      <c r="EX25">
        <v>9372.6</v>
      </c>
      <c r="EY25">
        <v>9999</v>
      </c>
      <c r="EZ25">
        <v>9999</v>
      </c>
      <c r="FA25">
        <v>146.1</v>
      </c>
      <c r="FB25">
        <v>4.97194</v>
      </c>
      <c r="FC25">
        <v>1.87042</v>
      </c>
      <c r="FD25">
        <v>1.87667</v>
      </c>
      <c r="FE25">
        <v>1.86973</v>
      </c>
      <c r="FF25">
        <v>1.87291</v>
      </c>
      <c r="FG25">
        <v>1.87453</v>
      </c>
      <c r="FH25">
        <v>1.87383</v>
      </c>
      <c r="FI25">
        <v>1.87531</v>
      </c>
      <c r="FJ25">
        <v>0</v>
      </c>
      <c r="FK25">
        <v>0</v>
      </c>
      <c r="FL25">
        <v>0</v>
      </c>
      <c r="FM25">
        <v>0</v>
      </c>
      <c r="FN25" t="s">
        <v>349</v>
      </c>
      <c r="FO25" t="s">
        <v>350</v>
      </c>
      <c r="FP25" t="s">
        <v>351</v>
      </c>
      <c r="FQ25" t="s">
        <v>351</v>
      </c>
      <c r="FR25" t="s">
        <v>351</v>
      </c>
      <c r="FS25" t="s">
        <v>351</v>
      </c>
      <c r="FT25">
        <v>0</v>
      </c>
      <c r="FU25">
        <v>100</v>
      </c>
      <c r="FV25">
        <v>100</v>
      </c>
      <c r="FW25">
        <v>1.486</v>
      </c>
      <c r="FX25">
        <v>0.0806</v>
      </c>
      <c r="FY25">
        <v>1.486142857142795</v>
      </c>
      <c r="FZ25">
        <v>0</v>
      </c>
      <c r="GA25">
        <v>0</v>
      </c>
      <c r="GB25">
        <v>0</v>
      </c>
      <c r="GC25">
        <v>0.08051999999999815</v>
      </c>
      <c r="GD25">
        <v>0</v>
      </c>
      <c r="GE25">
        <v>0</v>
      </c>
      <c r="GF25">
        <v>0</v>
      </c>
      <c r="GG25">
        <v>-1</v>
      </c>
      <c r="GH25">
        <v>-1</v>
      </c>
      <c r="GI25">
        <v>-1</v>
      </c>
      <c r="GJ25">
        <v>-1</v>
      </c>
      <c r="GK25">
        <v>20.9</v>
      </c>
      <c r="GL25">
        <v>20.9</v>
      </c>
      <c r="GM25">
        <v>1.07666</v>
      </c>
      <c r="GN25">
        <v>2.48779</v>
      </c>
      <c r="GO25">
        <v>1.39893</v>
      </c>
      <c r="GP25">
        <v>2.29614</v>
      </c>
      <c r="GQ25">
        <v>1.44897</v>
      </c>
      <c r="GR25">
        <v>2.47559</v>
      </c>
      <c r="GS25">
        <v>28.2272</v>
      </c>
      <c r="GT25">
        <v>16.0233</v>
      </c>
      <c r="GU25">
        <v>18</v>
      </c>
      <c r="GV25">
        <v>475.093</v>
      </c>
      <c r="GW25">
        <v>554.018</v>
      </c>
      <c r="GX25">
        <v>20.0008</v>
      </c>
      <c r="GY25">
        <v>23.124</v>
      </c>
      <c r="GZ25">
        <v>30.0002</v>
      </c>
      <c r="HA25">
        <v>23.1339</v>
      </c>
      <c r="HB25">
        <v>23.1006</v>
      </c>
      <c r="HC25">
        <v>21.5042</v>
      </c>
      <c r="HD25">
        <v>28.8206</v>
      </c>
      <c r="HE25">
        <v>17.6831</v>
      </c>
      <c r="HF25">
        <v>20</v>
      </c>
      <c r="HG25">
        <v>420</v>
      </c>
      <c r="HH25">
        <v>12.3123</v>
      </c>
      <c r="HI25">
        <v>102.542</v>
      </c>
      <c r="HJ25">
        <v>102.496</v>
      </c>
    </row>
    <row r="26" spans="1:218">
      <c r="A26">
        <v>10</v>
      </c>
      <c r="B26">
        <v>1692715900.1</v>
      </c>
      <c r="C26">
        <v>1036</v>
      </c>
      <c r="D26" t="s">
        <v>369</v>
      </c>
      <c r="E26" t="s">
        <v>370</v>
      </c>
      <c r="F26" t="s">
        <v>344</v>
      </c>
      <c r="I26" t="s">
        <v>345</v>
      </c>
      <c r="J26">
        <v>1692715900.1</v>
      </c>
      <c r="K26">
        <f>(L26)/1000</f>
        <v>0</v>
      </c>
      <c r="L26">
        <f>1000*BB26*AJ26*(AX26-AY26)/(100*AQ26*(1000-AJ26*AX26))</f>
        <v>0</v>
      </c>
      <c r="M26">
        <f>BB26*AJ26*(AW26-AV26*(1000-AJ26*AY26)/(1000-AJ26*AX26))/(100*AQ26)</f>
        <v>0</v>
      </c>
      <c r="N26">
        <f>AV26 - IF(AJ26&gt;1, M26*AQ26*100.0/(AL26*BJ26), 0)</f>
        <v>0</v>
      </c>
      <c r="O26">
        <f>((U26-K26/2)*N26-M26)/(U26+K26/2)</f>
        <v>0</v>
      </c>
      <c r="P26">
        <f>O26*(BC26+BD26)/1000.0</f>
        <v>0</v>
      </c>
      <c r="Q26">
        <f>(AV26 - IF(AJ26&gt;1, M26*AQ26*100.0/(AL26*BJ26), 0))*(BC26+BD26)/1000.0</f>
        <v>0</v>
      </c>
      <c r="R26">
        <f>2.0/((1/T26-1/S26)+SIGN(T26)*SQRT((1/T26-1/S26)*(1/T26-1/S26) + 4*AR26/((AR26+1)*(AR26+1))*(2*1/T26*1/S26-1/S26*1/S26)))</f>
        <v>0</v>
      </c>
      <c r="S26">
        <f>IF(LEFT(AS26,1)&lt;&gt;"0",IF(LEFT(AS26,1)="1",3.0,AT26),$D$5+$E$5*(BJ26*BC26/($K$5*1000))+$F$5*(BJ26*BC26/($K$5*1000))*MAX(MIN(AQ26,$J$5),$I$5)*MAX(MIN(AQ26,$J$5),$I$5)+$G$5*MAX(MIN(AQ26,$J$5),$I$5)*(BJ26*BC26/($K$5*1000))+$H$5*(BJ26*BC26/($K$5*1000))*(BJ26*BC26/($K$5*1000)))</f>
        <v>0</v>
      </c>
      <c r="T26">
        <f>K26*(1000-(1000*0.61365*exp(17.502*X26/(240.97+X26))/(BC26+BD26)+AX26)/2)/(1000*0.61365*exp(17.502*X26/(240.97+X26))/(BC26+BD26)-AX26)</f>
        <v>0</v>
      </c>
      <c r="U26">
        <f>1/((AR26+1)/(R26/1.6)+1/(S26/1.37)) + AR26/((AR26+1)/(R26/1.6) + AR26/(S26/1.37))</f>
        <v>0</v>
      </c>
      <c r="V26">
        <f>(AM26*AP26)</f>
        <v>0</v>
      </c>
      <c r="W26">
        <f>(BE26+(V26+2*0.95*5.67E-8*(((BE26+$B$7)+273)^4-(BE26+273)^4)-44100*K26)/(1.84*29.3*S26+8*0.95*5.67E-8*(BE26+273)^3))</f>
        <v>0</v>
      </c>
      <c r="X26">
        <f>($C$7*BF26+$D$7*BG26+$E$7*W26)</f>
        <v>0</v>
      </c>
      <c r="Y26">
        <f>0.61365*exp(17.502*X26/(240.97+X26))</f>
        <v>0</v>
      </c>
      <c r="Z26">
        <f>(AA26/AB26*100)</f>
        <v>0</v>
      </c>
      <c r="AA26">
        <f>AX26*(BC26+BD26)/1000</f>
        <v>0</v>
      </c>
      <c r="AB26">
        <f>0.61365*exp(17.502*BE26/(240.97+BE26))</f>
        <v>0</v>
      </c>
      <c r="AC26">
        <f>(Y26-AX26*(BC26+BD26)/1000)</f>
        <v>0</v>
      </c>
      <c r="AD26">
        <f>(-K26*44100)</f>
        <v>0</v>
      </c>
      <c r="AE26">
        <f>2*29.3*S26*0.92*(BE26-X26)</f>
        <v>0</v>
      </c>
      <c r="AF26">
        <f>2*0.95*5.67E-8*(((BE26+$B$7)+273)^4-(X26+273)^4)</f>
        <v>0</v>
      </c>
      <c r="AG26">
        <f>V26+AF26+AD26+AE26</f>
        <v>0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MAX(0,($B$13+$C$13*BJ26)/(1+$D$13*BJ26)*BC26/(BE26+273)*$E$13)</f>
        <v>0</v>
      </c>
      <c r="AM26">
        <f>$B$11*BK26+$C$11*BL26+$F$11*BW26*(1-BZ26)</f>
        <v>0</v>
      </c>
      <c r="AN26">
        <f>AM26*AO26</f>
        <v>0</v>
      </c>
      <c r="AO26">
        <f>($B$11*$D$9+$C$11*$D$9+$F$11*((CJ26+CB26)/MAX(CJ26+CB26+CK26, 0.1)*$I$9+CK26/MAX(CJ26+CB26+CK26, 0.1)*$J$9))/($B$11+$C$11+$F$11)</f>
        <v>0</v>
      </c>
      <c r="AP26">
        <f>($B$11*$K$9+$C$11*$K$9+$F$11*((CJ26+CB26)/MAX(CJ26+CB26+CK26, 0.1)*$P$9+CK26/MAX(CJ26+CB26+CK26, 0.1)*$Q$9))/($B$11+$C$11+$F$11)</f>
        <v>0</v>
      </c>
      <c r="AQ26">
        <v>6</v>
      </c>
      <c r="AR26">
        <v>0.5</v>
      </c>
      <c r="AS26" t="s">
        <v>346</v>
      </c>
      <c r="AT26">
        <v>2</v>
      </c>
      <c r="AU26">
        <v>1692715900.1</v>
      </c>
      <c r="AV26">
        <v>415.507</v>
      </c>
      <c r="AW26">
        <v>419.887</v>
      </c>
      <c r="AX26">
        <v>13.3198</v>
      </c>
      <c r="AY26">
        <v>12.4303</v>
      </c>
      <c r="AZ26">
        <v>414.02</v>
      </c>
      <c r="BA26">
        <v>13.2393</v>
      </c>
      <c r="BB26">
        <v>499.91</v>
      </c>
      <c r="BC26">
        <v>100.258</v>
      </c>
      <c r="BD26">
        <v>0.0997164</v>
      </c>
      <c r="BE26">
        <v>22.3799</v>
      </c>
      <c r="BF26">
        <v>21.5329</v>
      </c>
      <c r="BG26">
        <v>999.9</v>
      </c>
      <c r="BH26">
        <v>0</v>
      </c>
      <c r="BI26">
        <v>0</v>
      </c>
      <c r="BJ26">
        <v>10000</v>
      </c>
      <c r="BK26">
        <v>0</v>
      </c>
      <c r="BL26">
        <v>662.183</v>
      </c>
      <c r="BM26">
        <v>-4.38086</v>
      </c>
      <c r="BN26">
        <v>421.116</v>
      </c>
      <c r="BO26">
        <v>425.172</v>
      </c>
      <c r="BP26">
        <v>0.889502</v>
      </c>
      <c r="BQ26">
        <v>419.887</v>
      </c>
      <c r="BR26">
        <v>12.4303</v>
      </c>
      <c r="BS26">
        <v>1.33542</v>
      </c>
      <c r="BT26">
        <v>1.24624</v>
      </c>
      <c r="BU26">
        <v>11.2035</v>
      </c>
      <c r="BV26">
        <v>10.1657</v>
      </c>
      <c r="BW26">
        <v>1999.78</v>
      </c>
      <c r="BX26">
        <v>0.899987</v>
      </c>
      <c r="BY26">
        <v>0.100013</v>
      </c>
      <c r="BZ26">
        <v>0</v>
      </c>
      <c r="CA26">
        <v>2.4682</v>
      </c>
      <c r="CB26">
        <v>0</v>
      </c>
      <c r="CC26">
        <v>20515.5</v>
      </c>
      <c r="CD26">
        <v>17856.9</v>
      </c>
      <c r="CE26">
        <v>39.562</v>
      </c>
      <c r="CF26">
        <v>39.75</v>
      </c>
      <c r="CG26">
        <v>39.812</v>
      </c>
      <c r="CH26">
        <v>38.312</v>
      </c>
      <c r="CI26">
        <v>38.5</v>
      </c>
      <c r="CJ26">
        <v>1799.78</v>
      </c>
      <c r="CK26">
        <v>200</v>
      </c>
      <c r="CL26">
        <v>0</v>
      </c>
      <c r="CM26">
        <v>1692715895</v>
      </c>
      <c r="CN26">
        <v>0</v>
      </c>
      <c r="CO26">
        <v>1692714554</v>
      </c>
      <c r="CP26" t="s">
        <v>347</v>
      </c>
      <c r="CQ26">
        <v>1692714553.5</v>
      </c>
      <c r="CR26">
        <v>1692714554</v>
      </c>
      <c r="CS26">
        <v>2</v>
      </c>
      <c r="CT26">
        <v>0.064</v>
      </c>
      <c r="CU26">
        <v>-0.002</v>
      </c>
      <c r="CV26">
        <v>1.486</v>
      </c>
      <c r="CW26">
        <v>0.081</v>
      </c>
      <c r="CX26">
        <v>415</v>
      </c>
      <c r="CY26">
        <v>13</v>
      </c>
      <c r="CZ26">
        <v>0.3</v>
      </c>
      <c r="DA26">
        <v>0.11</v>
      </c>
      <c r="DB26">
        <v>3.423375953835623</v>
      </c>
      <c r="DC26">
        <v>-0.6469889624139153</v>
      </c>
      <c r="DD26">
        <v>0.03433508811032225</v>
      </c>
      <c r="DE26">
        <v>1</v>
      </c>
      <c r="DF26">
        <v>0.0008395035971761907</v>
      </c>
      <c r="DG26">
        <v>-0.0004866354630306724</v>
      </c>
      <c r="DH26">
        <v>3.73787036476381E-05</v>
      </c>
      <c r="DI26">
        <v>1</v>
      </c>
      <c r="DJ26">
        <v>0.06697780439087582</v>
      </c>
      <c r="DK26">
        <v>-0.06301895433057299</v>
      </c>
      <c r="DL26">
        <v>0.003217772073378856</v>
      </c>
      <c r="DM26">
        <v>1</v>
      </c>
      <c r="DN26">
        <v>3</v>
      </c>
      <c r="DO26">
        <v>3</v>
      </c>
      <c r="DP26" t="s">
        <v>348</v>
      </c>
      <c r="DQ26">
        <v>3.10283</v>
      </c>
      <c r="DR26">
        <v>2.73335</v>
      </c>
      <c r="DS26">
        <v>0.09966179999999999</v>
      </c>
      <c r="DT26">
        <v>0.101477</v>
      </c>
      <c r="DU26">
        <v>0.06851</v>
      </c>
      <c r="DV26">
        <v>0.0669701</v>
      </c>
      <c r="DW26">
        <v>26354.3</v>
      </c>
      <c r="DX26">
        <v>28582.6</v>
      </c>
      <c r="DY26">
        <v>27708.3</v>
      </c>
      <c r="DZ26">
        <v>29895.9</v>
      </c>
      <c r="EA26">
        <v>32313.4</v>
      </c>
      <c r="EB26">
        <v>34431.7</v>
      </c>
      <c r="EC26">
        <v>38005.1</v>
      </c>
      <c r="ED26">
        <v>41016.4</v>
      </c>
      <c r="EE26">
        <v>2.1933</v>
      </c>
      <c r="EF26">
        <v>2.2093</v>
      </c>
      <c r="EG26">
        <v>0.0390857</v>
      </c>
      <c r="EH26">
        <v>0</v>
      </c>
      <c r="EI26">
        <v>20.8876</v>
      </c>
      <c r="EJ26">
        <v>999.9</v>
      </c>
      <c r="EK26">
        <v>53.4</v>
      </c>
      <c r="EL26">
        <v>24.9</v>
      </c>
      <c r="EM26">
        <v>16.8359</v>
      </c>
      <c r="EN26">
        <v>64.8815</v>
      </c>
      <c r="EO26">
        <v>12.7724</v>
      </c>
      <c r="EP26">
        <v>1</v>
      </c>
      <c r="EQ26">
        <v>-0.304563</v>
      </c>
      <c r="ER26">
        <v>0.7576850000000001</v>
      </c>
      <c r="ES26">
        <v>20.2057</v>
      </c>
      <c r="ET26">
        <v>5.25233</v>
      </c>
      <c r="EU26">
        <v>12.0579</v>
      </c>
      <c r="EV26">
        <v>4.9724</v>
      </c>
      <c r="EW26">
        <v>3.29158</v>
      </c>
      <c r="EX26">
        <v>9374.6</v>
      </c>
      <c r="EY26">
        <v>9999</v>
      </c>
      <c r="EZ26">
        <v>9999</v>
      </c>
      <c r="FA26">
        <v>146.1</v>
      </c>
      <c r="FB26">
        <v>4.97192</v>
      </c>
      <c r="FC26">
        <v>1.87041</v>
      </c>
      <c r="FD26">
        <v>1.87662</v>
      </c>
      <c r="FE26">
        <v>1.86966</v>
      </c>
      <c r="FF26">
        <v>1.87286</v>
      </c>
      <c r="FG26">
        <v>1.87446</v>
      </c>
      <c r="FH26">
        <v>1.87378</v>
      </c>
      <c r="FI26">
        <v>1.87531</v>
      </c>
      <c r="FJ26">
        <v>0</v>
      </c>
      <c r="FK26">
        <v>0</v>
      </c>
      <c r="FL26">
        <v>0</v>
      </c>
      <c r="FM26">
        <v>0</v>
      </c>
      <c r="FN26" t="s">
        <v>349</v>
      </c>
      <c r="FO26" t="s">
        <v>350</v>
      </c>
      <c r="FP26" t="s">
        <v>351</v>
      </c>
      <c r="FQ26" t="s">
        <v>351</v>
      </c>
      <c r="FR26" t="s">
        <v>351</v>
      </c>
      <c r="FS26" t="s">
        <v>351</v>
      </c>
      <c r="FT26">
        <v>0</v>
      </c>
      <c r="FU26">
        <v>100</v>
      </c>
      <c r="FV26">
        <v>100</v>
      </c>
      <c r="FW26">
        <v>1.487</v>
      </c>
      <c r="FX26">
        <v>0.0805</v>
      </c>
      <c r="FY26">
        <v>1.486142857142795</v>
      </c>
      <c r="FZ26">
        <v>0</v>
      </c>
      <c r="GA26">
        <v>0</v>
      </c>
      <c r="GB26">
        <v>0</v>
      </c>
      <c r="GC26">
        <v>0.08051999999999815</v>
      </c>
      <c r="GD26">
        <v>0</v>
      </c>
      <c r="GE26">
        <v>0</v>
      </c>
      <c r="GF26">
        <v>0</v>
      </c>
      <c r="GG26">
        <v>-1</v>
      </c>
      <c r="GH26">
        <v>-1</v>
      </c>
      <c r="GI26">
        <v>-1</v>
      </c>
      <c r="GJ26">
        <v>-1</v>
      </c>
      <c r="GK26">
        <v>22.4</v>
      </c>
      <c r="GL26">
        <v>22.4</v>
      </c>
      <c r="GM26">
        <v>1.07666</v>
      </c>
      <c r="GN26">
        <v>2.48169</v>
      </c>
      <c r="GO26">
        <v>1.39893</v>
      </c>
      <c r="GP26">
        <v>2.29614</v>
      </c>
      <c r="GQ26">
        <v>1.44897</v>
      </c>
      <c r="GR26">
        <v>2.37061</v>
      </c>
      <c r="GS26">
        <v>28.1852</v>
      </c>
      <c r="GT26">
        <v>16.0058</v>
      </c>
      <c r="GU26">
        <v>18</v>
      </c>
      <c r="GV26">
        <v>474.489</v>
      </c>
      <c r="GW26">
        <v>554.323</v>
      </c>
      <c r="GX26">
        <v>19.9989</v>
      </c>
      <c r="GY26">
        <v>23.1517</v>
      </c>
      <c r="GZ26">
        <v>30.0002</v>
      </c>
      <c r="HA26">
        <v>23.1751</v>
      </c>
      <c r="HB26">
        <v>23.1445</v>
      </c>
      <c r="HC26">
        <v>21.5186</v>
      </c>
      <c r="HD26">
        <v>26.511</v>
      </c>
      <c r="HE26">
        <v>16.5626</v>
      </c>
      <c r="HF26">
        <v>20</v>
      </c>
      <c r="HG26">
        <v>420</v>
      </c>
      <c r="HH26">
        <v>12.5901</v>
      </c>
      <c r="HI26">
        <v>102.528</v>
      </c>
      <c r="HJ26">
        <v>102.484</v>
      </c>
    </row>
    <row r="27" spans="1:218">
      <c r="A27">
        <v>11</v>
      </c>
      <c r="B27">
        <v>1692716063.6</v>
      </c>
      <c r="C27">
        <v>1199.5</v>
      </c>
      <c r="D27" t="s">
        <v>371</v>
      </c>
      <c r="E27" t="s">
        <v>372</v>
      </c>
      <c r="F27" t="s">
        <v>344</v>
      </c>
      <c r="I27" t="s">
        <v>345</v>
      </c>
      <c r="J27">
        <v>1692716063.6</v>
      </c>
      <c r="K27">
        <f>(L27)/1000</f>
        <v>0</v>
      </c>
      <c r="L27">
        <f>1000*BB27*AJ27*(AX27-AY27)/(100*AQ27*(1000-AJ27*AX27))</f>
        <v>0</v>
      </c>
      <c r="M27">
        <f>BB27*AJ27*(AW27-AV27*(1000-AJ27*AY27)/(1000-AJ27*AX27))/(100*AQ27)</f>
        <v>0</v>
      </c>
      <c r="N27">
        <f>AV27 - IF(AJ27&gt;1, M27*AQ27*100.0/(AL27*BJ27), 0)</f>
        <v>0</v>
      </c>
      <c r="O27">
        <f>((U27-K27/2)*N27-M27)/(U27+K27/2)</f>
        <v>0</v>
      </c>
      <c r="P27">
        <f>O27*(BC27+BD27)/1000.0</f>
        <v>0</v>
      </c>
      <c r="Q27">
        <f>(AV27 - IF(AJ27&gt;1, M27*AQ27*100.0/(AL27*BJ27), 0))*(BC27+BD27)/1000.0</f>
        <v>0</v>
      </c>
      <c r="R27">
        <f>2.0/((1/T27-1/S27)+SIGN(T27)*SQRT((1/T27-1/S27)*(1/T27-1/S27) + 4*AR27/((AR27+1)*(AR27+1))*(2*1/T27*1/S27-1/S27*1/S27)))</f>
        <v>0</v>
      </c>
      <c r="S27">
        <f>IF(LEFT(AS27,1)&lt;&gt;"0",IF(LEFT(AS27,1)="1",3.0,AT27),$D$5+$E$5*(BJ27*BC27/($K$5*1000))+$F$5*(BJ27*BC27/($K$5*1000))*MAX(MIN(AQ27,$J$5),$I$5)*MAX(MIN(AQ27,$J$5),$I$5)+$G$5*MAX(MIN(AQ27,$J$5),$I$5)*(BJ27*BC27/($K$5*1000))+$H$5*(BJ27*BC27/($K$5*1000))*(BJ27*BC27/($K$5*1000)))</f>
        <v>0</v>
      </c>
      <c r="T27">
        <f>K27*(1000-(1000*0.61365*exp(17.502*X27/(240.97+X27))/(BC27+BD27)+AX27)/2)/(1000*0.61365*exp(17.502*X27/(240.97+X27))/(BC27+BD27)-AX27)</f>
        <v>0</v>
      </c>
      <c r="U27">
        <f>1/((AR27+1)/(R27/1.6)+1/(S27/1.37)) + AR27/((AR27+1)/(R27/1.6) + AR27/(S27/1.37))</f>
        <v>0</v>
      </c>
      <c r="V27">
        <f>(AM27*AP27)</f>
        <v>0</v>
      </c>
      <c r="W27">
        <f>(BE27+(V27+2*0.95*5.67E-8*(((BE27+$B$7)+273)^4-(BE27+273)^4)-44100*K27)/(1.84*29.3*S27+8*0.95*5.67E-8*(BE27+273)^3))</f>
        <v>0</v>
      </c>
      <c r="X27">
        <f>($C$7*BF27+$D$7*BG27+$E$7*W27)</f>
        <v>0</v>
      </c>
      <c r="Y27">
        <f>0.61365*exp(17.502*X27/(240.97+X27))</f>
        <v>0</v>
      </c>
      <c r="Z27">
        <f>(AA27/AB27*100)</f>
        <v>0</v>
      </c>
      <c r="AA27">
        <f>AX27*(BC27+BD27)/1000</f>
        <v>0</v>
      </c>
      <c r="AB27">
        <f>0.61365*exp(17.502*BE27/(240.97+BE27))</f>
        <v>0</v>
      </c>
      <c r="AC27">
        <f>(Y27-AX27*(BC27+BD27)/1000)</f>
        <v>0</v>
      </c>
      <c r="AD27">
        <f>(-K27*44100)</f>
        <v>0</v>
      </c>
      <c r="AE27">
        <f>2*29.3*S27*0.92*(BE27-X27)</f>
        <v>0</v>
      </c>
      <c r="AF27">
        <f>2*0.95*5.67E-8*(((BE27+$B$7)+273)^4-(X27+273)^4)</f>
        <v>0</v>
      </c>
      <c r="AG27">
        <f>V27+AF27+AD27+AE27</f>
        <v>0</v>
      </c>
      <c r="AH27">
        <v>5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MAX(0,($B$13+$C$13*BJ27)/(1+$D$13*BJ27)*BC27/(BE27+273)*$E$13)</f>
        <v>0</v>
      </c>
      <c r="AM27">
        <f>$B$11*BK27+$C$11*BL27+$F$11*BW27*(1-BZ27)</f>
        <v>0</v>
      </c>
      <c r="AN27">
        <f>AM27*AO27</f>
        <v>0</v>
      </c>
      <c r="AO27">
        <f>($B$11*$D$9+$C$11*$D$9+$F$11*((CJ27+CB27)/MAX(CJ27+CB27+CK27, 0.1)*$I$9+CK27/MAX(CJ27+CB27+CK27, 0.1)*$J$9))/($B$11+$C$11+$F$11)</f>
        <v>0</v>
      </c>
      <c r="AP27">
        <f>($B$11*$K$9+$C$11*$K$9+$F$11*((CJ27+CB27)/MAX(CJ27+CB27+CK27, 0.1)*$P$9+CK27/MAX(CJ27+CB27+CK27, 0.1)*$Q$9))/($B$11+$C$11+$F$11)</f>
        <v>0</v>
      </c>
      <c r="AQ27">
        <v>6</v>
      </c>
      <c r="AR27">
        <v>0.5</v>
      </c>
      <c r="AS27" t="s">
        <v>346</v>
      </c>
      <c r="AT27">
        <v>2</v>
      </c>
      <c r="AU27">
        <v>1692716063.6</v>
      </c>
      <c r="AV27">
        <v>409.757</v>
      </c>
      <c r="AW27">
        <v>420.016</v>
      </c>
      <c r="AX27">
        <v>13.5319</v>
      </c>
      <c r="AY27">
        <v>10.359</v>
      </c>
      <c r="AZ27">
        <v>408.271</v>
      </c>
      <c r="BA27">
        <v>13.4514</v>
      </c>
      <c r="BB27">
        <v>500.019</v>
      </c>
      <c r="BC27">
        <v>100.252</v>
      </c>
      <c r="BD27">
        <v>0.10001</v>
      </c>
      <c r="BE27">
        <v>22.1908</v>
      </c>
      <c r="BF27">
        <v>22.299</v>
      </c>
      <c r="BG27">
        <v>999.9</v>
      </c>
      <c r="BH27">
        <v>0</v>
      </c>
      <c r="BI27">
        <v>0</v>
      </c>
      <c r="BJ27">
        <v>10003.1</v>
      </c>
      <c r="BK27">
        <v>0</v>
      </c>
      <c r="BL27">
        <v>155.032</v>
      </c>
      <c r="BM27">
        <v>-10.2592</v>
      </c>
      <c r="BN27">
        <v>415.378</v>
      </c>
      <c r="BO27">
        <v>424.413</v>
      </c>
      <c r="BP27">
        <v>3.17286</v>
      </c>
      <c r="BQ27">
        <v>420.016</v>
      </c>
      <c r="BR27">
        <v>10.359</v>
      </c>
      <c r="BS27">
        <v>1.35659</v>
      </c>
      <c r="BT27">
        <v>1.03851</v>
      </c>
      <c r="BU27">
        <v>11.441</v>
      </c>
      <c r="BV27">
        <v>7.46815</v>
      </c>
      <c r="BW27">
        <v>2000.11</v>
      </c>
      <c r="BX27">
        <v>0.900008</v>
      </c>
      <c r="BY27">
        <v>0.0999924</v>
      </c>
      <c r="BZ27">
        <v>0</v>
      </c>
      <c r="CA27">
        <v>2.4841</v>
      </c>
      <c r="CB27">
        <v>0</v>
      </c>
      <c r="CC27">
        <v>14274.7</v>
      </c>
      <c r="CD27">
        <v>17860</v>
      </c>
      <c r="CE27">
        <v>37.75</v>
      </c>
      <c r="CF27">
        <v>38.812</v>
      </c>
      <c r="CG27">
        <v>38.187</v>
      </c>
      <c r="CH27">
        <v>37.062</v>
      </c>
      <c r="CI27">
        <v>37.062</v>
      </c>
      <c r="CJ27">
        <v>1800.12</v>
      </c>
      <c r="CK27">
        <v>200</v>
      </c>
      <c r="CL27">
        <v>0</v>
      </c>
      <c r="CM27">
        <v>1692716058.2</v>
      </c>
      <c r="CN27">
        <v>0</v>
      </c>
      <c r="CO27">
        <v>1692714554</v>
      </c>
      <c r="CP27" t="s">
        <v>347</v>
      </c>
      <c r="CQ27">
        <v>1692714553.5</v>
      </c>
      <c r="CR27">
        <v>1692714554</v>
      </c>
      <c r="CS27">
        <v>2</v>
      </c>
      <c r="CT27">
        <v>0.064</v>
      </c>
      <c r="CU27">
        <v>-0.002</v>
      </c>
      <c r="CV27">
        <v>1.486</v>
      </c>
      <c r="CW27">
        <v>0.081</v>
      </c>
      <c r="CX27">
        <v>415</v>
      </c>
      <c r="CY27">
        <v>13</v>
      </c>
      <c r="CZ27">
        <v>0.3</v>
      </c>
      <c r="DA27">
        <v>0.11</v>
      </c>
      <c r="DB27">
        <v>7.402728105290477</v>
      </c>
      <c r="DC27">
        <v>0.3854389239569267</v>
      </c>
      <c r="DD27">
        <v>0.02219732466989889</v>
      </c>
      <c r="DE27">
        <v>1</v>
      </c>
      <c r="DF27">
        <v>0.002864215110940922</v>
      </c>
      <c r="DG27">
        <v>-0.00153270432367218</v>
      </c>
      <c r="DH27">
        <v>0.0001152769925966049</v>
      </c>
      <c r="DI27">
        <v>1</v>
      </c>
      <c r="DJ27">
        <v>0.2158682383217731</v>
      </c>
      <c r="DK27">
        <v>-0.1395313293646018</v>
      </c>
      <c r="DL27">
        <v>0.007060801816236627</v>
      </c>
      <c r="DM27">
        <v>1</v>
      </c>
      <c r="DN27">
        <v>3</v>
      </c>
      <c r="DO27">
        <v>3</v>
      </c>
      <c r="DP27" t="s">
        <v>348</v>
      </c>
      <c r="DQ27">
        <v>3.10246</v>
      </c>
      <c r="DR27">
        <v>2.73367</v>
      </c>
      <c r="DS27">
        <v>0.0985921</v>
      </c>
      <c r="DT27">
        <v>0.101458</v>
      </c>
      <c r="DU27">
        <v>0.0693267</v>
      </c>
      <c r="DV27">
        <v>0.0581993</v>
      </c>
      <c r="DW27">
        <v>26378.9</v>
      </c>
      <c r="DX27">
        <v>28580.9</v>
      </c>
      <c r="DY27">
        <v>27701.4</v>
      </c>
      <c r="DZ27">
        <v>29893.6</v>
      </c>
      <c r="EA27">
        <v>32278</v>
      </c>
      <c r="EB27">
        <v>34752.6</v>
      </c>
      <c r="EC27">
        <v>37997</v>
      </c>
      <c r="ED27">
        <v>41013.7</v>
      </c>
      <c r="EE27">
        <v>2.17847</v>
      </c>
      <c r="EF27">
        <v>2.20305</v>
      </c>
      <c r="EG27">
        <v>0.100546</v>
      </c>
      <c r="EH27">
        <v>0</v>
      </c>
      <c r="EI27">
        <v>20.6397</v>
      </c>
      <c r="EJ27">
        <v>999.9</v>
      </c>
      <c r="EK27">
        <v>51.9</v>
      </c>
      <c r="EL27">
        <v>24.9</v>
      </c>
      <c r="EM27">
        <v>16.3633</v>
      </c>
      <c r="EN27">
        <v>65.14149999999999</v>
      </c>
      <c r="EO27">
        <v>13.0649</v>
      </c>
      <c r="EP27">
        <v>1</v>
      </c>
      <c r="EQ27">
        <v>-0.302294</v>
      </c>
      <c r="ER27">
        <v>0.754028</v>
      </c>
      <c r="ES27">
        <v>20.2087</v>
      </c>
      <c r="ET27">
        <v>5.25383</v>
      </c>
      <c r="EU27">
        <v>12.0579</v>
      </c>
      <c r="EV27">
        <v>4.9724</v>
      </c>
      <c r="EW27">
        <v>3.29225</v>
      </c>
      <c r="EX27">
        <v>9378.5</v>
      </c>
      <c r="EY27">
        <v>9999</v>
      </c>
      <c r="EZ27">
        <v>9999</v>
      </c>
      <c r="FA27">
        <v>146.1</v>
      </c>
      <c r="FB27">
        <v>4.97192</v>
      </c>
      <c r="FC27">
        <v>1.87042</v>
      </c>
      <c r="FD27">
        <v>1.87667</v>
      </c>
      <c r="FE27">
        <v>1.86972</v>
      </c>
      <c r="FF27">
        <v>1.87294</v>
      </c>
      <c r="FG27">
        <v>1.87454</v>
      </c>
      <c r="FH27">
        <v>1.87383</v>
      </c>
      <c r="FI27">
        <v>1.87532</v>
      </c>
      <c r="FJ27">
        <v>0</v>
      </c>
      <c r="FK27">
        <v>0</v>
      </c>
      <c r="FL27">
        <v>0</v>
      </c>
      <c r="FM27">
        <v>0</v>
      </c>
      <c r="FN27" t="s">
        <v>349</v>
      </c>
      <c r="FO27" t="s">
        <v>350</v>
      </c>
      <c r="FP27" t="s">
        <v>351</v>
      </c>
      <c r="FQ27" t="s">
        <v>351</v>
      </c>
      <c r="FR27" t="s">
        <v>351</v>
      </c>
      <c r="FS27" t="s">
        <v>351</v>
      </c>
      <c r="FT27">
        <v>0</v>
      </c>
      <c r="FU27">
        <v>100</v>
      </c>
      <c r="FV27">
        <v>100</v>
      </c>
      <c r="FW27">
        <v>1.486</v>
      </c>
      <c r="FX27">
        <v>0.0805</v>
      </c>
      <c r="FY27">
        <v>1.486142857142795</v>
      </c>
      <c r="FZ27">
        <v>0</v>
      </c>
      <c r="GA27">
        <v>0</v>
      </c>
      <c r="GB27">
        <v>0</v>
      </c>
      <c r="GC27">
        <v>0.08051999999999815</v>
      </c>
      <c r="GD27">
        <v>0</v>
      </c>
      <c r="GE27">
        <v>0</v>
      </c>
      <c r="GF27">
        <v>0</v>
      </c>
      <c r="GG27">
        <v>-1</v>
      </c>
      <c r="GH27">
        <v>-1</v>
      </c>
      <c r="GI27">
        <v>-1</v>
      </c>
      <c r="GJ27">
        <v>-1</v>
      </c>
      <c r="GK27">
        <v>25.2</v>
      </c>
      <c r="GL27">
        <v>25.2</v>
      </c>
      <c r="GM27">
        <v>1.07666</v>
      </c>
      <c r="GN27">
        <v>2.49512</v>
      </c>
      <c r="GO27">
        <v>1.39893</v>
      </c>
      <c r="GP27">
        <v>2.29492</v>
      </c>
      <c r="GQ27">
        <v>1.44897</v>
      </c>
      <c r="GR27">
        <v>2.38159</v>
      </c>
      <c r="GS27">
        <v>28.1223</v>
      </c>
      <c r="GT27">
        <v>15.997</v>
      </c>
      <c r="GU27">
        <v>18</v>
      </c>
      <c r="GV27">
        <v>466.224</v>
      </c>
      <c r="GW27">
        <v>550.5309999999999</v>
      </c>
      <c r="GX27">
        <v>19.9997</v>
      </c>
      <c r="GY27">
        <v>23.196</v>
      </c>
      <c r="GZ27">
        <v>30.0001</v>
      </c>
      <c r="HA27">
        <v>23.2334</v>
      </c>
      <c r="HB27">
        <v>23.2083</v>
      </c>
      <c r="HC27">
        <v>21.5087</v>
      </c>
      <c r="HD27">
        <v>36.3071</v>
      </c>
      <c r="HE27">
        <v>14.6614</v>
      </c>
      <c r="HF27">
        <v>20</v>
      </c>
      <c r="HG27">
        <v>420</v>
      </c>
      <c r="HH27">
        <v>10.4113</v>
      </c>
      <c r="HI27">
        <v>102.504</v>
      </c>
      <c r="HJ27">
        <v>102.477</v>
      </c>
    </row>
    <row r="28" spans="1:218">
      <c r="A28">
        <v>12</v>
      </c>
      <c r="B28">
        <v>1692716160.1</v>
      </c>
      <c r="C28">
        <v>1296</v>
      </c>
      <c r="D28" t="s">
        <v>373</v>
      </c>
      <c r="E28" t="s">
        <v>374</v>
      </c>
      <c r="F28" t="s">
        <v>344</v>
      </c>
      <c r="I28" t="s">
        <v>345</v>
      </c>
      <c r="J28">
        <v>1692716160.1</v>
      </c>
      <c r="K28">
        <f>(L28)/1000</f>
        <v>0</v>
      </c>
      <c r="L28">
        <f>1000*BB28*AJ28*(AX28-AY28)/(100*AQ28*(1000-AJ28*AX28))</f>
        <v>0</v>
      </c>
      <c r="M28">
        <f>BB28*AJ28*(AW28-AV28*(1000-AJ28*AY28)/(1000-AJ28*AX28))/(100*AQ28)</f>
        <v>0</v>
      </c>
      <c r="N28">
        <f>AV28 - IF(AJ28&gt;1, M28*AQ28*100.0/(AL28*BJ28), 0)</f>
        <v>0</v>
      </c>
      <c r="O28">
        <f>((U28-K28/2)*N28-M28)/(U28+K28/2)</f>
        <v>0</v>
      </c>
      <c r="P28">
        <f>O28*(BC28+BD28)/1000.0</f>
        <v>0</v>
      </c>
      <c r="Q28">
        <f>(AV28 - IF(AJ28&gt;1, M28*AQ28*100.0/(AL28*BJ28), 0))*(BC28+BD28)/1000.0</f>
        <v>0</v>
      </c>
      <c r="R28">
        <f>2.0/((1/T28-1/S28)+SIGN(T28)*SQRT((1/T28-1/S28)*(1/T28-1/S28) + 4*AR28/((AR28+1)*(AR28+1))*(2*1/T28*1/S28-1/S28*1/S28)))</f>
        <v>0</v>
      </c>
      <c r="S28">
        <f>IF(LEFT(AS28,1)&lt;&gt;"0",IF(LEFT(AS28,1)="1",3.0,AT28),$D$5+$E$5*(BJ28*BC28/($K$5*1000))+$F$5*(BJ28*BC28/($K$5*1000))*MAX(MIN(AQ28,$J$5),$I$5)*MAX(MIN(AQ28,$J$5),$I$5)+$G$5*MAX(MIN(AQ28,$J$5),$I$5)*(BJ28*BC28/($K$5*1000))+$H$5*(BJ28*BC28/($K$5*1000))*(BJ28*BC28/($K$5*1000)))</f>
        <v>0</v>
      </c>
      <c r="T28">
        <f>K28*(1000-(1000*0.61365*exp(17.502*X28/(240.97+X28))/(BC28+BD28)+AX28)/2)/(1000*0.61365*exp(17.502*X28/(240.97+X28))/(BC28+BD28)-AX28)</f>
        <v>0</v>
      </c>
      <c r="U28">
        <f>1/((AR28+1)/(R28/1.6)+1/(S28/1.37)) + AR28/((AR28+1)/(R28/1.6) + AR28/(S28/1.37))</f>
        <v>0</v>
      </c>
      <c r="V28">
        <f>(AM28*AP28)</f>
        <v>0</v>
      </c>
      <c r="W28">
        <f>(BE28+(V28+2*0.95*5.67E-8*(((BE28+$B$7)+273)^4-(BE28+273)^4)-44100*K28)/(1.84*29.3*S28+8*0.95*5.67E-8*(BE28+273)^3))</f>
        <v>0</v>
      </c>
      <c r="X28">
        <f>($C$7*BF28+$D$7*BG28+$E$7*W28)</f>
        <v>0</v>
      </c>
      <c r="Y28">
        <f>0.61365*exp(17.502*X28/(240.97+X28))</f>
        <v>0</v>
      </c>
      <c r="Z28">
        <f>(AA28/AB28*100)</f>
        <v>0</v>
      </c>
      <c r="AA28">
        <f>AX28*(BC28+BD28)/1000</f>
        <v>0</v>
      </c>
      <c r="AB28">
        <f>0.61365*exp(17.502*BE28/(240.97+BE28))</f>
        <v>0</v>
      </c>
      <c r="AC28">
        <f>(Y28-AX28*(BC28+BD28)/1000)</f>
        <v>0</v>
      </c>
      <c r="AD28">
        <f>(-K28*44100)</f>
        <v>0</v>
      </c>
      <c r="AE28">
        <f>2*29.3*S28*0.92*(BE28-X28)</f>
        <v>0</v>
      </c>
      <c r="AF28">
        <f>2*0.95*5.67E-8*(((BE28+$B$7)+273)^4-(X28+273)^4)</f>
        <v>0</v>
      </c>
      <c r="AG28">
        <f>V28+AF28+AD28+AE28</f>
        <v>0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MAX(0,($B$13+$C$13*BJ28)/(1+$D$13*BJ28)*BC28/(BE28+273)*$E$13)</f>
        <v>0</v>
      </c>
      <c r="AM28">
        <f>$B$11*BK28+$C$11*BL28+$F$11*BW28*(1-BZ28)</f>
        <v>0</v>
      </c>
      <c r="AN28">
        <f>AM28*AO28</f>
        <v>0</v>
      </c>
      <c r="AO28">
        <f>($B$11*$D$9+$C$11*$D$9+$F$11*((CJ28+CB28)/MAX(CJ28+CB28+CK28, 0.1)*$I$9+CK28/MAX(CJ28+CB28+CK28, 0.1)*$J$9))/($B$11+$C$11+$F$11)</f>
        <v>0</v>
      </c>
      <c r="AP28">
        <f>($B$11*$K$9+$C$11*$K$9+$F$11*((CJ28+CB28)/MAX(CJ28+CB28+CK28, 0.1)*$P$9+CK28/MAX(CJ28+CB28+CK28, 0.1)*$Q$9))/($B$11+$C$11+$F$11)</f>
        <v>0</v>
      </c>
      <c r="AQ28">
        <v>6</v>
      </c>
      <c r="AR28">
        <v>0.5</v>
      </c>
      <c r="AS28" t="s">
        <v>346</v>
      </c>
      <c r="AT28">
        <v>2</v>
      </c>
      <c r="AU28">
        <v>1692716160.1</v>
      </c>
      <c r="AV28">
        <v>407.942</v>
      </c>
      <c r="AW28">
        <v>419.994</v>
      </c>
      <c r="AX28">
        <v>13.2893</v>
      </c>
      <c r="AY28">
        <v>10.6769</v>
      </c>
      <c r="AZ28">
        <v>406.456</v>
      </c>
      <c r="BA28">
        <v>13.2088</v>
      </c>
      <c r="BB28">
        <v>499.862</v>
      </c>
      <c r="BC28">
        <v>100.253</v>
      </c>
      <c r="BD28">
        <v>0.099912</v>
      </c>
      <c r="BE28">
        <v>22.3385</v>
      </c>
      <c r="BF28">
        <v>21.9857</v>
      </c>
      <c r="BG28">
        <v>999.9</v>
      </c>
      <c r="BH28">
        <v>0</v>
      </c>
      <c r="BI28">
        <v>0</v>
      </c>
      <c r="BJ28">
        <v>10004.4</v>
      </c>
      <c r="BK28">
        <v>0</v>
      </c>
      <c r="BL28">
        <v>612.202</v>
      </c>
      <c r="BM28">
        <v>-12.052</v>
      </c>
      <c r="BN28">
        <v>413.436</v>
      </c>
      <c r="BO28">
        <v>424.527</v>
      </c>
      <c r="BP28">
        <v>2.61241</v>
      </c>
      <c r="BQ28">
        <v>419.994</v>
      </c>
      <c r="BR28">
        <v>10.6769</v>
      </c>
      <c r="BS28">
        <v>1.3323</v>
      </c>
      <c r="BT28">
        <v>1.0704</v>
      </c>
      <c r="BU28">
        <v>11.1683</v>
      </c>
      <c r="BV28">
        <v>7.91154</v>
      </c>
      <c r="BW28">
        <v>1999.73</v>
      </c>
      <c r="BX28">
        <v>0.899994</v>
      </c>
      <c r="BY28">
        <v>0.100006</v>
      </c>
      <c r="BZ28">
        <v>0</v>
      </c>
      <c r="CA28">
        <v>2.7034</v>
      </c>
      <c r="CB28">
        <v>0</v>
      </c>
      <c r="CC28">
        <v>22199.8</v>
      </c>
      <c r="CD28">
        <v>17856.5</v>
      </c>
      <c r="CE28">
        <v>39.625</v>
      </c>
      <c r="CF28">
        <v>40.687</v>
      </c>
      <c r="CG28">
        <v>39.75</v>
      </c>
      <c r="CH28">
        <v>39.437</v>
      </c>
      <c r="CI28">
        <v>38.812</v>
      </c>
      <c r="CJ28">
        <v>1799.75</v>
      </c>
      <c r="CK28">
        <v>199.98</v>
      </c>
      <c r="CL28">
        <v>0</v>
      </c>
      <c r="CM28">
        <v>1692716154.8</v>
      </c>
      <c r="CN28">
        <v>0</v>
      </c>
      <c r="CO28">
        <v>1692714554</v>
      </c>
      <c r="CP28" t="s">
        <v>347</v>
      </c>
      <c r="CQ28">
        <v>1692714553.5</v>
      </c>
      <c r="CR28">
        <v>1692714554</v>
      </c>
      <c r="CS28">
        <v>2</v>
      </c>
      <c r="CT28">
        <v>0.064</v>
      </c>
      <c r="CU28">
        <v>-0.002</v>
      </c>
      <c r="CV28">
        <v>1.486</v>
      </c>
      <c r="CW28">
        <v>0.081</v>
      </c>
      <c r="CX28">
        <v>415</v>
      </c>
      <c r="CY28">
        <v>13</v>
      </c>
      <c r="CZ28">
        <v>0.3</v>
      </c>
      <c r="DA28">
        <v>0.11</v>
      </c>
      <c r="DB28">
        <v>9.057209250340456</v>
      </c>
      <c r="DC28">
        <v>-0.4394884858941507</v>
      </c>
      <c r="DD28">
        <v>0.03114806411643524</v>
      </c>
      <c r="DE28">
        <v>1</v>
      </c>
      <c r="DF28">
        <v>0.002302056488847871</v>
      </c>
      <c r="DG28">
        <v>-0.0007448751243178927</v>
      </c>
      <c r="DH28">
        <v>5.647631162497678E-05</v>
      </c>
      <c r="DI28">
        <v>1</v>
      </c>
      <c r="DJ28">
        <v>0.1771429246400928</v>
      </c>
      <c r="DK28">
        <v>-0.09748007324740686</v>
      </c>
      <c r="DL28">
        <v>0.004830670394528968</v>
      </c>
      <c r="DM28">
        <v>1</v>
      </c>
      <c r="DN28">
        <v>3</v>
      </c>
      <c r="DO28">
        <v>3</v>
      </c>
      <c r="DP28" t="s">
        <v>348</v>
      </c>
      <c r="DQ28">
        <v>3.10236</v>
      </c>
      <c r="DR28">
        <v>2.73358</v>
      </c>
      <c r="DS28">
        <v>0.0982533</v>
      </c>
      <c r="DT28">
        <v>0.101454</v>
      </c>
      <c r="DU28">
        <v>0.06837459999999999</v>
      </c>
      <c r="DV28">
        <v>0.0595783</v>
      </c>
      <c r="DW28">
        <v>26386.2</v>
      </c>
      <c r="DX28">
        <v>28579.7</v>
      </c>
      <c r="DY28">
        <v>27698.7</v>
      </c>
      <c r="DZ28">
        <v>29892.3</v>
      </c>
      <c r="EA28">
        <v>32307.9</v>
      </c>
      <c r="EB28">
        <v>34700.9</v>
      </c>
      <c r="EC28">
        <v>37993.4</v>
      </c>
      <c r="ED28">
        <v>41012.7</v>
      </c>
      <c r="EE28">
        <v>2.1978</v>
      </c>
      <c r="EF28">
        <v>2.20315</v>
      </c>
      <c r="EG28">
        <v>0.0780448</v>
      </c>
      <c r="EH28">
        <v>0</v>
      </c>
      <c r="EI28">
        <v>20.6974</v>
      </c>
      <c r="EJ28">
        <v>999.9</v>
      </c>
      <c r="EK28">
        <v>50.6</v>
      </c>
      <c r="EL28">
        <v>25</v>
      </c>
      <c r="EM28">
        <v>16.0484</v>
      </c>
      <c r="EN28">
        <v>65.1014</v>
      </c>
      <c r="EO28">
        <v>12.9688</v>
      </c>
      <c r="EP28">
        <v>1</v>
      </c>
      <c r="EQ28">
        <v>-0.302203</v>
      </c>
      <c r="ER28">
        <v>0.764439</v>
      </c>
      <c r="ES28">
        <v>20.2092</v>
      </c>
      <c r="ET28">
        <v>5.25832</v>
      </c>
      <c r="EU28">
        <v>12.0579</v>
      </c>
      <c r="EV28">
        <v>4.9736</v>
      </c>
      <c r="EW28">
        <v>3.293</v>
      </c>
      <c r="EX28">
        <v>9380.700000000001</v>
      </c>
      <c r="EY28">
        <v>9999</v>
      </c>
      <c r="EZ28">
        <v>9999</v>
      </c>
      <c r="FA28">
        <v>146.2</v>
      </c>
      <c r="FB28">
        <v>4.97193</v>
      </c>
      <c r="FC28">
        <v>1.87042</v>
      </c>
      <c r="FD28">
        <v>1.87665</v>
      </c>
      <c r="FE28">
        <v>1.8697</v>
      </c>
      <c r="FF28">
        <v>1.87292</v>
      </c>
      <c r="FG28">
        <v>1.87454</v>
      </c>
      <c r="FH28">
        <v>1.87385</v>
      </c>
      <c r="FI28">
        <v>1.87531</v>
      </c>
      <c r="FJ28">
        <v>0</v>
      </c>
      <c r="FK28">
        <v>0</v>
      </c>
      <c r="FL28">
        <v>0</v>
      </c>
      <c r="FM28">
        <v>0</v>
      </c>
      <c r="FN28" t="s">
        <v>349</v>
      </c>
      <c r="FO28" t="s">
        <v>350</v>
      </c>
      <c r="FP28" t="s">
        <v>351</v>
      </c>
      <c r="FQ28" t="s">
        <v>351</v>
      </c>
      <c r="FR28" t="s">
        <v>351</v>
      </c>
      <c r="FS28" t="s">
        <v>351</v>
      </c>
      <c r="FT28">
        <v>0</v>
      </c>
      <c r="FU28">
        <v>100</v>
      </c>
      <c r="FV28">
        <v>100</v>
      </c>
      <c r="FW28">
        <v>1.486</v>
      </c>
      <c r="FX28">
        <v>0.0805</v>
      </c>
      <c r="FY28">
        <v>1.486142857142795</v>
      </c>
      <c r="FZ28">
        <v>0</v>
      </c>
      <c r="GA28">
        <v>0</v>
      </c>
      <c r="GB28">
        <v>0</v>
      </c>
      <c r="GC28">
        <v>0.08051999999999815</v>
      </c>
      <c r="GD28">
        <v>0</v>
      </c>
      <c r="GE28">
        <v>0</v>
      </c>
      <c r="GF28">
        <v>0</v>
      </c>
      <c r="GG28">
        <v>-1</v>
      </c>
      <c r="GH28">
        <v>-1</v>
      </c>
      <c r="GI28">
        <v>-1</v>
      </c>
      <c r="GJ28">
        <v>-1</v>
      </c>
      <c r="GK28">
        <v>26.8</v>
      </c>
      <c r="GL28">
        <v>26.8</v>
      </c>
      <c r="GM28">
        <v>1.07666</v>
      </c>
      <c r="GN28">
        <v>2.49878</v>
      </c>
      <c r="GO28">
        <v>1.39893</v>
      </c>
      <c r="GP28">
        <v>2.29492</v>
      </c>
      <c r="GQ28">
        <v>1.44897</v>
      </c>
      <c r="GR28">
        <v>2.32178</v>
      </c>
      <c r="GS28">
        <v>28.0803</v>
      </c>
      <c r="GT28">
        <v>15.9883</v>
      </c>
      <c r="GU28">
        <v>18</v>
      </c>
      <c r="GV28">
        <v>477.932</v>
      </c>
      <c r="GW28">
        <v>550.823</v>
      </c>
      <c r="GX28">
        <v>20.0001</v>
      </c>
      <c r="GY28">
        <v>23.2075</v>
      </c>
      <c r="GZ28">
        <v>30.0001</v>
      </c>
      <c r="HA28">
        <v>23.2507</v>
      </c>
      <c r="HB28">
        <v>23.2277</v>
      </c>
      <c r="HC28">
        <v>21.5282</v>
      </c>
      <c r="HD28">
        <v>32.5226</v>
      </c>
      <c r="HE28">
        <v>13.1503</v>
      </c>
      <c r="HF28">
        <v>20</v>
      </c>
      <c r="HG28">
        <v>420</v>
      </c>
      <c r="HH28">
        <v>10.7815</v>
      </c>
      <c r="HI28">
        <v>102.494</v>
      </c>
      <c r="HJ28">
        <v>102.474</v>
      </c>
    </row>
    <row r="29" spans="1:218">
      <c r="A29">
        <v>13</v>
      </c>
      <c r="B29">
        <v>1692716278.6</v>
      </c>
      <c r="C29">
        <v>1414.5</v>
      </c>
      <c r="D29" t="s">
        <v>375</v>
      </c>
      <c r="E29" t="s">
        <v>376</v>
      </c>
      <c r="F29" t="s">
        <v>344</v>
      </c>
      <c r="I29" t="s">
        <v>345</v>
      </c>
      <c r="J29">
        <v>1692716278.6</v>
      </c>
      <c r="K29">
        <f>(L29)/1000</f>
        <v>0</v>
      </c>
      <c r="L29">
        <f>1000*BB29*AJ29*(AX29-AY29)/(100*AQ29*(1000-AJ29*AX29))</f>
        <v>0</v>
      </c>
      <c r="M29">
        <f>BB29*AJ29*(AW29-AV29*(1000-AJ29*AY29)/(1000-AJ29*AX29))/(100*AQ29)</f>
        <v>0</v>
      </c>
      <c r="N29">
        <f>AV29 - IF(AJ29&gt;1, M29*AQ29*100.0/(AL29*BJ29), 0)</f>
        <v>0</v>
      </c>
      <c r="O29">
        <f>((U29-K29/2)*N29-M29)/(U29+K29/2)</f>
        <v>0</v>
      </c>
      <c r="P29">
        <f>O29*(BC29+BD29)/1000.0</f>
        <v>0</v>
      </c>
      <c r="Q29">
        <f>(AV29 - IF(AJ29&gt;1, M29*AQ29*100.0/(AL29*BJ29), 0))*(BC29+BD29)/1000.0</f>
        <v>0</v>
      </c>
      <c r="R29">
        <f>2.0/((1/T29-1/S29)+SIGN(T29)*SQRT((1/T29-1/S29)*(1/T29-1/S29) + 4*AR29/((AR29+1)*(AR29+1))*(2*1/T29*1/S29-1/S29*1/S29)))</f>
        <v>0</v>
      </c>
      <c r="S29">
        <f>IF(LEFT(AS29,1)&lt;&gt;"0",IF(LEFT(AS29,1)="1",3.0,AT29),$D$5+$E$5*(BJ29*BC29/($K$5*1000))+$F$5*(BJ29*BC29/($K$5*1000))*MAX(MIN(AQ29,$J$5),$I$5)*MAX(MIN(AQ29,$J$5),$I$5)+$G$5*MAX(MIN(AQ29,$J$5),$I$5)*(BJ29*BC29/($K$5*1000))+$H$5*(BJ29*BC29/($K$5*1000))*(BJ29*BC29/($K$5*1000)))</f>
        <v>0</v>
      </c>
      <c r="T29">
        <f>K29*(1000-(1000*0.61365*exp(17.502*X29/(240.97+X29))/(BC29+BD29)+AX29)/2)/(1000*0.61365*exp(17.502*X29/(240.97+X29))/(BC29+BD29)-AX29)</f>
        <v>0</v>
      </c>
      <c r="U29">
        <f>1/((AR29+1)/(R29/1.6)+1/(S29/1.37)) + AR29/((AR29+1)/(R29/1.6) + AR29/(S29/1.37))</f>
        <v>0</v>
      </c>
      <c r="V29">
        <f>(AM29*AP29)</f>
        <v>0</v>
      </c>
      <c r="W29">
        <f>(BE29+(V29+2*0.95*5.67E-8*(((BE29+$B$7)+273)^4-(BE29+273)^4)-44100*K29)/(1.84*29.3*S29+8*0.95*5.67E-8*(BE29+273)^3))</f>
        <v>0</v>
      </c>
      <c r="X29">
        <f>($C$7*BF29+$D$7*BG29+$E$7*W29)</f>
        <v>0</v>
      </c>
      <c r="Y29">
        <f>0.61365*exp(17.502*X29/(240.97+X29))</f>
        <v>0</v>
      </c>
      <c r="Z29">
        <f>(AA29/AB29*100)</f>
        <v>0</v>
      </c>
      <c r="AA29">
        <f>AX29*(BC29+BD29)/1000</f>
        <v>0</v>
      </c>
      <c r="AB29">
        <f>0.61365*exp(17.502*BE29/(240.97+BE29))</f>
        <v>0</v>
      </c>
      <c r="AC29">
        <f>(Y29-AX29*(BC29+BD29)/1000)</f>
        <v>0</v>
      </c>
      <c r="AD29">
        <f>(-K29*44100)</f>
        <v>0</v>
      </c>
      <c r="AE29">
        <f>2*29.3*S29*0.92*(BE29-X29)</f>
        <v>0</v>
      </c>
      <c r="AF29">
        <f>2*0.95*5.67E-8*(((BE29+$B$7)+273)^4-(X29+273)^4)</f>
        <v>0</v>
      </c>
      <c r="AG29">
        <f>V29+AF29+AD29+AE29</f>
        <v>0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MAX(0,($B$13+$C$13*BJ29)/(1+$D$13*BJ29)*BC29/(BE29+273)*$E$13)</f>
        <v>0</v>
      </c>
      <c r="AM29">
        <f>$B$11*BK29+$C$11*BL29+$F$11*BW29*(1-BZ29)</f>
        <v>0</v>
      </c>
      <c r="AN29">
        <f>AM29*AO29</f>
        <v>0</v>
      </c>
      <c r="AO29">
        <f>($B$11*$D$9+$C$11*$D$9+$F$11*((CJ29+CB29)/MAX(CJ29+CB29+CK29, 0.1)*$I$9+CK29/MAX(CJ29+CB29+CK29, 0.1)*$J$9))/($B$11+$C$11+$F$11)</f>
        <v>0</v>
      </c>
      <c r="AP29">
        <f>($B$11*$K$9+$C$11*$K$9+$F$11*((CJ29+CB29)/MAX(CJ29+CB29+CK29, 0.1)*$P$9+CK29/MAX(CJ29+CB29+CK29, 0.1)*$Q$9))/($B$11+$C$11+$F$11)</f>
        <v>0</v>
      </c>
      <c r="AQ29">
        <v>6</v>
      </c>
      <c r="AR29">
        <v>0.5</v>
      </c>
      <c r="AS29" t="s">
        <v>346</v>
      </c>
      <c r="AT29">
        <v>2</v>
      </c>
      <c r="AU29">
        <v>1692716278.6</v>
      </c>
      <c r="AV29">
        <v>406.891</v>
      </c>
      <c r="AW29">
        <v>419.947</v>
      </c>
      <c r="AX29">
        <v>13.6225</v>
      </c>
      <c r="AY29">
        <v>8.96457</v>
      </c>
      <c r="AZ29">
        <v>405.405</v>
      </c>
      <c r="BA29">
        <v>13.5419</v>
      </c>
      <c r="BB29">
        <v>500.318</v>
      </c>
      <c r="BC29">
        <v>100.258</v>
      </c>
      <c r="BD29">
        <v>0.100069</v>
      </c>
      <c r="BE29">
        <v>22.4526</v>
      </c>
      <c r="BF29">
        <v>21.9745</v>
      </c>
      <c r="BG29">
        <v>999.9</v>
      </c>
      <c r="BH29">
        <v>0</v>
      </c>
      <c r="BI29">
        <v>0</v>
      </c>
      <c r="BJ29">
        <v>9995.620000000001</v>
      </c>
      <c r="BK29">
        <v>0</v>
      </c>
      <c r="BL29">
        <v>640.919</v>
      </c>
      <c r="BM29">
        <v>-13.0562</v>
      </c>
      <c r="BN29">
        <v>412.511</v>
      </c>
      <c r="BO29">
        <v>423.746</v>
      </c>
      <c r="BP29">
        <v>4.65788</v>
      </c>
      <c r="BQ29">
        <v>419.947</v>
      </c>
      <c r="BR29">
        <v>8.96457</v>
      </c>
      <c r="BS29">
        <v>1.36576</v>
      </c>
      <c r="BT29">
        <v>0.898773</v>
      </c>
      <c r="BU29">
        <v>11.5428</v>
      </c>
      <c r="BV29">
        <v>5.37111</v>
      </c>
      <c r="BW29">
        <v>2000.06</v>
      </c>
      <c r="BX29">
        <v>0.900003</v>
      </c>
      <c r="BY29">
        <v>0.09999710000000001</v>
      </c>
      <c r="BZ29">
        <v>0</v>
      </c>
      <c r="CA29">
        <v>3.4445</v>
      </c>
      <c r="CB29">
        <v>0</v>
      </c>
      <c r="CC29">
        <v>45635</v>
      </c>
      <c r="CD29">
        <v>17859.6</v>
      </c>
      <c r="CE29">
        <v>41</v>
      </c>
      <c r="CF29">
        <v>41.25</v>
      </c>
      <c r="CG29">
        <v>41</v>
      </c>
      <c r="CH29">
        <v>40.375</v>
      </c>
      <c r="CI29">
        <v>39.75</v>
      </c>
      <c r="CJ29">
        <v>1800.06</v>
      </c>
      <c r="CK29">
        <v>200</v>
      </c>
      <c r="CL29">
        <v>0</v>
      </c>
      <c r="CM29">
        <v>1692716273.6</v>
      </c>
      <c r="CN29">
        <v>0</v>
      </c>
      <c r="CO29">
        <v>1692714554</v>
      </c>
      <c r="CP29" t="s">
        <v>347</v>
      </c>
      <c r="CQ29">
        <v>1692714553.5</v>
      </c>
      <c r="CR29">
        <v>1692714554</v>
      </c>
      <c r="CS29">
        <v>2</v>
      </c>
      <c r="CT29">
        <v>0.064</v>
      </c>
      <c r="CU29">
        <v>-0.002</v>
      </c>
      <c r="CV29">
        <v>1.486</v>
      </c>
      <c r="CW29">
        <v>0.081</v>
      </c>
      <c r="CX29">
        <v>415</v>
      </c>
      <c r="CY29">
        <v>13</v>
      </c>
      <c r="CZ29">
        <v>0.3</v>
      </c>
      <c r="DA29">
        <v>0.11</v>
      </c>
      <c r="DB29">
        <v>9.195424024012235</v>
      </c>
      <c r="DC29">
        <v>0.7521688718136826</v>
      </c>
      <c r="DD29">
        <v>0.04706319425210451</v>
      </c>
      <c r="DE29">
        <v>1</v>
      </c>
      <c r="DF29">
        <v>0.003938819946734971</v>
      </c>
      <c r="DG29">
        <v>2.762017479385493E-05</v>
      </c>
      <c r="DH29">
        <v>9.741462101109909E-06</v>
      </c>
      <c r="DI29">
        <v>1</v>
      </c>
      <c r="DJ29">
        <v>0.3212132113451307</v>
      </c>
      <c r="DK29">
        <v>-0.02272840367908551</v>
      </c>
      <c r="DL29">
        <v>0.001180304820010841</v>
      </c>
      <c r="DM29">
        <v>1</v>
      </c>
      <c r="DN29">
        <v>3</v>
      </c>
      <c r="DO29">
        <v>3</v>
      </c>
      <c r="DP29" t="s">
        <v>348</v>
      </c>
      <c r="DQ29">
        <v>3.10247</v>
      </c>
      <c r="DR29">
        <v>2.73367</v>
      </c>
      <c r="DS29">
        <v>0.09806960000000001</v>
      </c>
      <c r="DT29">
        <v>0.101435</v>
      </c>
      <c r="DU29">
        <v>0.06968249999999999</v>
      </c>
      <c r="DV29">
        <v>0.0519639</v>
      </c>
      <c r="DW29">
        <v>26390.1</v>
      </c>
      <c r="DX29">
        <v>28581.2</v>
      </c>
      <c r="DY29">
        <v>27697.1</v>
      </c>
      <c r="DZ29">
        <v>29893.2</v>
      </c>
      <c r="EA29">
        <v>32260.9</v>
      </c>
      <c r="EB29">
        <v>34983.2</v>
      </c>
      <c r="EC29">
        <v>37991.5</v>
      </c>
      <c r="ED29">
        <v>41014.8</v>
      </c>
      <c r="EE29">
        <v>2.1967</v>
      </c>
      <c r="EF29">
        <v>2.19898</v>
      </c>
      <c r="EG29">
        <v>0.0805408</v>
      </c>
      <c r="EH29">
        <v>0</v>
      </c>
      <c r="EI29">
        <v>20.645</v>
      </c>
      <c r="EJ29">
        <v>999.9</v>
      </c>
      <c r="EK29">
        <v>49.2</v>
      </c>
      <c r="EL29">
        <v>25</v>
      </c>
      <c r="EM29">
        <v>15.6046</v>
      </c>
      <c r="EN29">
        <v>65.1514</v>
      </c>
      <c r="EO29">
        <v>12.5401</v>
      </c>
      <c r="EP29">
        <v>1</v>
      </c>
      <c r="EQ29">
        <v>-0.303676</v>
      </c>
      <c r="ER29">
        <v>0.816008</v>
      </c>
      <c r="ES29">
        <v>20.2062</v>
      </c>
      <c r="ET29">
        <v>5.25593</v>
      </c>
      <c r="EU29">
        <v>12.0579</v>
      </c>
      <c r="EV29">
        <v>4.97285</v>
      </c>
      <c r="EW29">
        <v>3.29262</v>
      </c>
      <c r="EX29">
        <v>9383.299999999999</v>
      </c>
      <c r="EY29">
        <v>9999</v>
      </c>
      <c r="EZ29">
        <v>9999</v>
      </c>
      <c r="FA29">
        <v>146.2</v>
      </c>
      <c r="FB29">
        <v>4.97192</v>
      </c>
      <c r="FC29">
        <v>1.87042</v>
      </c>
      <c r="FD29">
        <v>1.87666</v>
      </c>
      <c r="FE29">
        <v>1.86971</v>
      </c>
      <c r="FF29">
        <v>1.87288</v>
      </c>
      <c r="FG29">
        <v>1.87454</v>
      </c>
      <c r="FH29">
        <v>1.87383</v>
      </c>
      <c r="FI29">
        <v>1.87531</v>
      </c>
      <c r="FJ29">
        <v>0</v>
      </c>
      <c r="FK29">
        <v>0</v>
      </c>
      <c r="FL29">
        <v>0</v>
      </c>
      <c r="FM29">
        <v>0</v>
      </c>
      <c r="FN29" t="s">
        <v>349</v>
      </c>
      <c r="FO29" t="s">
        <v>350</v>
      </c>
      <c r="FP29" t="s">
        <v>351</v>
      </c>
      <c r="FQ29" t="s">
        <v>351</v>
      </c>
      <c r="FR29" t="s">
        <v>351</v>
      </c>
      <c r="FS29" t="s">
        <v>351</v>
      </c>
      <c r="FT29">
        <v>0</v>
      </c>
      <c r="FU29">
        <v>100</v>
      </c>
      <c r="FV29">
        <v>100</v>
      </c>
      <c r="FW29">
        <v>1.486</v>
      </c>
      <c r="FX29">
        <v>0.0806</v>
      </c>
      <c r="FY29">
        <v>1.486142857142795</v>
      </c>
      <c r="FZ29">
        <v>0</v>
      </c>
      <c r="GA29">
        <v>0</v>
      </c>
      <c r="GB29">
        <v>0</v>
      </c>
      <c r="GC29">
        <v>0.08051999999999815</v>
      </c>
      <c r="GD29">
        <v>0</v>
      </c>
      <c r="GE29">
        <v>0</v>
      </c>
      <c r="GF29">
        <v>0</v>
      </c>
      <c r="GG29">
        <v>-1</v>
      </c>
      <c r="GH29">
        <v>-1</v>
      </c>
      <c r="GI29">
        <v>-1</v>
      </c>
      <c r="GJ29">
        <v>-1</v>
      </c>
      <c r="GK29">
        <v>28.8</v>
      </c>
      <c r="GL29">
        <v>28.7</v>
      </c>
      <c r="GM29">
        <v>1.07666</v>
      </c>
      <c r="GN29">
        <v>2.48413</v>
      </c>
      <c r="GO29">
        <v>1.39893</v>
      </c>
      <c r="GP29">
        <v>2.29614</v>
      </c>
      <c r="GQ29">
        <v>1.44897</v>
      </c>
      <c r="GR29">
        <v>2.51587</v>
      </c>
      <c r="GS29">
        <v>28.0384</v>
      </c>
      <c r="GT29">
        <v>15.9795</v>
      </c>
      <c r="GU29">
        <v>18</v>
      </c>
      <c r="GV29">
        <v>477.206</v>
      </c>
      <c r="GW29">
        <v>547.728</v>
      </c>
      <c r="GX29">
        <v>20.0001</v>
      </c>
      <c r="GY29">
        <v>23.1965</v>
      </c>
      <c r="GZ29">
        <v>29.9999</v>
      </c>
      <c r="HA29">
        <v>23.2441</v>
      </c>
      <c r="HB29">
        <v>23.2199</v>
      </c>
      <c r="HC29">
        <v>21.5181</v>
      </c>
      <c r="HD29">
        <v>40.22</v>
      </c>
      <c r="HE29">
        <v>10.1002</v>
      </c>
      <c r="HF29">
        <v>20</v>
      </c>
      <c r="HG29">
        <v>420</v>
      </c>
      <c r="HH29">
        <v>8.99544</v>
      </c>
      <c r="HI29">
        <v>102.489</v>
      </c>
      <c r="HJ29">
        <v>102.478</v>
      </c>
    </row>
    <row r="30" spans="1:218">
      <c r="A30">
        <v>14</v>
      </c>
      <c r="B30">
        <v>1692716365.6</v>
      </c>
      <c r="C30">
        <v>1501.5</v>
      </c>
      <c r="D30" t="s">
        <v>377</v>
      </c>
      <c r="E30" t="s">
        <v>378</v>
      </c>
      <c r="F30" t="s">
        <v>344</v>
      </c>
      <c r="I30" t="s">
        <v>345</v>
      </c>
      <c r="J30">
        <v>1692716365.6</v>
      </c>
      <c r="K30">
        <f>(L30)/1000</f>
        <v>0</v>
      </c>
      <c r="L30">
        <f>1000*BB30*AJ30*(AX30-AY30)/(100*AQ30*(1000-AJ30*AX30))</f>
        <v>0</v>
      </c>
      <c r="M30">
        <f>BB30*AJ30*(AW30-AV30*(1000-AJ30*AY30)/(1000-AJ30*AX30))/(100*AQ30)</f>
        <v>0</v>
      </c>
      <c r="N30">
        <f>AV30 - IF(AJ30&gt;1, M30*AQ30*100.0/(AL30*BJ30), 0)</f>
        <v>0</v>
      </c>
      <c r="O30">
        <f>((U30-K30/2)*N30-M30)/(U30+K30/2)</f>
        <v>0</v>
      </c>
      <c r="P30">
        <f>O30*(BC30+BD30)/1000.0</f>
        <v>0</v>
      </c>
      <c r="Q30">
        <f>(AV30 - IF(AJ30&gt;1, M30*AQ30*100.0/(AL30*BJ30), 0))*(BC30+BD30)/1000.0</f>
        <v>0</v>
      </c>
      <c r="R30">
        <f>2.0/((1/T30-1/S30)+SIGN(T30)*SQRT((1/T30-1/S30)*(1/T30-1/S30) + 4*AR30/((AR30+1)*(AR30+1))*(2*1/T30*1/S30-1/S30*1/S30)))</f>
        <v>0</v>
      </c>
      <c r="S30">
        <f>IF(LEFT(AS30,1)&lt;&gt;"0",IF(LEFT(AS30,1)="1",3.0,AT30),$D$5+$E$5*(BJ30*BC30/($K$5*1000))+$F$5*(BJ30*BC30/($K$5*1000))*MAX(MIN(AQ30,$J$5),$I$5)*MAX(MIN(AQ30,$J$5),$I$5)+$G$5*MAX(MIN(AQ30,$J$5),$I$5)*(BJ30*BC30/($K$5*1000))+$H$5*(BJ30*BC30/($K$5*1000))*(BJ30*BC30/($K$5*1000)))</f>
        <v>0</v>
      </c>
      <c r="T30">
        <f>K30*(1000-(1000*0.61365*exp(17.502*X30/(240.97+X30))/(BC30+BD30)+AX30)/2)/(1000*0.61365*exp(17.502*X30/(240.97+X30))/(BC30+BD30)-AX30)</f>
        <v>0</v>
      </c>
      <c r="U30">
        <f>1/((AR30+1)/(R30/1.6)+1/(S30/1.37)) + AR30/((AR30+1)/(R30/1.6) + AR30/(S30/1.37))</f>
        <v>0</v>
      </c>
      <c r="V30">
        <f>(AM30*AP30)</f>
        <v>0</v>
      </c>
      <c r="W30">
        <f>(BE30+(V30+2*0.95*5.67E-8*(((BE30+$B$7)+273)^4-(BE30+273)^4)-44100*K30)/(1.84*29.3*S30+8*0.95*5.67E-8*(BE30+273)^3))</f>
        <v>0</v>
      </c>
      <c r="X30">
        <f>($C$7*BF30+$D$7*BG30+$E$7*W30)</f>
        <v>0</v>
      </c>
      <c r="Y30">
        <f>0.61365*exp(17.502*X30/(240.97+X30))</f>
        <v>0</v>
      </c>
      <c r="Z30">
        <f>(AA30/AB30*100)</f>
        <v>0</v>
      </c>
      <c r="AA30">
        <f>AX30*(BC30+BD30)/1000</f>
        <v>0</v>
      </c>
      <c r="AB30">
        <f>0.61365*exp(17.502*BE30/(240.97+BE30))</f>
        <v>0</v>
      </c>
      <c r="AC30">
        <f>(Y30-AX30*(BC30+BD30)/1000)</f>
        <v>0</v>
      </c>
      <c r="AD30">
        <f>(-K30*44100)</f>
        <v>0</v>
      </c>
      <c r="AE30">
        <f>2*29.3*S30*0.92*(BE30-X30)</f>
        <v>0</v>
      </c>
      <c r="AF30">
        <f>2*0.95*5.67E-8*(((BE30+$B$7)+273)^4-(X30+273)^4)</f>
        <v>0</v>
      </c>
      <c r="AG30">
        <f>V30+AF30+AD30+AE30</f>
        <v>0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MAX(0,($B$13+$C$13*BJ30)/(1+$D$13*BJ30)*BC30/(BE30+273)*$E$13)</f>
        <v>0</v>
      </c>
      <c r="AM30">
        <f>$B$11*BK30+$C$11*BL30+$F$11*BW30*(1-BZ30)</f>
        <v>0</v>
      </c>
      <c r="AN30">
        <f>AM30*AO30</f>
        <v>0</v>
      </c>
      <c r="AO30">
        <f>($B$11*$D$9+$C$11*$D$9+$F$11*((CJ30+CB30)/MAX(CJ30+CB30+CK30, 0.1)*$I$9+CK30/MAX(CJ30+CB30+CK30, 0.1)*$J$9))/($B$11+$C$11+$F$11)</f>
        <v>0</v>
      </c>
      <c r="AP30">
        <f>($B$11*$K$9+$C$11*$K$9+$F$11*((CJ30+CB30)/MAX(CJ30+CB30+CK30, 0.1)*$P$9+CK30/MAX(CJ30+CB30+CK30, 0.1)*$Q$9))/($B$11+$C$11+$F$11)</f>
        <v>0</v>
      </c>
      <c r="AQ30">
        <v>6</v>
      </c>
      <c r="AR30">
        <v>0.5</v>
      </c>
      <c r="AS30" t="s">
        <v>346</v>
      </c>
      <c r="AT30">
        <v>2</v>
      </c>
      <c r="AU30">
        <v>1692716365.6</v>
      </c>
      <c r="AV30">
        <v>409.252</v>
      </c>
      <c r="AW30">
        <v>420.012</v>
      </c>
      <c r="AX30">
        <v>13.2252</v>
      </c>
      <c r="AY30">
        <v>11.3871</v>
      </c>
      <c r="AZ30">
        <v>407.766</v>
      </c>
      <c r="BA30">
        <v>13.1446</v>
      </c>
      <c r="BB30">
        <v>499.944</v>
      </c>
      <c r="BC30">
        <v>100.264</v>
      </c>
      <c r="BD30">
        <v>0.0999099</v>
      </c>
      <c r="BE30">
        <v>22.4276</v>
      </c>
      <c r="BF30">
        <v>22.3523</v>
      </c>
      <c r="BG30">
        <v>999.9</v>
      </c>
      <c r="BH30">
        <v>0</v>
      </c>
      <c r="BI30">
        <v>0</v>
      </c>
      <c r="BJ30">
        <v>10021.2</v>
      </c>
      <c r="BK30">
        <v>0</v>
      </c>
      <c r="BL30">
        <v>645.093</v>
      </c>
      <c r="BM30">
        <v>-10.7603</v>
      </c>
      <c r="BN30">
        <v>414.737</v>
      </c>
      <c r="BO30">
        <v>424.85</v>
      </c>
      <c r="BP30">
        <v>1.83802</v>
      </c>
      <c r="BQ30">
        <v>420.012</v>
      </c>
      <c r="BR30">
        <v>11.3871</v>
      </c>
      <c r="BS30">
        <v>1.326</v>
      </c>
      <c r="BT30">
        <v>1.14172</v>
      </c>
      <c r="BU30">
        <v>11.0969</v>
      </c>
      <c r="BV30">
        <v>8.862539999999999</v>
      </c>
      <c r="BW30">
        <v>2000.09</v>
      </c>
      <c r="BX30">
        <v>0.9000010000000001</v>
      </c>
      <c r="BY30">
        <v>0.0999987</v>
      </c>
      <c r="BZ30">
        <v>0</v>
      </c>
      <c r="CA30">
        <v>2.5469</v>
      </c>
      <c r="CB30">
        <v>0</v>
      </c>
      <c r="CC30">
        <v>20942.2</v>
      </c>
      <c r="CD30">
        <v>17859.8</v>
      </c>
      <c r="CE30">
        <v>39.062</v>
      </c>
      <c r="CF30">
        <v>39.437</v>
      </c>
      <c r="CG30">
        <v>39.375</v>
      </c>
      <c r="CH30">
        <v>37.875</v>
      </c>
      <c r="CI30">
        <v>38.062</v>
      </c>
      <c r="CJ30">
        <v>1800.08</v>
      </c>
      <c r="CK30">
        <v>200.01</v>
      </c>
      <c r="CL30">
        <v>0</v>
      </c>
      <c r="CM30">
        <v>1692716360.6</v>
      </c>
      <c r="CN30">
        <v>0</v>
      </c>
      <c r="CO30">
        <v>1692714554</v>
      </c>
      <c r="CP30" t="s">
        <v>347</v>
      </c>
      <c r="CQ30">
        <v>1692714553.5</v>
      </c>
      <c r="CR30">
        <v>1692714554</v>
      </c>
      <c r="CS30">
        <v>2</v>
      </c>
      <c r="CT30">
        <v>0.064</v>
      </c>
      <c r="CU30">
        <v>-0.002</v>
      </c>
      <c r="CV30">
        <v>1.486</v>
      </c>
      <c r="CW30">
        <v>0.081</v>
      </c>
      <c r="CX30">
        <v>415</v>
      </c>
      <c r="CY30">
        <v>13</v>
      </c>
      <c r="CZ30">
        <v>0.3</v>
      </c>
      <c r="DA30">
        <v>0.11</v>
      </c>
      <c r="DB30">
        <v>8.378987889462474</v>
      </c>
      <c r="DC30">
        <v>-0.7086233475023146</v>
      </c>
      <c r="DD30">
        <v>0.04005620981603077</v>
      </c>
      <c r="DE30">
        <v>1</v>
      </c>
      <c r="DF30">
        <v>0.001478662433910525</v>
      </c>
      <c r="DG30">
        <v>0.0008113642708937554</v>
      </c>
      <c r="DH30">
        <v>6.010816635570466E-05</v>
      </c>
      <c r="DI30">
        <v>1</v>
      </c>
      <c r="DJ30">
        <v>0.1097006442463892</v>
      </c>
      <c r="DK30">
        <v>0.05249810645494125</v>
      </c>
      <c r="DL30">
        <v>0.002699995855503243</v>
      </c>
      <c r="DM30">
        <v>1</v>
      </c>
      <c r="DN30">
        <v>3</v>
      </c>
      <c r="DO30">
        <v>3</v>
      </c>
      <c r="DP30" t="s">
        <v>348</v>
      </c>
      <c r="DQ30">
        <v>3.10262</v>
      </c>
      <c r="DR30">
        <v>2.73373</v>
      </c>
      <c r="DS30">
        <v>0.09851210000000001</v>
      </c>
      <c r="DT30">
        <v>0.101483</v>
      </c>
      <c r="DU30">
        <v>0.0681351</v>
      </c>
      <c r="DV30">
        <v>0.06262529999999999</v>
      </c>
      <c r="DW30">
        <v>26377.5</v>
      </c>
      <c r="DX30">
        <v>28580.5</v>
      </c>
      <c r="DY30">
        <v>27697.3</v>
      </c>
      <c r="DZ30">
        <v>29893.9</v>
      </c>
      <c r="EA30">
        <v>32314.8</v>
      </c>
      <c r="EB30">
        <v>34591.8</v>
      </c>
      <c r="EC30">
        <v>37991.7</v>
      </c>
      <c r="ED30">
        <v>41016.3</v>
      </c>
      <c r="EE30">
        <v>2.19435</v>
      </c>
      <c r="EF30">
        <v>2.20555</v>
      </c>
      <c r="EG30">
        <v>0.106432</v>
      </c>
      <c r="EH30">
        <v>0</v>
      </c>
      <c r="EI30">
        <v>20.5959</v>
      </c>
      <c r="EJ30">
        <v>999.9</v>
      </c>
      <c r="EK30">
        <v>48.4</v>
      </c>
      <c r="EL30">
        <v>25</v>
      </c>
      <c r="EM30">
        <v>15.3498</v>
      </c>
      <c r="EN30">
        <v>64.9414</v>
      </c>
      <c r="EO30">
        <v>12.9287</v>
      </c>
      <c r="EP30">
        <v>1</v>
      </c>
      <c r="EQ30">
        <v>-0.308046</v>
      </c>
      <c r="ER30">
        <v>0.725087</v>
      </c>
      <c r="ES30">
        <v>20.2073</v>
      </c>
      <c r="ET30">
        <v>5.25772</v>
      </c>
      <c r="EU30">
        <v>12.0579</v>
      </c>
      <c r="EV30">
        <v>4.97295</v>
      </c>
      <c r="EW30">
        <v>3.293</v>
      </c>
      <c r="EX30">
        <v>9385.5</v>
      </c>
      <c r="EY30">
        <v>9999</v>
      </c>
      <c r="EZ30">
        <v>9999</v>
      </c>
      <c r="FA30">
        <v>146.2</v>
      </c>
      <c r="FB30">
        <v>4.97191</v>
      </c>
      <c r="FC30">
        <v>1.87042</v>
      </c>
      <c r="FD30">
        <v>1.87658</v>
      </c>
      <c r="FE30">
        <v>1.86966</v>
      </c>
      <c r="FF30">
        <v>1.87287</v>
      </c>
      <c r="FG30">
        <v>1.8745</v>
      </c>
      <c r="FH30">
        <v>1.87379</v>
      </c>
      <c r="FI30">
        <v>1.87531</v>
      </c>
      <c r="FJ30">
        <v>0</v>
      </c>
      <c r="FK30">
        <v>0</v>
      </c>
      <c r="FL30">
        <v>0</v>
      </c>
      <c r="FM30">
        <v>0</v>
      </c>
      <c r="FN30" t="s">
        <v>349</v>
      </c>
      <c r="FO30" t="s">
        <v>350</v>
      </c>
      <c r="FP30" t="s">
        <v>351</v>
      </c>
      <c r="FQ30" t="s">
        <v>351</v>
      </c>
      <c r="FR30" t="s">
        <v>351</v>
      </c>
      <c r="FS30" t="s">
        <v>351</v>
      </c>
      <c r="FT30">
        <v>0</v>
      </c>
      <c r="FU30">
        <v>100</v>
      </c>
      <c r="FV30">
        <v>100</v>
      </c>
      <c r="FW30">
        <v>1.486</v>
      </c>
      <c r="FX30">
        <v>0.0806</v>
      </c>
      <c r="FY30">
        <v>1.486142857142795</v>
      </c>
      <c r="FZ30">
        <v>0</v>
      </c>
      <c r="GA30">
        <v>0</v>
      </c>
      <c r="GB30">
        <v>0</v>
      </c>
      <c r="GC30">
        <v>0.08051999999999815</v>
      </c>
      <c r="GD30">
        <v>0</v>
      </c>
      <c r="GE30">
        <v>0</v>
      </c>
      <c r="GF30">
        <v>0</v>
      </c>
      <c r="GG30">
        <v>-1</v>
      </c>
      <c r="GH30">
        <v>-1</v>
      </c>
      <c r="GI30">
        <v>-1</v>
      </c>
      <c r="GJ30">
        <v>-1</v>
      </c>
      <c r="GK30">
        <v>30.2</v>
      </c>
      <c r="GL30">
        <v>30.2</v>
      </c>
      <c r="GM30">
        <v>1.0791</v>
      </c>
      <c r="GN30">
        <v>2.49756</v>
      </c>
      <c r="GO30">
        <v>1.39893</v>
      </c>
      <c r="GP30">
        <v>2.29614</v>
      </c>
      <c r="GQ30">
        <v>1.44897</v>
      </c>
      <c r="GR30">
        <v>2.30591</v>
      </c>
      <c r="GS30">
        <v>27.9965</v>
      </c>
      <c r="GT30">
        <v>15.962</v>
      </c>
      <c r="GU30">
        <v>18</v>
      </c>
      <c r="GV30">
        <v>475.522</v>
      </c>
      <c r="GW30">
        <v>552.1799999999999</v>
      </c>
      <c r="GX30">
        <v>19.9998</v>
      </c>
      <c r="GY30">
        <v>23.1546</v>
      </c>
      <c r="GZ30">
        <v>29.9998</v>
      </c>
      <c r="HA30">
        <v>23.2164</v>
      </c>
      <c r="HB30">
        <v>23.1945</v>
      </c>
      <c r="HC30">
        <v>21.5611</v>
      </c>
      <c r="HD30">
        <v>25.2422</v>
      </c>
      <c r="HE30">
        <v>8.96767</v>
      </c>
      <c r="HF30">
        <v>20</v>
      </c>
      <c r="HG30">
        <v>420</v>
      </c>
      <c r="HH30">
        <v>11.4782</v>
      </c>
      <c r="HI30">
        <v>102.49</v>
      </c>
      <c r="HJ30">
        <v>102.482</v>
      </c>
    </row>
    <row r="31" spans="1:218">
      <c r="A31">
        <v>15</v>
      </c>
      <c r="B31">
        <v>1692716512.6</v>
      </c>
      <c r="C31">
        <v>1648.5</v>
      </c>
      <c r="D31" t="s">
        <v>379</v>
      </c>
      <c r="E31" t="s">
        <v>380</v>
      </c>
      <c r="F31" t="s">
        <v>344</v>
      </c>
      <c r="I31" t="s">
        <v>345</v>
      </c>
      <c r="J31">
        <v>1692716512.6</v>
      </c>
      <c r="K31">
        <f>(L31)/1000</f>
        <v>0</v>
      </c>
      <c r="L31">
        <f>1000*BB31*AJ31*(AX31-AY31)/(100*AQ31*(1000-AJ31*AX31))</f>
        <v>0</v>
      </c>
      <c r="M31">
        <f>BB31*AJ31*(AW31-AV31*(1000-AJ31*AY31)/(1000-AJ31*AX31))/(100*AQ31)</f>
        <v>0</v>
      </c>
      <c r="N31">
        <f>AV31 - IF(AJ31&gt;1, M31*AQ31*100.0/(AL31*BJ31), 0)</f>
        <v>0</v>
      </c>
      <c r="O31">
        <f>((U31-K31/2)*N31-M31)/(U31+K31/2)</f>
        <v>0</v>
      </c>
      <c r="P31">
        <f>O31*(BC31+BD31)/1000.0</f>
        <v>0</v>
      </c>
      <c r="Q31">
        <f>(AV31 - IF(AJ31&gt;1, M31*AQ31*100.0/(AL31*BJ31), 0))*(BC31+BD31)/1000.0</f>
        <v>0</v>
      </c>
      <c r="R31">
        <f>2.0/((1/T31-1/S31)+SIGN(T31)*SQRT((1/T31-1/S31)*(1/T31-1/S31) + 4*AR31/((AR31+1)*(AR31+1))*(2*1/T31*1/S31-1/S31*1/S31)))</f>
        <v>0</v>
      </c>
      <c r="S31">
        <f>IF(LEFT(AS31,1)&lt;&gt;"0",IF(LEFT(AS31,1)="1",3.0,AT31),$D$5+$E$5*(BJ31*BC31/($K$5*1000))+$F$5*(BJ31*BC31/($K$5*1000))*MAX(MIN(AQ31,$J$5),$I$5)*MAX(MIN(AQ31,$J$5),$I$5)+$G$5*MAX(MIN(AQ31,$J$5),$I$5)*(BJ31*BC31/($K$5*1000))+$H$5*(BJ31*BC31/($K$5*1000))*(BJ31*BC31/($K$5*1000)))</f>
        <v>0</v>
      </c>
      <c r="T31">
        <f>K31*(1000-(1000*0.61365*exp(17.502*X31/(240.97+X31))/(BC31+BD31)+AX31)/2)/(1000*0.61365*exp(17.502*X31/(240.97+X31))/(BC31+BD31)-AX31)</f>
        <v>0</v>
      </c>
      <c r="U31">
        <f>1/((AR31+1)/(R31/1.6)+1/(S31/1.37)) + AR31/((AR31+1)/(R31/1.6) + AR31/(S31/1.37))</f>
        <v>0</v>
      </c>
      <c r="V31">
        <f>(AM31*AP31)</f>
        <v>0</v>
      </c>
      <c r="W31">
        <f>(BE31+(V31+2*0.95*5.67E-8*(((BE31+$B$7)+273)^4-(BE31+273)^4)-44100*K31)/(1.84*29.3*S31+8*0.95*5.67E-8*(BE31+273)^3))</f>
        <v>0</v>
      </c>
      <c r="X31">
        <f>($C$7*BF31+$D$7*BG31+$E$7*W31)</f>
        <v>0</v>
      </c>
      <c r="Y31">
        <f>0.61365*exp(17.502*X31/(240.97+X31))</f>
        <v>0</v>
      </c>
      <c r="Z31">
        <f>(AA31/AB31*100)</f>
        <v>0</v>
      </c>
      <c r="AA31">
        <f>AX31*(BC31+BD31)/1000</f>
        <v>0</v>
      </c>
      <c r="AB31">
        <f>0.61365*exp(17.502*BE31/(240.97+BE31))</f>
        <v>0</v>
      </c>
      <c r="AC31">
        <f>(Y31-AX31*(BC31+BD31)/1000)</f>
        <v>0</v>
      </c>
      <c r="AD31">
        <f>(-K31*44100)</f>
        <v>0</v>
      </c>
      <c r="AE31">
        <f>2*29.3*S31*0.92*(BE31-X31)</f>
        <v>0</v>
      </c>
      <c r="AF31">
        <f>2*0.95*5.67E-8*(((BE31+$B$7)+273)^4-(X31+273)^4)</f>
        <v>0</v>
      </c>
      <c r="AG31">
        <f>V31+AF31+AD31+AE31</f>
        <v>0</v>
      </c>
      <c r="AH31">
        <v>1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MAX(0,($B$13+$C$13*BJ31)/(1+$D$13*BJ31)*BC31/(BE31+273)*$E$13)</f>
        <v>0</v>
      </c>
      <c r="AM31">
        <f>$B$11*BK31+$C$11*BL31+$F$11*BW31*(1-BZ31)</f>
        <v>0</v>
      </c>
      <c r="AN31">
        <f>AM31*AO31</f>
        <v>0</v>
      </c>
      <c r="AO31">
        <f>($B$11*$D$9+$C$11*$D$9+$F$11*((CJ31+CB31)/MAX(CJ31+CB31+CK31, 0.1)*$I$9+CK31/MAX(CJ31+CB31+CK31, 0.1)*$J$9))/($B$11+$C$11+$F$11)</f>
        <v>0</v>
      </c>
      <c r="AP31">
        <f>($B$11*$K$9+$C$11*$K$9+$F$11*((CJ31+CB31)/MAX(CJ31+CB31+CK31, 0.1)*$P$9+CK31/MAX(CJ31+CB31+CK31, 0.1)*$Q$9))/($B$11+$C$11+$F$11)</f>
        <v>0</v>
      </c>
      <c r="AQ31">
        <v>6</v>
      </c>
      <c r="AR31">
        <v>0.5</v>
      </c>
      <c r="AS31" t="s">
        <v>346</v>
      </c>
      <c r="AT31">
        <v>2</v>
      </c>
      <c r="AU31">
        <v>1692716512.6</v>
      </c>
      <c r="AV31">
        <v>411.041</v>
      </c>
      <c r="AW31">
        <v>419.975</v>
      </c>
      <c r="AX31">
        <v>13.3526</v>
      </c>
      <c r="AY31">
        <v>11.1718</v>
      </c>
      <c r="AZ31">
        <v>409.555</v>
      </c>
      <c r="BA31">
        <v>13.272</v>
      </c>
      <c r="BB31">
        <v>500.007</v>
      </c>
      <c r="BC31">
        <v>100.266</v>
      </c>
      <c r="BD31">
        <v>0.100218</v>
      </c>
      <c r="BE31">
        <v>22.3474</v>
      </c>
      <c r="BF31">
        <v>22.2649</v>
      </c>
      <c r="BG31">
        <v>999.9</v>
      </c>
      <c r="BH31">
        <v>0</v>
      </c>
      <c r="BI31">
        <v>0</v>
      </c>
      <c r="BJ31">
        <v>10000.6</v>
      </c>
      <c r="BK31">
        <v>0</v>
      </c>
      <c r="BL31">
        <v>681.85</v>
      </c>
      <c r="BM31">
        <v>-8.93384</v>
      </c>
      <c r="BN31">
        <v>416.604</v>
      </c>
      <c r="BO31">
        <v>424.72</v>
      </c>
      <c r="BP31">
        <v>2.18072</v>
      </c>
      <c r="BQ31">
        <v>419.975</v>
      </c>
      <c r="BR31">
        <v>11.1718</v>
      </c>
      <c r="BS31">
        <v>1.3388</v>
      </c>
      <c r="BT31">
        <v>1.12015</v>
      </c>
      <c r="BU31">
        <v>11.2417</v>
      </c>
      <c r="BV31">
        <v>8.580640000000001</v>
      </c>
      <c r="BW31">
        <v>1999.82</v>
      </c>
      <c r="BX31">
        <v>0.89999</v>
      </c>
      <c r="BY31">
        <v>0.10001</v>
      </c>
      <c r="BZ31">
        <v>0</v>
      </c>
      <c r="CA31">
        <v>2.717</v>
      </c>
      <c r="CB31">
        <v>0</v>
      </c>
      <c r="CC31">
        <v>14156.7</v>
      </c>
      <c r="CD31">
        <v>17857.3</v>
      </c>
      <c r="CE31">
        <v>37.125</v>
      </c>
      <c r="CF31">
        <v>38.312</v>
      </c>
      <c r="CG31">
        <v>37.625</v>
      </c>
      <c r="CH31">
        <v>36.437</v>
      </c>
      <c r="CI31">
        <v>36.562</v>
      </c>
      <c r="CJ31">
        <v>1799.82</v>
      </c>
      <c r="CK31">
        <v>200</v>
      </c>
      <c r="CL31">
        <v>0</v>
      </c>
      <c r="CM31">
        <v>1692716507.6</v>
      </c>
      <c r="CN31">
        <v>0</v>
      </c>
      <c r="CO31">
        <v>1692714554</v>
      </c>
      <c r="CP31" t="s">
        <v>347</v>
      </c>
      <c r="CQ31">
        <v>1692714553.5</v>
      </c>
      <c r="CR31">
        <v>1692714554</v>
      </c>
      <c r="CS31">
        <v>2</v>
      </c>
      <c r="CT31">
        <v>0.064</v>
      </c>
      <c r="CU31">
        <v>-0.002</v>
      </c>
      <c r="CV31">
        <v>1.486</v>
      </c>
      <c r="CW31">
        <v>0.081</v>
      </c>
      <c r="CX31">
        <v>415</v>
      </c>
      <c r="CY31">
        <v>13</v>
      </c>
      <c r="CZ31">
        <v>0.3</v>
      </c>
      <c r="DA31">
        <v>0.11</v>
      </c>
      <c r="DB31">
        <v>6.724813204510045</v>
      </c>
      <c r="DC31">
        <v>0.1207283737246689</v>
      </c>
      <c r="DD31">
        <v>0.03589418876160108</v>
      </c>
      <c r="DE31">
        <v>1</v>
      </c>
      <c r="DF31">
        <v>0.001857301365847227</v>
      </c>
      <c r="DG31">
        <v>4.378755109370692E-05</v>
      </c>
      <c r="DH31">
        <v>8.152027974979886E-06</v>
      </c>
      <c r="DI31">
        <v>1</v>
      </c>
      <c r="DJ31">
        <v>0.1388206372688221</v>
      </c>
      <c r="DK31">
        <v>0.000791638869442247</v>
      </c>
      <c r="DL31">
        <v>0.0004578366175606374</v>
      </c>
      <c r="DM31">
        <v>1</v>
      </c>
      <c r="DN31">
        <v>3</v>
      </c>
      <c r="DO31">
        <v>3</v>
      </c>
      <c r="DP31" t="s">
        <v>348</v>
      </c>
      <c r="DQ31">
        <v>3.10265</v>
      </c>
      <c r="DR31">
        <v>2.73386</v>
      </c>
      <c r="DS31">
        <v>0.0988614</v>
      </c>
      <c r="DT31">
        <v>0.101492</v>
      </c>
      <c r="DU31">
        <v>0.06864960000000001</v>
      </c>
      <c r="DV31">
        <v>0.0617233</v>
      </c>
      <c r="DW31">
        <v>26366.6</v>
      </c>
      <c r="DX31">
        <v>28583.2</v>
      </c>
      <c r="DY31">
        <v>27696.3</v>
      </c>
      <c r="DZ31">
        <v>29896.7</v>
      </c>
      <c r="EA31">
        <v>32297.2</v>
      </c>
      <c r="EB31">
        <v>34629.4</v>
      </c>
      <c r="EC31">
        <v>37991.6</v>
      </c>
      <c r="ED31">
        <v>41021.3</v>
      </c>
      <c r="EE31">
        <v>2.18778</v>
      </c>
      <c r="EF31">
        <v>2.20738</v>
      </c>
      <c r="EG31">
        <v>0.0848621</v>
      </c>
      <c r="EH31">
        <v>0</v>
      </c>
      <c r="EI31">
        <v>20.8646</v>
      </c>
      <c r="EJ31">
        <v>999.9</v>
      </c>
      <c r="EK31">
        <v>47.2</v>
      </c>
      <c r="EL31">
        <v>25</v>
      </c>
      <c r="EM31">
        <v>14.9671</v>
      </c>
      <c r="EN31">
        <v>65.0314</v>
      </c>
      <c r="EO31">
        <v>12.7244</v>
      </c>
      <c r="EP31">
        <v>1</v>
      </c>
      <c r="EQ31">
        <v>-0.31502</v>
      </c>
      <c r="ER31">
        <v>0.719564</v>
      </c>
      <c r="ES31">
        <v>20.2096</v>
      </c>
      <c r="ET31">
        <v>5.25772</v>
      </c>
      <c r="EU31">
        <v>12.0579</v>
      </c>
      <c r="EV31">
        <v>4.97345</v>
      </c>
      <c r="EW31">
        <v>3.293</v>
      </c>
      <c r="EX31">
        <v>9388.9</v>
      </c>
      <c r="EY31">
        <v>9999</v>
      </c>
      <c r="EZ31">
        <v>9999</v>
      </c>
      <c r="FA31">
        <v>146.3</v>
      </c>
      <c r="FB31">
        <v>4.97192</v>
      </c>
      <c r="FC31">
        <v>1.87042</v>
      </c>
      <c r="FD31">
        <v>1.87665</v>
      </c>
      <c r="FE31">
        <v>1.86967</v>
      </c>
      <c r="FF31">
        <v>1.87288</v>
      </c>
      <c r="FG31">
        <v>1.87452</v>
      </c>
      <c r="FH31">
        <v>1.87378</v>
      </c>
      <c r="FI31">
        <v>1.87531</v>
      </c>
      <c r="FJ31">
        <v>0</v>
      </c>
      <c r="FK31">
        <v>0</v>
      </c>
      <c r="FL31">
        <v>0</v>
      </c>
      <c r="FM31">
        <v>0</v>
      </c>
      <c r="FN31" t="s">
        <v>349</v>
      </c>
      <c r="FO31" t="s">
        <v>350</v>
      </c>
      <c r="FP31" t="s">
        <v>351</v>
      </c>
      <c r="FQ31" t="s">
        <v>351</v>
      </c>
      <c r="FR31" t="s">
        <v>351</v>
      </c>
      <c r="FS31" t="s">
        <v>351</v>
      </c>
      <c r="FT31">
        <v>0</v>
      </c>
      <c r="FU31">
        <v>100</v>
      </c>
      <c r="FV31">
        <v>100</v>
      </c>
      <c r="FW31">
        <v>1.486</v>
      </c>
      <c r="FX31">
        <v>0.0806</v>
      </c>
      <c r="FY31">
        <v>1.486142857142795</v>
      </c>
      <c r="FZ31">
        <v>0</v>
      </c>
      <c r="GA31">
        <v>0</v>
      </c>
      <c r="GB31">
        <v>0</v>
      </c>
      <c r="GC31">
        <v>0.08051999999999815</v>
      </c>
      <c r="GD31">
        <v>0</v>
      </c>
      <c r="GE31">
        <v>0</v>
      </c>
      <c r="GF31">
        <v>0</v>
      </c>
      <c r="GG31">
        <v>-1</v>
      </c>
      <c r="GH31">
        <v>-1</v>
      </c>
      <c r="GI31">
        <v>-1</v>
      </c>
      <c r="GJ31">
        <v>-1</v>
      </c>
      <c r="GK31">
        <v>32.7</v>
      </c>
      <c r="GL31">
        <v>32.6</v>
      </c>
      <c r="GM31">
        <v>1.0791</v>
      </c>
      <c r="GN31">
        <v>2.49756</v>
      </c>
      <c r="GO31">
        <v>1.39893</v>
      </c>
      <c r="GP31">
        <v>2.29614</v>
      </c>
      <c r="GQ31">
        <v>1.44897</v>
      </c>
      <c r="GR31">
        <v>2.36572</v>
      </c>
      <c r="GS31">
        <v>27.9337</v>
      </c>
      <c r="GT31">
        <v>15.9533</v>
      </c>
      <c r="GU31">
        <v>18</v>
      </c>
      <c r="GV31">
        <v>470.901</v>
      </c>
      <c r="GW31">
        <v>552.787</v>
      </c>
      <c r="GX31">
        <v>20.0001</v>
      </c>
      <c r="GY31">
        <v>23.0638</v>
      </c>
      <c r="GZ31">
        <v>29.9997</v>
      </c>
      <c r="HA31">
        <v>23.1455</v>
      </c>
      <c r="HB31">
        <v>23.132</v>
      </c>
      <c r="HC31">
        <v>21.5683</v>
      </c>
      <c r="HD31">
        <v>24.6981</v>
      </c>
      <c r="HE31">
        <v>8.227270000000001</v>
      </c>
      <c r="HF31">
        <v>20</v>
      </c>
      <c r="HG31">
        <v>420</v>
      </c>
      <c r="HH31">
        <v>11.2721</v>
      </c>
      <c r="HI31">
        <v>102.488</v>
      </c>
      <c r="HJ31">
        <v>102.493</v>
      </c>
    </row>
    <row r="32" spans="1:218">
      <c r="A32">
        <v>16</v>
      </c>
      <c r="B32">
        <v>1692716662.5</v>
      </c>
      <c r="C32">
        <v>1798.400000095367</v>
      </c>
      <c r="D32" t="s">
        <v>381</v>
      </c>
      <c r="E32" t="s">
        <v>382</v>
      </c>
      <c r="F32" t="s">
        <v>344</v>
      </c>
      <c r="I32" t="s">
        <v>345</v>
      </c>
      <c r="J32">
        <v>1692716662.5</v>
      </c>
      <c r="K32">
        <f>(L32)/1000</f>
        <v>0</v>
      </c>
      <c r="L32">
        <f>1000*BB32*AJ32*(AX32-AY32)/(100*AQ32*(1000-AJ32*AX32))</f>
        <v>0</v>
      </c>
      <c r="M32">
        <f>BB32*AJ32*(AW32-AV32*(1000-AJ32*AY32)/(1000-AJ32*AX32))/(100*AQ32)</f>
        <v>0</v>
      </c>
      <c r="N32">
        <f>AV32 - IF(AJ32&gt;1, M32*AQ32*100.0/(AL32*BJ32), 0)</f>
        <v>0</v>
      </c>
      <c r="O32">
        <f>((U32-K32/2)*N32-M32)/(U32+K32/2)</f>
        <v>0</v>
      </c>
      <c r="P32">
        <f>O32*(BC32+BD32)/1000.0</f>
        <v>0</v>
      </c>
      <c r="Q32">
        <f>(AV32 - IF(AJ32&gt;1, M32*AQ32*100.0/(AL32*BJ32), 0))*(BC32+BD32)/1000.0</f>
        <v>0</v>
      </c>
      <c r="R32">
        <f>2.0/((1/T32-1/S32)+SIGN(T32)*SQRT((1/T32-1/S32)*(1/T32-1/S32) + 4*AR32/((AR32+1)*(AR32+1))*(2*1/T32*1/S32-1/S32*1/S32)))</f>
        <v>0</v>
      </c>
      <c r="S32">
        <f>IF(LEFT(AS32,1)&lt;&gt;"0",IF(LEFT(AS32,1)="1",3.0,AT32),$D$5+$E$5*(BJ32*BC32/($K$5*1000))+$F$5*(BJ32*BC32/($K$5*1000))*MAX(MIN(AQ32,$J$5),$I$5)*MAX(MIN(AQ32,$J$5),$I$5)+$G$5*MAX(MIN(AQ32,$J$5),$I$5)*(BJ32*BC32/($K$5*1000))+$H$5*(BJ32*BC32/($K$5*1000))*(BJ32*BC32/($K$5*1000)))</f>
        <v>0</v>
      </c>
      <c r="T32">
        <f>K32*(1000-(1000*0.61365*exp(17.502*X32/(240.97+X32))/(BC32+BD32)+AX32)/2)/(1000*0.61365*exp(17.502*X32/(240.97+X32))/(BC32+BD32)-AX32)</f>
        <v>0</v>
      </c>
      <c r="U32">
        <f>1/((AR32+1)/(R32/1.6)+1/(S32/1.37)) + AR32/((AR32+1)/(R32/1.6) + AR32/(S32/1.37))</f>
        <v>0</v>
      </c>
      <c r="V32">
        <f>(AM32*AP32)</f>
        <v>0</v>
      </c>
      <c r="W32">
        <f>(BE32+(V32+2*0.95*5.67E-8*(((BE32+$B$7)+273)^4-(BE32+273)^4)-44100*K32)/(1.84*29.3*S32+8*0.95*5.67E-8*(BE32+273)^3))</f>
        <v>0</v>
      </c>
      <c r="X32">
        <f>($C$7*BF32+$D$7*BG32+$E$7*W32)</f>
        <v>0</v>
      </c>
      <c r="Y32">
        <f>0.61365*exp(17.502*X32/(240.97+X32))</f>
        <v>0</v>
      </c>
      <c r="Z32">
        <f>(AA32/AB32*100)</f>
        <v>0</v>
      </c>
      <c r="AA32">
        <f>AX32*(BC32+BD32)/1000</f>
        <v>0</v>
      </c>
      <c r="AB32">
        <f>0.61365*exp(17.502*BE32/(240.97+BE32))</f>
        <v>0</v>
      </c>
      <c r="AC32">
        <f>(Y32-AX32*(BC32+BD32)/1000)</f>
        <v>0</v>
      </c>
      <c r="AD32">
        <f>(-K32*44100)</f>
        <v>0</v>
      </c>
      <c r="AE32">
        <f>2*29.3*S32*0.92*(BE32-X32)</f>
        <v>0</v>
      </c>
      <c r="AF32">
        <f>2*0.95*5.67E-8*(((BE32+$B$7)+273)^4-(X32+273)^4)</f>
        <v>0</v>
      </c>
      <c r="AG32">
        <f>V32+AF32+AD32+AE32</f>
        <v>0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MAX(0,($B$13+$C$13*BJ32)/(1+$D$13*BJ32)*BC32/(BE32+273)*$E$13)</f>
        <v>0</v>
      </c>
      <c r="AM32">
        <f>$B$11*BK32+$C$11*BL32+$F$11*BW32*(1-BZ32)</f>
        <v>0</v>
      </c>
      <c r="AN32">
        <f>AM32*AO32</f>
        <v>0</v>
      </c>
      <c r="AO32">
        <f>($B$11*$D$9+$C$11*$D$9+$F$11*((CJ32+CB32)/MAX(CJ32+CB32+CK32, 0.1)*$I$9+CK32/MAX(CJ32+CB32+CK32, 0.1)*$J$9))/($B$11+$C$11+$F$11)</f>
        <v>0</v>
      </c>
      <c r="AP32">
        <f>($B$11*$K$9+$C$11*$K$9+$F$11*((CJ32+CB32)/MAX(CJ32+CB32+CK32, 0.1)*$P$9+CK32/MAX(CJ32+CB32+CK32, 0.1)*$Q$9))/($B$11+$C$11+$F$11)</f>
        <v>0</v>
      </c>
      <c r="AQ32">
        <v>6</v>
      </c>
      <c r="AR32">
        <v>0.5</v>
      </c>
      <c r="AS32" t="s">
        <v>346</v>
      </c>
      <c r="AT32">
        <v>2</v>
      </c>
      <c r="AU32">
        <v>1692716662.5</v>
      </c>
      <c r="AV32">
        <v>410.249</v>
      </c>
      <c r="AW32">
        <v>420.013</v>
      </c>
      <c r="AX32">
        <v>13.4091</v>
      </c>
      <c r="AY32">
        <v>11.4444</v>
      </c>
      <c r="AZ32">
        <v>408.763</v>
      </c>
      <c r="BA32">
        <v>13.3286</v>
      </c>
      <c r="BB32">
        <v>500.018</v>
      </c>
      <c r="BC32">
        <v>100.259</v>
      </c>
      <c r="BD32">
        <v>0.100068</v>
      </c>
      <c r="BE32">
        <v>22.3945</v>
      </c>
      <c r="BF32">
        <v>22.5731</v>
      </c>
      <c r="BG32">
        <v>999.9</v>
      </c>
      <c r="BH32">
        <v>0</v>
      </c>
      <c r="BI32">
        <v>0</v>
      </c>
      <c r="BJ32">
        <v>9995.620000000001</v>
      </c>
      <c r="BK32">
        <v>0</v>
      </c>
      <c r="BL32">
        <v>689.566</v>
      </c>
      <c r="BM32">
        <v>-9.763820000000001</v>
      </c>
      <c r="BN32">
        <v>415.825</v>
      </c>
      <c r="BO32">
        <v>424.875</v>
      </c>
      <c r="BP32">
        <v>1.9647</v>
      </c>
      <c r="BQ32">
        <v>420.013</v>
      </c>
      <c r="BR32">
        <v>11.4444</v>
      </c>
      <c r="BS32">
        <v>1.34438</v>
      </c>
      <c r="BT32">
        <v>1.1474</v>
      </c>
      <c r="BU32">
        <v>11.3044</v>
      </c>
      <c r="BV32">
        <v>8.93605</v>
      </c>
      <c r="BW32">
        <v>1999.96</v>
      </c>
      <c r="BX32">
        <v>0.899993</v>
      </c>
      <c r="BY32">
        <v>0.100007</v>
      </c>
      <c r="BZ32">
        <v>0</v>
      </c>
      <c r="CA32">
        <v>2.8532</v>
      </c>
      <c r="CB32">
        <v>0</v>
      </c>
      <c r="CC32">
        <v>23951.2</v>
      </c>
      <c r="CD32">
        <v>17858.6</v>
      </c>
      <c r="CE32">
        <v>40.125</v>
      </c>
      <c r="CF32">
        <v>41.25</v>
      </c>
      <c r="CG32">
        <v>40.125</v>
      </c>
      <c r="CH32">
        <v>40.125</v>
      </c>
      <c r="CI32">
        <v>39.187</v>
      </c>
      <c r="CJ32">
        <v>1799.95</v>
      </c>
      <c r="CK32">
        <v>200.01</v>
      </c>
      <c r="CL32">
        <v>0</v>
      </c>
      <c r="CM32">
        <v>1692716657.6</v>
      </c>
      <c r="CN32">
        <v>0</v>
      </c>
      <c r="CO32">
        <v>1692714554</v>
      </c>
      <c r="CP32" t="s">
        <v>347</v>
      </c>
      <c r="CQ32">
        <v>1692714553.5</v>
      </c>
      <c r="CR32">
        <v>1692714554</v>
      </c>
      <c r="CS32">
        <v>2</v>
      </c>
      <c r="CT32">
        <v>0.064</v>
      </c>
      <c r="CU32">
        <v>-0.002</v>
      </c>
      <c r="CV32">
        <v>1.486</v>
      </c>
      <c r="CW32">
        <v>0.081</v>
      </c>
      <c r="CX32">
        <v>415</v>
      </c>
      <c r="CY32">
        <v>13</v>
      </c>
      <c r="CZ32">
        <v>0.3</v>
      </c>
      <c r="DA32">
        <v>0.11</v>
      </c>
      <c r="DB32">
        <v>7.441391465097849</v>
      </c>
      <c r="DC32">
        <v>-0.1842548375117119</v>
      </c>
      <c r="DD32">
        <v>0.02915457889001776</v>
      </c>
      <c r="DE32">
        <v>1</v>
      </c>
      <c r="DF32">
        <v>0.001632184151169302</v>
      </c>
      <c r="DG32">
        <v>0.0002442917098172419</v>
      </c>
      <c r="DH32">
        <v>1.784294622537452E-05</v>
      </c>
      <c r="DI32">
        <v>1</v>
      </c>
      <c r="DJ32">
        <v>0.1177003236113474</v>
      </c>
      <c r="DK32">
        <v>0.01475630413027603</v>
      </c>
      <c r="DL32">
        <v>0.0007144141604117487</v>
      </c>
      <c r="DM32">
        <v>1</v>
      </c>
      <c r="DN32">
        <v>3</v>
      </c>
      <c r="DO32">
        <v>3</v>
      </c>
      <c r="DP32" t="s">
        <v>348</v>
      </c>
      <c r="DQ32">
        <v>3.10274</v>
      </c>
      <c r="DR32">
        <v>2.73367</v>
      </c>
      <c r="DS32">
        <v>0.09873270000000001</v>
      </c>
      <c r="DT32">
        <v>0.101518</v>
      </c>
      <c r="DU32">
        <v>0.0688826</v>
      </c>
      <c r="DV32">
        <v>0.06288870000000001</v>
      </c>
      <c r="DW32">
        <v>26372.7</v>
      </c>
      <c r="DX32">
        <v>28586.2</v>
      </c>
      <c r="DY32">
        <v>27698.3</v>
      </c>
      <c r="DZ32">
        <v>29900.5</v>
      </c>
      <c r="EA32">
        <v>32292.5</v>
      </c>
      <c r="EB32">
        <v>34592.7</v>
      </c>
      <c r="EC32">
        <v>37995.4</v>
      </c>
      <c r="ED32">
        <v>41028.6</v>
      </c>
      <c r="EE32">
        <v>2.2029</v>
      </c>
      <c r="EF32">
        <v>2.20972</v>
      </c>
      <c r="EG32">
        <v>0.118166</v>
      </c>
      <c r="EH32">
        <v>0</v>
      </c>
      <c r="EI32">
        <v>20.6234</v>
      </c>
      <c r="EJ32">
        <v>999.9</v>
      </c>
      <c r="EK32">
        <v>46.7</v>
      </c>
      <c r="EL32">
        <v>25</v>
      </c>
      <c r="EM32">
        <v>14.8111</v>
      </c>
      <c r="EN32">
        <v>64.8814</v>
      </c>
      <c r="EO32">
        <v>12.8966</v>
      </c>
      <c r="EP32">
        <v>1</v>
      </c>
      <c r="EQ32">
        <v>-0.323615</v>
      </c>
      <c r="ER32">
        <v>0.857206</v>
      </c>
      <c r="ES32">
        <v>20.2088</v>
      </c>
      <c r="ET32">
        <v>5.25787</v>
      </c>
      <c r="EU32">
        <v>12.0579</v>
      </c>
      <c r="EV32">
        <v>4.9733</v>
      </c>
      <c r="EW32">
        <v>3.293</v>
      </c>
      <c r="EX32">
        <v>9392.299999999999</v>
      </c>
      <c r="EY32">
        <v>9999</v>
      </c>
      <c r="EZ32">
        <v>9999</v>
      </c>
      <c r="FA32">
        <v>146.3</v>
      </c>
      <c r="FB32">
        <v>4.97193</v>
      </c>
      <c r="FC32">
        <v>1.87042</v>
      </c>
      <c r="FD32">
        <v>1.87668</v>
      </c>
      <c r="FE32">
        <v>1.86974</v>
      </c>
      <c r="FF32">
        <v>1.87294</v>
      </c>
      <c r="FG32">
        <v>1.87453</v>
      </c>
      <c r="FH32">
        <v>1.8739</v>
      </c>
      <c r="FI32">
        <v>1.87534</v>
      </c>
      <c r="FJ32">
        <v>0</v>
      </c>
      <c r="FK32">
        <v>0</v>
      </c>
      <c r="FL32">
        <v>0</v>
      </c>
      <c r="FM32">
        <v>0</v>
      </c>
      <c r="FN32" t="s">
        <v>349</v>
      </c>
      <c r="FO32" t="s">
        <v>350</v>
      </c>
      <c r="FP32" t="s">
        <v>351</v>
      </c>
      <c r="FQ32" t="s">
        <v>351</v>
      </c>
      <c r="FR32" t="s">
        <v>351</v>
      </c>
      <c r="FS32" t="s">
        <v>351</v>
      </c>
      <c r="FT32">
        <v>0</v>
      </c>
      <c r="FU32">
        <v>100</v>
      </c>
      <c r="FV32">
        <v>100</v>
      </c>
      <c r="FW32">
        <v>1.486</v>
      </c>
      <c r="FX32">
        <v>0.0805</v>
      </c>
      <c r="FY32">
        <v>1.486142857142795</v>
      </c>
      <c r="FZ32">
        <v>0</v>
      </c>
      <c r="GA32">
        <v>0</v>
      </c>
      <c r="GB32">
        <v>0</v>
      </c>
      <c r="GC32">
        <v>0.08051999999999815</v>
      </c>
      <c r="GD32">
        <v>0</v>
      </c>
      <c r="GE32">
        <v>0</v>
      </c>
      <c r="GF32">
        <v>0</v>
      </c>
      <c r="GG32">
        <v>-1</v>
      </c>
      <c r="GH32">
        <v>-1</v>
      </c>
      <c r="GI32">
        <v>-1</v>
      </c>
      <c r="GJ32">
        <v>-1</v>
      </c>
      <c r="GK32">
        <v>35.1</v>
      </c>
      <c r="GL32">
        <v>35.1</v>
      </c>
      <c r="GM32">
        <v>1.0791</v>
      </c>
      <c r="GN32">
        <v>2.49268</v>
      </c>
      <c r="GO32">
        <v>1.39893</v>
      </c>
      <c r="GP32">
        <v>2.29614</v>
      </c>
      <c r="GQ32">
        <v>1.44897</v>
      </c>
      <c r="GR32">
        <v>2.36206</v>
      </c>
      <c r="GS32">
        <v>28.0175</v>
      </c>
      <c r="GT32">
        <v>15.9445</v>
      </c>
      <c r="GU32">
        <v>18</v>
      </c>
      <c r="GV32">
        <v>479.096</v>
      </c>
      <c r="GW32">
        <v>553.473</v>
      </c>
      <c r="GX32">
        <v>20.002</v>
      </c>
      <c r="GY32">
        <v>22.9757</v>
      </c>
      <c r="GZ32">
        <v>29.9997</v>
      </c>
      <c r="HA32">
        <v>23.0555</v>
      </c>
      <c r="HB32">
        <v>23.0434</v>
      </c>
      <c r="HC32">
        <v>21.569</v>
      </c>
      <c r="HD32">
        <v>23.5775</v>
      </c>
      <c r="HE32">
        <v>7.84111</v>
      </c>
      <c r="HF32">
        <v>20</v>
      </c>
      <c r="HG32">
        <v>420</v>
      </c>
      <c r="HH32">
        <v>11.499</v>
      </c>
      <c r="HI32">
        <v>102.497</v>
      </c>
      <c r="HJ32">
        <v>102.509</v>
      </c>
    </row>
    <row r="33" spans="1:218">
      <c r="A33">
        <v>17</v>
      </c>
      <c r="B33">
        <v>1692716797</v>
      </c>
      <c r="C33">
        <v>1932.900000095367</v>
      </c>
      <c r="D33" t="s">
        <v>383</v>
      </c>
      <c r="E33" t="s">
        <v>384</v>
      </c>
      <c r="F33" t="s">
        <v>344</v>
      </c>
      <c r="I33" t="s">
        <v>345</v>
      </c>
      <c r="J33">
        <v>1692716797</v>
      </c>
      <c r="K33">
        <f>(L33)/1000</f>
        <v>0</v>
      </c>
      <c r="L33">
        <f>1000*BB33*AJ33*(AX33-AY33)/(100*AQ33*(1000-AJ33*AX33))</f>
        <v>0</v>
      </c>
      <c r="M33">
        <f>BB33*AJ33*(AW33-AV33*(1000-AJ33*AY33)/(1000-AJ33*AX33))/(100*AQ33)</f>
        <v>0</v>
      </c>
      <c r="N33">
        <f>AV33 - IF(AJ33&gt;1, M33*AQ33*100.0/(AL33*BJ33), 0)</f>
        <v>0</v>
      </c>
      <c r="O33">
        <f>((U33-K33/2)*N33-M33)/(U33+K33/2)</f>
        <v>0</v>
      </c>
      <c r="P33">
        <f>O33*(BC33+BD33)/1000.0</f>
        <v>0</v>
      </c>
      <c r="Q33">
        <f>(AV33 - IF(AJ33&gt;1, M33*AQ33*100.0/(AL33*BJ33), 0))*(BC33+BD33)/1000.0</f>
        <v>0</v>
      </c>
      <c r="R33">
        <f>2.0/((1/T33-1/S33)+SIGN(T33)*SQRT((1/T33-1/S33)*(1/T33-1/S33) + 4*AR33/((AR33+1)*(AR33+1))*(2*1/T33*1/S33-1/S33*1/S33)))</f>
        <v>0</v>
      </c>
      <c r="S33">
        <f>IF(LEFT(AS33,1)&lt;&gt;"0",IF(LEFT(AS33,1)="1",3.0,AT33),$D$5+$E$5*(BJ33*BC33/($K$5*1000))+$F$5*(BJ33*BC33/($K$5*1000))*MAX(MIN(AQ33,$J$5),$I$5)*MAX(MIN(AQ33,$J$5),$I$5)+$G$5*MAX(MIN(AQ33,$J$5),$I$5)*(BJ33*BC33/($K$5*1000))+$H$5*(BJ33*BC33/($K$5*1000))*(BJ33*BC33/($K$5*1000)))</f>
        <v>0</v>
      </c>
      <c r="T33">
        <f>K33*(1000-(1000*0.61365*exp(17.502*X33/(240.97+X33))/(BC33+BD33)+AX33)/2)/(1000*0.61365*exp(17.502*X33/(240.97+X33))/(BC33+BD33)-AX33)</f>
        <v>0</v>
      </c>
      <c r="U33">
        <f>1/((AR33+1)/(R33/1.6)+1/(S33/1.37)) + AR33/((AR33+1)/(R33/1.6) + AR33/(S33/1.37))</f>
        <v>0</v>
      </c>
      <c r="V33">
        <f>(AM33*AP33)</f>
        <v>0</v>
      </c>
      <c r="W33">
        <f>(BE33+(V33+2*0.95*5.67E-8*(((BE33+$B$7)+273)^4-(BE33+273)^4)-44100*K33)/(1.84*29.3*S33+8*0.95*5.67E-8*(BE33+273)^3))</f>
        <v>0</v>
      </c>
      <c r="X33">
        <f>($C$7*BF33+$D$7*BG33+$E$7*W33)</f>
        <v>0</v>
      </c>
      <c r="Y33">
        <f>0.61365*exp(17.502*X33/(240.97+X33))</f>
        <v>0</v>
      </c>
      <c r="Z33">
        <f>(AA33/AB33*100)</f>
        <v>0</v>
      </c>
      <c r="AA33">
        <f>AX33*(BC33+BD33)/1000</f>
        <v>0</v>
      </c>
      <c r="AB33">
        <f>0.61365*exp(17.502*BE33/(240.97+BE33))</f>
        <v>0</v>
      </c>
      <c r="AC33">
        <f>(Y33-AX33*(BC33+BD33)/1000)</f>
        <v>0</v>
      </c>
      <c r="AD33">
        <f>(-K33*44100)</f>
        <v>0</v>
      </c>
      <c r="AE33">
        <f>2*29.3*S33*0.92*(BE33-X33)</f>
        <v>0</v>
      </c>
      <c r="AF33">
        <f>2*0.95*5.67E-8*(((BE33+$B$7)+273)^4-(X33+273)^4)</f>
        <v>0</v>
      </c>
      <c r="AG33">
        <f>V33+AF33+AD33+AE33</f>
        <v>0</v>
      </c>
      <c r="AH33">
        <v>7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MAX(0,($B$13+$C$13*BJ33)/(1+$D$13*BJ33)*BC33/(BE33+273)*$E$13)</f>
        <v>0</v>
      </c>
      <c r="AM33">
        <f>$B$11*BK33+$C$11*BL33+$F$11*BW33*(1-BZ33)</f>
        <v>0</v>
      </c>
      <c r="AN33">
        <f>AM33*AO33</f>
        <v>0</v>
      </c>
      <c r="AO33">
        <f>($B$11*$D$9+$C$11*$D$9+$F$11*((CJ33+CB33)/MAX(CJ33+CB33+CK33, 0.1)*$I$9+CK33/MAX(CJ33+CB33+CK33, 0.1)*$J$9))/($B$11+$C$11+$F$11)</f>
        <v>0</v>
      </c>
      <c r="AP33">
        <f>($B$11*$K$9+$C$11*$K$9+$F$11*((CJ33+CB33)/MAX(CJ33+CB33+CK33, 0.1)*$P$9+CK33/MAX(CJ33+CB33+CK33, 0.1)*$Q$9))/($B$11+$C$11+$F$11)</f>
        <v>0</v>
      </c>
      <c r="AQ33">
        <v>6</v>
      </c>
      <c r="AR33">
        <v>0.5</v>
      </c>
      <c r="AS33" t="s">
        <v>346</v>
      </c>
      <c r="AT33">
        <v>2</v>
      </c>
      <c r="AU33">
        <v>1692716797</v>
      </c>
      <c r="AV33">
        <v>399.675</v>
      </c>
      <c r="AW33">
        <v>419.976</v>
      </c>
      <c r="AX33">
        <v>13.5979</v>
      </c>
      <c r="AY33">
        <v>8.285600000000001</v>
      </c>
      <c r="AZ33">
        <v>398.189</v>
      </c>
      <c r="BA33">
        <v>13.5174</v>
      </c>
      <c r="BB33">
        <v>500.123</v>
      </c>
      <c r="BC33">
        <v>100.259</v>
      </c>
      <c r="BD33">
        <v>0.0998961</v>
      </c>
      <c r="BE33">
        <v>22.4474</v>
      </c>
      <c r="BF33">
        <v>22.1816</v>
      </c>
      <c r="BG33">
        <v>999.9</v>
      </c>
      <c r="BH33">
        <v>0</v>
      </c>
      <c r="BI33">
        <v>0</v>
      </c>
      <c r="BJ33">
        <v>9992.5</v>
      </c>
      <c r="BK33">
        <v>0</v>
      </c>
      <c r="BL33">
        <v>582.54</v>
      </c>
      <c r="BM33">
        <v>-20.3006</v>
      </c>
      <c r="BN33">
        <v>405.185</v>
      </c>
      <c r="BO33">
        <v>423.485</v>
      </c>
      <c r="BP33">
        <v>5.31232</v>
      </c>
      <c r="BQ33">
        <v>419.976</v>
      </c>
      <c r="BR33">
        <v>8.285600000000001</v>
      </c>
      <c r="BS33">
        <v>1.36332</v>
      </c>
      <c r="BT33">
        <v>0.830708</v>
      </c>
      <c r="BU33">
        <v>11.5157</v>
      </c>
      <c r="BV33">
        <v>4.24315</v>
      </c>
      <c r="BW33">
        <v>1999.75</v>
      </c>
      <c r="BX33">
        <v>0.899995</v>
      </c>
      <c r="BY33">
        <v>0.100005</v>
      </c>
      <c r="BZ33">
        <v>0</v>
      </c>
      <c r="CA33">
        <v>2.677</v>
      </c>
      <c r="CB33">
        <v>0</v>
      </c>
      <c r="CC33">
        <v>34307.6</v>
      </c>
      <c r="CD33">
        <v>17856.7</v>
      </c>
      <c r="CE33">
        <v>39.75</v>
      </c>
      <c r="CF33">
        <v>39.812</v>
      </c>
      <c r="CG33">
        <v>39.812</v>
      </c>
      <c r="CH33">
        <v>38.75</v>
      </c>
      <c r="CI33">
        <v>38.687</v>
      </c>
      <c r="CJ33">
        <v>1799.77</v>
      </c>
      <c r="CK33">
        <v>199.98</v>
      </c>
      <c r="CL33">
        <v>0</v>
      </c>
      <c r="CM33">
        <v>1692716792</v>
      </c>
      <c r="CN33">
        <v>0</v>
      </c>
      <c r="CO33">
        <v>1692714554</v>
      </c>
      <c r="CP33" t="s">
        <v>347</v>
      </c>
      <c r="CQ33">
        <v>1692714553.5</v>
      </c>
      <c r="CR33">
        <v>1692714554</v>
      </c>
      <c r="CS33">
        <v>2</v>
      </c>
      <c r="CT33">
        <v>0.064</v>
      </c>
      <c r="CU33">
        <v>-0.002</v>
      </c>
      <c r="CV33">
        <v>1.486</v>
      </c>
      <c r="CW33">
        <v>0.081</v>
      </c>
      <c r="CX33">
        <v>415</v>
      </c>
      <c r="CY33">
        <v>13</v>
      </c>
      <c r="CZ33">
        <v>0.3</v>
      </c>
      <c r="DA33">
        <v>0.11</v>
      </c>
      <c r="DB33">
        <v>15.14919458633722</v>
      </c>
      <c r="DC33">
        <v>0.3424765134248721</v>
      </c>
      <c r="DD33">
        <v>0.03960153553335007</v>
      </c>
      <c r="DE33">
        <v>1</v>
      </c>
      <c r="DF33">
        <v>0.00447546386046394</v>
      </c>
      <c r="DG33">
        <v>7.672431069706957E-05</v>
      </c>
      <c r="DH33">
        <v>1.026411573943649E-05</v>
      </c>
      <c r="DI33">
        <v>1</v>
      </c>
      <c r="DJ33">
        <v>0.3572557023668536</v>
      </c>
      <c r="DK33">
        <v>0.01306772669256005</v>
      </c>
      <c r="DL33">
        <v>0.0008291670300784026</v>
      </c>
      <c r="DM33">
        <v>1</v>
      </c>
      <c r="DN33">
        <v>3</v>
      </c>
      <c r="DO33">
        <v>3</v>
      </c>
      <c r="DP33" t="s">
        <v>348</v>
      </c>
      <c r="DQ33">
        <v>3.10212</v>
      </c>
      <c r="DR33">
        <v>2.73346</v>
      </c>
      <c r="DS33">
        <v>0.0968084</v>
      </c>
      <c r="DT33">
        <v>0.101507</v>
      </c>
      <c r="DU33">
        <v>0.0696393</v>
      </c>
      <c r="DV33">
        <v>0.0488498</v>
      </c>
      <c r="DW33">
        <v>26430.7</v>
      </c>
      <c r="DX33">
        <v>28593.9</v>
      </c>
      <c r="DY33">
        <v>27699.8</v>
      </c>
      <c r="DZ33">
        <v>29908.1</v>
      </c>
      <c r="EA33">
        <v>32269.3</v>
      </c>
      <c r="EB33">
        <v>35119.9</v>
      </c>
      <c r="EC33">
        <v>37998.8</v>
      </c>
      <c r="ED33">
        <v>41039.9</v>
      </c>
      <c r="EE33">
        <v>2.17915</v>
      </c>
      <c r="EF33">
        <v>2.20187</v>
      </c>
      <c r="EG33">
        <v>0.103991</v>
      </c>
      <c r="EH33">
        <v>0</v>
      </c>
      <c r="EI33">
        <v>20.465</v>
      </c>
      <c r="EJ33">
        <v>999.9</v>
      </c>
      <c r="EK33">
        <v>46.3</v>
      </c>
      <c r="EL33">
        <v>25.1</v>
      </c>
      <c r="EM33">
        <v>14.772</v>
      </c>
      <c r="EN33">
        <v>64.9414</v>
      </c>
      <c r="EO33">
        <v>13.1851</v>
      </c>
      <c r="EP33">
        <v>1</v>
      </c>
      <c r="EQ33">
        <v>-0.33359</v>
      </c>
      <c r="ER33">
        <v>0.898848</v>
      </c>
      <c r="ES33">
        <v>20.206</v>
      </c>
      <c r="ET33">
        <v>5.25757</v>
      </c>
      <c r="EU33">
        <v>12.0577</v>
      </c>
      <c r="EV33">
        <v>4.9733</v>
      </c>
      <c r="EW33">
        <v>3.293</v>
      </c>
      <c r="EX33">
        <v>9395.5</v>
      </c>
      <c r="EY33">
        <v>9999</v>
      </c>
      <c r="EZ33">
        <v>9999</v>
      </c>
      <c r="FA33">
        <v>146.3</v>
      </c>
      <c r="FB33">
        <v>4.97195</v>
      </c>
      <c r="FC33">
        <v>1.8705</v>
      </c>
      <c r="FD33">
        <v>1.87669</v>
      </c>
      <c r="FE33">
        <v>1.8698</v>
      </c>
      <c r="FF33">
        <v>1.87302</v>
      </c>
      <c r="FG33">
        <v>1.87454</v>
      </c>
      <c r="FH33">
        <v>1.8739</v>
      </c>
      <c r="FI33">
        <v>1.87538</v>
      </c>
      <c r="FJ33">
        <v>0</v>
      </c>
      <c r="FK33">
        <v>0</v>
      </c>
      <c r="FL33">
        <v>0</v>
      </c>
      <c r="FM33">
        <v>0</v>
      </c>
      <c r="FN33" t="s">
        <v>349</v>
      </c>
      <c r="FO33" t="s">
        <v>350</v>
      </c>
      <c r="FP33" t="s">
        <v>351</v>
      </c>
      <c r="FQ33" t="s">
        <v>351</v>
      </c>
      <c r="FR33" t="s">
        <v>351</v>
      </c>
      <c r="FS33" t="s">
        <v>351</v>
      </c>
      <c r="FT33">
        <v>0</v>
      </c>
      <c r="FU33">
        <v>100</v>
      </c>
      <c r="FV33">
        <v>100</v>
      </c>
      <c r="FW33">
        <v>1.486</v>
      </c>
      <c r="FX33">
        <v>0.0805</v>
      </c>
      <c r="FY33">
        <v>1.486142857142795</v>
      </c>
      <c r="FZ33">
        <v>0</v>
      </c>
      <c r="GA33">
        <v>0</v>
      </c>
      <c r="GB33">
        <v>0</v>
      </c>
      <c r="GC33">
        <v>0.08051999999999815</v>
      </c>
      <c r="GD33">
        <v>0</v>
      </c>
      <c r="GE33">
        <v>0</v>
      </c>
      <c r="GF33">
        <v>0</v>
      </c>
      <c r="GG33">
        <v>-1</v>
      </c>
      <c r="GH33">
        <v>-1</v>
      </c>
      <c r="GI33">
        <v>-1</v>
      </c>
      <c r="GJ33">
        <v>-1</v>
      </c>
      <c r="GK33">
        <v>37.4</v>
      </c>
      <c r="GL33">
        <v>37.4</v>
      </c>
      <c r="GM33">
        <v>1.07666</v>
      </c>
      <c r="GN33">
        <v>2.49634</v>
      </c>
      <c r="GO33">
        <v>1.39893</v>
      </c>
      <c r="GP33">
        <v>2.29736</v>
      </c>
      <c r="GQ33">
        <v>1.44897</v>
      </c>
      <c r="GR33">
        <v>2.37549</v>
      </c>
      <c r="GS33">
        <v>28.3742</v>
      </c>
      <c r="GT33">
        <v>15.9182</v>
      </c>
      <c r="GU33">
        <v>18</v>
      </c>
      <c r="GV33">
        <v>463.951</v>
      </c>
      <c r="GW33">
        <v>546.59</v>
      </c>
      <c r="GX33">
        <v>20.0006</v>
      </c>
      <c r="GY33">
        <v>22.8822</v>
      </c>
      <c r="GZ33">
        <v>29.9996</v>
      </c>
      <c r="HA33">
        <v>22.9533</v>
      </c>
      <c r="HB33">
        <v>22.9356</v>
      </c>
      <c r="HC33">
        <v>21.5157</v>
      </c>
      <c r="HD33">
        <v>41.7929</v>
      </c>
      <c r="HE33">
        <v>5.17303</v>
      </c>
      <c r="HF33">
        <v>20</v>
      </c>
      <c r="HG33">
        <v>420</v>
      </c>
      <c r="HH33">
        <v>8.28553</v>
      </c>
      <c r="HI33">
        <v>102.504</v>
      </c>
      <c r="HJ33">
        <v>102.536</v>
      </c>
    </row>
    <row r="34" spans="1:218">
      <c r="A34">
        <v>18</v>
      </c>
      <c r="B34">
        <v>1692716975</v>
      </c>
      <c r="C34">
        <v>2110.900000095367</v>
      </c>
      <c r="D34" t="s">
        <v>385</v>
      </c>
      <c r="E34" t="s">
        <v>386</v>
      </c>
      <c r="F34" t="s">
        <v>344</v>
      </c>
      <c r="I34" t="s">
        <v>345</v>
      </c>
      <c r="J34">
        <v>1692716975</v>
      </c>
      <c r="K34">
        <f>(L34)/1000</f>
        <v>0</v>
      </c>
      <c r="L34">
        <f>1000*BB34*AJ34*(AX34-AY34)/(100*AQ34*(1000-AJ34*AX34))</f>
        <v>0</v>
      </c>
      <c r="M34">
        <f>BB34*AJ34*(AW34-AV34*(1000-AJ34*AY34)/(1000-AJ34*AX34))/(100*AQ34)</f>
        <v>0</v>
      </c>
      <c r="N34">
        <f>AV34 - IF(AJ34&gt;1, M34*AQ34*100.0/(AL34*BJ34), 0)</f>
        <v>0</v>
      </c>
      <c r="O34">
        <f>((U34-K34/2)*N34-M34)/(U34+K34/2)</f>
        <v>0</v>
      </c>
      <c r="P34">
        <f>O34*(BC34+BD34)/1000.0</f>
        <v>0</v>
      </c>
      <c r="Q34">
        <f>(AV34 - IF(AJ34&gt;1, M34*AQ34*100.0/(AL34*BJ34), 0))*(BC34+BD34)/1000.0</f>
        <v>0</v>
      </c>
      <c r="R34">
        <f>2.0/((1/T34-1/S34)+SIGN(T34)*SQRT((1/T34-1/S34)*(1/T34-1/S34) + 4*AR34/((AR34+1)*(AR34+1))*(2*1/T34*1/S34-1/S34*1/S34)))</f>
        <v>0</v>
      </c>
      <c r="S34">
        <f>IF(LEFT(AS34,1)&lt;&gt;"0",IF(LEFT(AS34,1)="1",3.0,AT34),$D$5+$E$5*(BJ34*BC34/($K$5*1000))+$F$5*(BJ34*BC34/($K$5*1000))*MAX(MIN(AQ34,$J$5),$I$5)*MAX(MIN(AQ34,$J$5),$I$5)+$G$5*MAX(MIN(AQ34,$J$5),$I$5)*(BJ34*BC34/($K$5*1000))+$H$5*(BJ34*BC34/($K$5*1000))*(BJ34*BC34/($K$5*1000)))</f>
        <v>0</v>
      </c>
      <c r="T34">
        <f>K34*(1000-(1000*0.61365*exp(17.502*X34/(240.97+X34))/(BC34+BD34)+AX34)/2)/(1000*0.61365*exp(17.502*X34/(240.97+X34))/(BC34+BD34)-AX34)</f>
        <v>0</v>
      </c>
      <c r="U34">
        <f>1/((AR34+1)/(R34/1.6)+1/(S34/1.37)) + AR34/((AR34+1)/(R34/1.6) + AR34/(S34/1.37))</f>
        <v>0</v>
      </c>
      <c r="V34">
        <f>(AM34*AP34)</f>
        <v>0</v>
      </c>
      <c r="W34">
        <f>(BE34+(V34+2*0.95*5.67E-8*(((BE34+$B$7)+273)^4-(BE34+273)^4)-44100*K34)/(1.84*29.3*S34+8*0.95*5.67E-8*(BE34+273)^3))</f>
        <v>0</v>
      </c>
      <c r="X34">
        <f>($C$7*BF34+$D$7*BG34+$E$7*W34)</f>
        <v>0</v>
      </c>
      <c r="Y34">
        <f>0.61365*exp(17.502*X34/(240.97+X34))</f>
        <v>0</v>
      </c>
      <c r="Z34">
        <f>(AA34/AB34*100)</f>
        <v>0</v>
      </c>
      <c r="AA34">
        <f>AX34*(BC34+BD34)/1000</f>
        <v>0</v>
      </c>
      <c r="AB34">
        <f>0.61365*exp(17.502*BE34/(240.97+BE34))</f>
        <v>0</v>
      </c>
      <c r="AC34">
        <f>(Y34-AX34*(BC34+BD34)/1000)</f>
        <v>0</v>
      </c>
      <c r="AD34">
        <f>(-K34*44100)</f>
        <v>0</v>
      </c>
      <c r="AE34">
        <f>2*29.3*S34*0.92*(BE34-X34)</f>
        <v>0</v>
      </c>
      <c r="AF34">
        <f>2*0.95*5.67E-8*(((BE34+$B$7)+273)^4-(X34+273)^4)</f>
        <v>0</v>
      </c>
      <c r="AG34">
        <f>V34+AF34+AD34+AE34</f>
        <v>0</v>
      </c>
      <c r="AH34">
        <v>13</v>
      </c>
      <c r="AI34">
        <v>3</v>
      </c>
      <c r="AJ34">
        <f>IF(AH34*$H$13&gt;=AL34,1.0,(AL34/(AL34-AH34*$H$13)))</f>
        <v>0</v>
      </c>
      <c r="AK34">
        <f>(AJ34-1)*100</f>
        <v>0</v>
      </c>
      <c r="AL34">
        <f>MAX(0,($B$13+$C$13*BJ34)/(1+$D$13*BJ34)*BC34/(BE34+273)*$E$13)</f>
        <v>0</v>
      </c>
      <c r="AM34">
        <f>$B$11*BK34+$C$11*BL34+$F$11*BW34*(1-BZ34)</f>
        <v>0</v>
      </c>
      <c r="AN34">
        <f>AM34*AO34</f>
        <v>0</v>
      </c>
      <c r="AO34">
        <f>($B$11*$D$9+$C$11*$D$9+$F$11*((CJ34+CB34)/MAX(CJ34+CB34+CK34, 0.1)*$I$9+CK34/MAX(CJ34+CB34+CK34, 0.1)*$J$9))/($B$11+$C$11+$F$11)</f>
        <v>0</v>
      </c>
      <c r="AP34">
        <f>($B$11*$K$9+$C$11*$K$9+$F$11*((CJ34+CB34)/MAX(CJ34+CB34+CK34, 0.1)*$P$9+CK34/MAX(CJ34+CB34+CK34, 0.1)*$Q$9))/($B$11+$C$11+$F$11)</f>
        <v>0</v>
      </c>
      <c r="AQ34">
        <v>6</v>
      </c>
      <c r="AR34">
        <v>0.5</v>
      </c>
      <c r="AS34" t="s">
        <v>346</v>
      </c>
      <c r="AT34">
        <v>2</v>
      </c>
      <c r="AU34">
        <v>1692716975</v>
      </c>
      <c r="AV34">
        <v>396.174</v>
      </c>
      <c r="AW34">
        <v>420.096</v>
      </c>
      <c r="AX34">
        <v>13.4558</v>
      </c>
      <c r="AY34">
        <v>9.04177</v>
      </c>
      <c r="AZ34">
        <v>394.688</v>
      </c>
      <c r="BA34">
        <v>13.3753</v>
      </c>
      <c r="BB34">
        <v>499.939</v>
      </c>
      <c r="BC34">
        <v>100.258</v>
      </c>
      <c r="BD34">
        <v>0.10008</v>
      </c>
      <c r="BE34">
        <v>22.3046</v>
      </c>
      <c r="BF34">
        <v>21.7486</v>
      </c>
      <c r="BG34">
        <v>999.9</v>
      </c>
      <c r="BH34">
        <v>0</v>
      </c>
      <c r="BI34">
        <v>0</v>
      </c>
      <c r="BJ34">
        <v>9988.120000000001</v>
      </c>
      <c r="BK34">
        <v>0</v>
      </c>
      <c r="BL34">
        <v>450.773</v>
      </c>
      <c r="BM34">
        <v>-23.9219</v>
      </c>
      <c r="BN34">
        <v>401.578</v>
      </c>
      <c r="BO34">
        <v>423.929</v>
      </c>
      <c r="BP34">
        <v>4.41405</v>
      </c>
      <c r="BQ34">
        <v>420.096</v>
      </c>
      <c r="BR34">
        <v>9.04177</v>
      </c>
      <c r="BS34">
        <v>1.34905</v>
      </c>
      <c r="BT34">
        <v>0.906507</v>
      </c>
      <c r="BU34">
        <v>11.3567</v>
      </c>
      <c r="BV34">
        <v>5.49446</v>
      </c>
      <c r="BW34">
        <v>1999.98</v>
      </c>
      <c r="BX34">
        <v>0.900012</v>
      </c>
      <c r="BY34">
        <v>0.09998849999999999</v>
      </c>
      <c r="BZ34">
        <v>0</v>
      </c>
      <c r="CA34">
        <v>2.1131</v>
      </c>
      <c r="CB34">
        <v>0</v>
      </c>
      <c r="CC34">
        <v>29237.3</v>
      </c>
      <c r="CD34">
        <v>17858.9</v>
      </c>
      <c r="CE34">
        <v>38.812</v>
      </c>
      <c r="CF34">
        <v>39.625</v>
      </c>
      <c r="CG34">
        <v>38.875</v>
      </c>
      <c r="CH34">
        <v>38.187</v>
      </c>
      <c r="CI34">
        <v>38</v>
      </c>
      <c r="CJ34">
        <v>1800.01</v>
      </c>
      <c r="CK34">
        <v>199.98</v>
      </c>
      <c r="CL34">
        <v>0</v>
      </c>
      <c r="CM34">
        <v>1692716970.2</v>
      </c>
      <c r="CN34">
        <v>0</v>
      </c>
      <c r="CO34">
        <v>1692714554</v>
      </c>
      <c r="CP34" t="s">
        <v>347</v>
      </c>
      <c r="CQ34">
        <v>1692714553.5</v>
      </c>
      <c r="CR34">
        <v>1692714554</v>
      </c>
      <c r="CS34">
        <v>2</v>
      </c>
      <c r="CT34">
        <v>0.064</v>
      </c>
      <c r="CU34">
        <v>-0.002</v>
      </c>
      <c r="CV34">
        <v>1.486</v>
      </c>
      <c r="CW34">
        <v>0.081</v>
      </c>
      <c r="CX34">
        <v>415</v>
      </c>
      <c r="CY34">
        <v>13</v>
      </c>
      <c r="CZ34">
        <v>0.3</v>
      </c>
      <c r="DA34">
        <v>0.11</v>
      </c>
      <c r="DB34">
        <v>18.29697533273558</v>
      </c>
      <c r="DC34">
        <v>0.9632949619930102</v>
      </c>
      <c r="DD34">
        <v>0.05326906364709533</v>
      </c>
      <c r="DE34">
        <v>1</v>
      </c>
      <c r="DF34">
        <v>0.003719279260483283</v>
      </c>
      <c r="DG34">
        <v>0.0001207304720819104</v>
      </c>
      <c r="DH34">
        <v>9.389149717461296E-06</v>
      </c>
      <c r="DI34">
        <v>1</v>
      </c>
      <c r="DJ34">
        <v>0.3069623058263866</v>
      </c>
      <c r="DK34">
        <v>0.009681042478806849</v>
      </c>
      <c r="DL34">
        <v>0.0005531900964282681</v>
      </c>
      <c r="DM34">
        <v>1</v>
      </c>
      <c r="DN34">
        <v>3</v>
      </c>
      <c r="DO34">
        <v>3</v>
      </c>
      <c r="DP34" t="s">
        <v>348</v>
      </c>
      <c r="DQ34">
        <v>3.1021</v>
      </c>
      <c r="DR34">
        <v>2.73361</v>
      </c>
      <c r="DS34">
        <v>0.0961824</v>
      </c>
      <c r="DT34">
        <v>0.101563</v>
      </c>
      <c r="DU34">
        <v>0.0691031</v>
      </c>
      <c r="DV34">
        <v>0.0523715</v>
      </c>
      <c r="DW34">
        <v>26448.1</v>
      </c>
      <c r="DX34">
        <v>28592.9</v>
      </c>
      <c r="DY34">
        <v>27698.4</v>
      </c>
      <c r="DZ34">
        <v>29908.6</v>
      </c>
      <c r="EA34">
        <v>32286.5</v>
      </c>
      <c r="EB34">
        <v>34991.5</v>
      </c>
      <c r="EC34">
        <v>37996.9</v>
      </c>
      <c r="ED34">
        <v>41041.2</v>
      </c>
      <c r="EE34">
        <v>2.16808</v>
      </c>
      <c r="EF34">
        <v>2.20517</v>
      </c>
      <c r="EG34">
        <v>0.08000060000000001</v>
      </c>
      <c r="EH34">
        <v>0</v>
      </c>
      <c r="EI34">
        <v>20.4275</v>
      </c>
      <c r="EJ34">
        <v>999.9</v>
      </c>
      <c r="EK34">
        <v>46</v>
      </c>
      <c r="EL34">
        <v>25.3</v>
      </c>
      <c r="EM34">
        <v>14.8512</v>
      </c>
      <c r="EN34">
        <v>64.9614</v>
      </c>
      <c r="EO34">
        <v>13.3053</v>
      </c>
      <c r="EP34">
        <v>1</v>
      </c>
      <c r="EQ34">
        <v>-0.34126</v>
      </c>
      <c r="ER34">
        <v>0.956367</v>
      </c>
      <c r="ES34">
        <v>20.2077</v>
      </c>
      <c r="ET34">
        <v>5.25817</v>
      </c>
      <c r="EU34">
        <v>12.0579</v>
      </c>
      <c r="EV34">
        <v>4.97365</v>
      </c>
      <c r="EW34">
        <v>3.293</v>
      </c>
      <c r="EX34">
        <v>9399.6</v>
      </c>
      <c r="EY34">
        <v>9999</v>
      </c>
      <c r="EZ34">
        <v>9999</v>
      </c>
      <c r="FA34">
        <v>146.4</v>
      </c>
      <c r="FB34">
        <v>4.97198</v>
      </c>
      <c r="FC34">
        <v>1.87057</v>
      </c>
      <c r="FD34">
        <v>1.87682</v>
      </c>
      <c r="FE34">
        <v>1.86982</v>
      </c>
      <c r="FF34">
        <v>1.87302</v>
      </c>
      <c r="FG34">
        <v>1.87467</v>
      </c>
      <c r="FH34">
        <v>1.87394</v>
      </c>
      <c r="FI34">
        <v>1.87545</v>
      </c>
      <c r="FJ34">
        <v>0</v>
      </c>
      <c r="FK34">
        <v>0</v>
      </c>
      <c r="FL34">
        <v>0</v>
      </c>
      <c r="FM34">
        <v>0</v>
      </c>
      <c r="FN34" t="s">
        <v>349</v>
      </c>
      <c r="FO34" t="s">
        <v>350</v>
      </c>
      <c r="FP34" t="s">
        <v>351</v>
      </c>
      <c r="FQ34" t="s">
        <v>351</v>
      </c>
      <c r="FR34" t="s">
        <v>351</v>
      </c>
      <c r="FS34" t="s">
        <v>351</v>
      </c>
      <c r="FT34">
        <v>0</v>
      </c>
      <c r="FU34">
        <v>100</v>
      </c>
      <c r="FV34">
        <v>100</v>
      </c>
      <c r="FW34">
        <v>1.486</v>
      </c>
      <c r="FX34">
        <v>0.0805</v>
      </c>
      <c r="FY34">
        <v>1.486142857142795</v>
      </c>
      <c r="FZ34">
        <v>0</v>
      </c>
      <c r="GA34">
        <v>0</v>
      </c>
      <c r="GB34">
        <v>0</v>
      </c>
      <c r="GC34">
        <v>0.08051999999999815</v>
      </c>
      <c r="GD34">
        <v>0</v>
      </c>
      <c r="GE34">
        <v>0</v>
      </c>
      <c r="GF34">
        <v>0</v>
      </c>
      <c r="GG34">
        <v>-1</v>
      </c>
      <c r="GH34">
        <v>-1</v>
      </c>
      <c r="GI34">
        <v>-1</v>
      </c>
      <c r="GJ34">
        <v>-1</v>
      </c>
      <c r="GK34">
        <v>40.4</v>
      </c>
      <c r="GL34">
        <v>40.4</v>
      </c>
      <c r="GM34">
        <v>1.07666</v>
      </c>
      <c r="GN34">
        <v>2.49512</v>
      </c>
      <c r="GO34">
        <v>1.39893</v>
      </c>
      <c r="GP34">
        <v>2.29736</v>
      </c>
      <c r="GQ34">
        <v>1.44897</v>
      </c>
      <c r="GR34">
        <v>2.4939</v>
      </c>
      <c r="GS34">
        <v>28.9224</v>
      </c>
      <c r="GT34">
        <v>15.9007</v>
      </c>
      <c r="GU34">
        <v>18</v>
      </c>
      <c r="GV34">
        <v>456.402</v>
      </c>
      <c r="GW34">
        <v>547.748</v>
      </c>
      <c r="GX34">
        <v>20.0005</v>
      </c>
      <c r="GY34">
        <v>22.779</v>
      </c>
      <c r="GZ34">
        <v>30.0001</v>
      </c>
      <c r="HA34">
        <v>22.8396</v>
      </c>
      <c r="HB34">
        <v>22.8296</v>
      </c>
      <c r="HC34">
        <v>21.5132</v>
      </c>
      <c r="HD34">
        <v>38.6924</v>
      </c>
      <c r="HE34">
        <v>1.42086</v>
      </c>
      <c r="HF34">
        <v>20</v>
      </c>
      <c r="HG34">
        <v>420</v>
      </c>
      <c r="HH34">
        <v>8.96561</v>
      </c>
      <c r="HI34">
        <v>102.499</v>
      </c>
      <c r="HJ34">
        <v>102.539</v>
      </c>
    </row>
    <row r="35" spans="1:218">
      <c r="A35">
        <v>19</v>
      </c>
      <c r="B35">
        <v>1692717098</v>
      </c>
      <c r="C35">
        <v>2233.900000095367</v>
      </c>
      <c r="D35" t="s">
        <v>387</v>
      </c>
      <c r="E35" t="s">
        <v>388</v>
      </c>
      <c r="F35" t="s">
        <v>344</v>
      </c>
      <c r="I35" t="s">
        <v>345</v>
      </c>
      <c r="J35">
        <v>1692717098</v>
      </c>
      <c r="K35">
        <f>(L35)/1000</f>
        <v>0</v>
      </c>
      <c r="L35">
        <f>1000*BB35*AJ35*(AX35-AY35)/(100*AQ35*(1000-AJ35*AX35))</f>
        <v>0</v>
      </c>
      <c r="M35">
        <f>BB35*AJ35*(AW35-AV35*(1000-AJ35*AY35)/(1000-AJ35*AX35))/(100*AQ35)</f>
        <v>0</v>
      </c>
      <c r="N35">
        <f>AV35 - IF(AJ35&gt;1, M35*AQ35*100.0/(AL35*BJ35), 0)</f>
        <v>0</v>
      </c>
      <c r="O35">
        <f>((U35-K35/2)*N35-M35)/(U35+K35/2)</f>
        <v>0</v>
      </c>
      <c r="P35">
        <f>O35*(BC35+BD35)/1000.0</f>
        <v>0</v>
      </c>
      <c r="Q35">
        <f>(AV35 - IF(AJ35&gt;1, M35*AQ35*100.0/(AL35*BJ35), 0))*(BC35+BD35)/1000.0</f>
        <v>0</v>
      </c>
      <c r="R35">
        <f>2.0/((1/T35-1/S35)+SIGN(T35)*SQRT((1/T35-1/S35)*(1/T35-1/S35) + 4*AR35/((AR35+1)*(AR35+1))*(2*1/T35*1/S35-1/S35*1/S35)))</f>
        <v>0</v>
      </c>
      <c r="S35">
        <f>IF(LEFT(AS35,1)&lt;&gt;"0",IF(LEFT(AS35,1)="1",3.0,AT35),$D$5+$E$5*(BJ35*BC35/($K$5*1000))+$F$5*(BJ35*BC35/($K$5*1000))*MAX(MIN(AQ35,$J$5),$I$5)*MAX(MIN(AQ35,$J$5),$I$5)+$G$5*MAX(MIN(AQ35,$J$5),$I$5)*(BJ35*BC35/($K$5*1000))+$H$5*(BJ35*BC35/($K$5*1000))*(BJ35*BC35/($K$5*1000)))</f>
        <v>0</v>
      </c>
      <c r="T35">
        <f>K35*(1000-(1000*0.61365*exp(17.502*X35/(240.97+X35))/(BC35+BD35)+AX35)/2)/(1000*0.61365*exp(17.502*X35/(240.97+X35))/(BC35+BD35)-AX35)</f>
        <v>0</v>
      </c>
      <c r="U35">
        <f>1/((AR35+1)/(R35/1.6)+1/(S35/1.37)) + AR35/((AR35+1)/(R35/1.6) + AR35/(S35/1.37))</f>
        <v>0</v>
      </c>
      <c r="V35">
        <f>(AM35*AP35)</f>
        <v>0</v>
      </c>
      <c r="W35">
        <f>(BE35+(V35+2*0.95*5.67E-8*(((BE35+$B$7)+273)^4-(BE35+273)^4)-44100*K35)/(1.84*29.3*S35+8*0.95*5.67E-8*(BE35+273)^3))</f>
        <v>0</v>
      </c>
      <c r="X35">
        <f>($C$7*BF35+$D$7*BG35+$E$7*W35)</f>
        <v>0</v>
      </c>
      <c r="Y35">
        <f>0.61365*exp(17.502*X35/(240.97+X35))</f>
        <v>0</v>
      </c>
      <c r="Z35">
        <f>(AA35/AB35*100)</f>
        <v>0</v>
      </c>
      <c r="AA35">
        <f>AX35*(BC35+BD35)/1000</f>
        <v>0</v>
      </c>
      <c r="AB35">
        <f>0.61365*exp(17.502*BE35/(240.97+BE35))</f>
        <v>0</v>
      </c>
      <c r="AC35">
        <f>(Y35-AX35*(BC35+BD35)/1000)</f>
        <v>0</v>
      </c>
      <c r="AD35">
        <f>(-K35*44100)</f>
        <v>0</v>
      </c>
      <c r="AE35">
        <f>2*29.3*S35*0.92*(BE35-X35)</f>
        <v>0</v>
      </c>
      <c r="AF35">
        <f>2*0.95*5.67E-8*(((BE35+$B$7)+273)^4-(X35+273)^4)</f>
        <v>0</v>
      </c>
      <c r="AG35">
        <f>V35+AF35+AD35+AE35</f>
        <v>0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MAX(0,($B$13+$C$13*BJ35)/(1+$D$13*BJ35)*BC35/(BE35+273)*$E$13)</f>
        <v>0</v>
      </c>
      <c r="AM35">
        <f>$B$11*BK35+$C$11*BL35+$F$11*BW35*(1-BZ35)</f>
        <v>0</v>
      </c>
      <c r="AN35">
        <f>AM35*AO35</f>
        <v>0</v>
      </c>
      <c r="AO35">
        <f>($B$11*$D$9+$C$11*$D$9+$F$11*((CJ35+CB35)/MAX(CJ35+CB35+CK35, 0.1)*$I$9+CK35/MAX(CJ35+CB35+CK35, 0.1)*$J$9))/($B$11+$C$11+$F$11)</f>
        <v>0</v>
      </c>
      <c r="AP35">
        <f>($B$11*$K$9+$C$11*$K$9+$F$11*((CJ35+CB35)/MAX(CJ35+CB35+CK35, 0.1)*$P$9+CK35/MAX(CJ35+CB35+CK35, 0.1)*$Q$9))/($B$11+$C$11+$F$11)</f>
        <v>0</v>
      </c>
      <c r="AQ35">
        <v>6</v>
      </c>
      <c r="AR35">
        <v>0.5</v>
      </c>
      <c r="AS35" t="s">
        <v>346</v>
      </c>
      <c r="AT35">
        <v>2</v>
      </c>
      <c r="AU35">
        <v>1692717098</v>
      </c>
      <c r="AV35">
        <v>407.137</v>
      </c>
      <c r="AW35">
        <v>420.026</v>
      </c>
      <c r="AX35">
        <v>13.3835</v>
      </c>
      <c r="AY35">
        <v>10.1169</v>
      </c>
      <c r="AZ35">
        <v>405.651</v>
      </c>
      <c r="BA35">
        <v>13.303</v>
      </c>
      <c r="BB35">
        <v>499.99</v>
      </c>
      <c r="BC35">
        <v>100.255</v>
      </c>
      <c r="BD35">
        <v>0.09988859999999999</v>
      </c>
      <c r="BE35">
        <v>22.3827</v>
      </c>
      <c r="BF35">
        <v>22.2717</v>
      </c>
      <c r="BG35">
        <v>999.9</v>
      </c>
      <c r="BH35">
        <v>0</v>
      </c>
      <c r="BI35">
        <v>0</v>
      </c>
      <c r="BJ35">
        <v>10020.6</v>
      </c>
      <c r="BK35">
        <v>0</v>
      </c>
      <c r="BL35">
        <v>621.015</v>
      </c>
      <c r="BM35">
        <v>-12.8889</v>
      </c>
      <c r="BN35">
        <v>412.66</v>
      </c>
      <c r="BO35">
        <v>424.319</v>
      </c>
      <c r="BP35">
        <v>3.26665</v>
      </c>
      <c r="BQ35">
        <v>420.026</v>
      </c>
      <c r="BR35">
        <v>10.1169</v>
      </c>
      <c r="BS35">
        <v>1.34176</v>
      </c>
      <c r="BT35">
        <v>1.01427</v>
      </c>
      <c r="BU35">
        <v>11.275</v>
      </c>
      <c r="BV35">
        <v>7.12294</v>
      </c>
      <c r="BW35">
        <v>2000.16</v>
      </c>
      <c r="BX35">
        <v>0.900013</v>
      </c>
      <c r="BY35">
        <v>0.0999874</v>
      </c>
      <c r="BZ35">
        <v>0</v>
      </c>
      <c r="CA35">
        <v>2.9038</v>
      </c>
      <c r="CB35">
        <v>0</v>
      </c>
      <c r="CC35">
        <v>31305.8</v>
      </c>
      <c r="CD35">
        <v>17860.5</v>
      </c>
      <c r="CE35">
        <v>40.937</v>
      </c>
      <c r="CF35">
        <v>41.375</v>
      </c>
      <c r="CG35">
        <v>40.625</v>
      </c>
      <c r="CH35">
        <v>40.687</v>
      </c>
      <c r="CI35">
        <v>39.812</v>
      </c>
      <c r="CJ35">
        <v>1800.17</v>
      </c>
      <c r="CK35">
        <v>199.99</v>
      </c>
      <c r="CL35">
        <v>0</v>
      </c>
      <c r="CM35">
        <v>1692717093.2</v>
      </c>
      <c r="CN35">
        <v>0</v>
      </c>
      <c r="CO35">
        <v>1692714554</v>
      </c>
      <c r="CP35" t="s">
        <v>347</v>
      </c>
      <c r="CQ35">
        <v>1692714553.5</v>
      </c>
      <c r="CR35">
        <v>1692714554</v>
      </c>
      <c r="CS35">
        <v>2</v>
      </c>
      <c r="CT35">
        <v>0.064</v>
      </c>
      <c r="CU35">
        <v>-0.002</v>
      </c>
      <c r="CV35">
        <v>1.486</v>
      </c>
      <c r="CW35">
        <v>0.081</v>
      </c>
      <c r="CX35">
        <v>415</v>
      </c>
      <c r="CY35">
        <v>13</v>
      </c>
      <c r="CZ35">
        <v>0.3</v>
      </c>
      <c r="DA35">
        <v>0.11</v>
      </c>
      <c r="DB35">
        <v>9.603419706774499</v>
      </c>
      <c r="DC35">
        <v>-0.2660460864687215</v>
      </c>
      <c r="DD35">
        <v>0.02457282917636732</v>
      </c>
      <c r="DE35">
        <v>1</v>
      </c>
      <c r="DF35">
        <v>0.0027528409901495</v>
      </c>
      <c r="DG35">
        <v>-0.0001227893358860118</v>
      </c>
      <c r="DH35">
        <v>1.334554064269693E-05</v>
      </c>
      <c r="DI35">
        <v>1</v>
      </c>
      <c r="DJ35">
        <v>0.2064512761501787</v>
      </c>
      <c r="DK35">
        <v>0.00660378426595494</v>
      </c>
      <c r="DL35">
        <v>0.0007181507436587732</v>
      </c>
      <c r="DM35">
        <v>1</v>
      </c>
      <c r="DN35">
        <v>3</v>
      </c>
      <c r="DO35">
        <v>3</v>
      </c>
      <c r="DP35" t="s">
        <v>348</v>
      </c>
      <c r="DQ35">
        <v>3.1024</v>
      </c>
      <c r="DR35">
        <v>2.7337</v>
      </c>
      <c r="DS35">
        <v>0.0982027</v>
      </c>
      <c r="DT35">
        <v>0.10155</v>
      </c>
      <c r="DU35">
        <v>0.0688119</v>
      </c>
      <c r="DV35">
        <v>0.0571918</v>
      </c>
      <c r="DW35">
        <v>26381.3</v>
      </c>
      <c r="DX35">
        <v>28584.5</v>
      </c>
      <c r="DY35">
        <v>27690.5</v>
      </c>
      <c r="DZ35">
        <v>29899.4</v>
      </c>
      <c r="EA35">
        <v>32287</v>
      </c>
      <c r="EB35">
        <v>34802.5</v>
      </c>
      <c r="EC35">
        <v>37985.7</v>
      </c>
      <c r="ED35">
        <v>41028</v>
      </c>
      <c r="EE35">
        <v>2.20312</v>
      </c>
      <c r="EF35">
        <v>2.20435</v>
      </c>
      <c r="EG35">
        <v>0.110324</v>
      </c>
      <c r="EH35">
        <v>0</v>
      </c>
      <c r="EI35">
        <v>20.4507</v>
      </c>
      <c r="EJ35">
        <v>999.9</v>
      </c>
      <c r="EK35">
        <v>46.4</v>
      </c>
      <c r="EL35">
        <v>25.5</v>
      </c>
      <c r="EM35">
        <v>15.1615</v>
      </c>
      <c r="EN35">
        <v>64.9014</v>
      </c>
      <c r="EO35">
        <v>12.1715</v>
      </c>
      <c r="EP35">
        <v>1</v>
      </c>
      <c r="EQ35">
        <v>-0.33514</v>
      </c>
      <c r="ER35">
        <v>0.970103</v>
      </c>
      <c r="ES35">
        <v>20.207</v>
      </c>
      <c r="ET35">
        <v>5.25817</v>
      </c>
      <c r="EU35">
        <v>12.0579</v>
      </c>
      <c r="EV35">
        <v>4.97365</v>
      </c>
      <c r="EW35">
        <v>3.293</v>
      </c>
      <c r="EX35">
        <v>9402.5</v>
      </c>
      <c r="EY35">
        <v>9999</v>
      </c>
      <c r="EZ35">
        <v>9999</v>
      </c>
      <c r="FA35">
        <v>146.4</v>
      </c>
      <c r="FB35">
        <v>4.97197</v>
      </c>
      <c r="FC35">
        <v>1.87057</v>
      </c>
      <c r="FD35">
        <v>1.87682</v>
      </c>
      <c r="FE35">
        <v>1.86984</v>
      </c>
      <c r="FF35">
        <v>1.87302</v>
      </c>
      <c r="FG35">
        <v>1.87465</v>
      </c>
      <c r="FH35">
        <v>1.87396</v>
      </c>
      <c r="FI35">
        <v>1.87546</v>
      </c>
      <c r="FJ35">
        <v>0</v>
      </c>
      <c r="FK35">
        <v>0</v>
      </c>
      <c r="FL35">
        <v>0</v>
      </c>
      <c r="FM35">
        <v>0</v>
      </c>
      <c r="FN35" t="s">
        <v>349</v>
      </c>
      <c r="FO35" t="s">
        <v>350</v>
      </c>
      <c r="FP35" t="s">
        <v>351</v>
      </c>
      <c r="FQ35" t="s">
        <v>351</v>
      </c>
      <c r="FR35" t="s">
        <v>351</v>
      </c>
      <c r="FS35" t="s">
        <v>351</v>
      </c>
      <c r="FT35">
        <v>0</v>
      </c>
      <c r="FU35">
        <v>100</v>
      </c>
      <c r="FV35">
        <v>100</v>
      </c>
      <c r="FW35">
        <v>1.486</v>
      </c>
      <c r="FX35">
        <v>0.0805</v>
      </c>
      <c r="FY35">
        <v>1.486142857142795</v>
      </c>
      <c r="FZ35">
        <v>0</v>
      </c>
      <c r="GA35">
        <v>0</v>
      </c>
      <c r="GB35">
        <v>0</v>
      </c>
      <c r="GC35">
        <v>0.08051999999999815</v>
      </c>
      <c r="GD35">
        <v>0</v>
      </c>
      <c r="GE35">
        <v>0</v>
      </c>
      <c r="GF35">
        <v>0</v>
      </c>
      <c r="GG35">
        <v>-1</v>
      </c>
      <c r="GH35">
        <v>-1</v>
      </c>
      <c r="GI35">
        <v>-1</v>
      </c>
      <c r="GJ35">
        <v>-1</v>
      </c>
      <c r="GK35">
        <v>42.4</v>
      </c>
      <c r="GL35">
        <v>42.4</v>
      </c>
      <c r="GM35">
        <v>1.07666</v>
      </c>
      <c r="GN35">
        <v>2.49756</v>
      </c>
      <c r="GO35">
        <v>1.39893</v>
      </c>
      <c r="GP35">
        <v>2.29736</v>
      </c>
      <c r="GQ35">
        <v>1.44897</v>
      </c>
      <c r="GR35">
        <v>2.31934</v>
      </c>
      <c r="GS35">
        <v>29.219</v>
      </c>
      <c r="GT35">
        <v>15.8745</v>
      </c>
      <c r="GU35">
        <v>18</v>
      </c>
      <c r="GV35">
        <v>477.432</v>
      </c>
      <c r="GW35">
        <v>547.4930000000001</v>
      </c>
      <c r="GX35">
        <v>20.0008</v>
      </c>
      <c r="GY35">
        <v>22.8277</v>
      </c>
      <c r="GZ35">
        <v>30.0004</v>
      </c>
      <c r="HA35">
        <v>22.8729</v>
      </c>
      <c r="HB35">
        <v>22.8591</v>
      </c>
      <c r="HC35">
        <v>21.5139</v>
      </c>
      <c r="HD35">
        <v>33.8235</v>
      </c>
      <c r="HE35">
        <v>0</v>
      </c>
      <c r="HF35">
        <v>20</v>
      </c>
      <c r="HG35">
        <v>420</v>
      </c>
      <c r="HH35">
        <v>10.1317</v>
      </c>
      <c r="HI35">
        <v>102.47</v>
      </c>
      <c r="HJ35">
        <v>102.506</v>
      </c>
    </row>
    <row r="36" spans="1:218">
      <c r="A36">
        <v>20</v>
      </c>
      <c r="B36">
        <v>1692717219</v>
      </c>
      <c r="C36">
        <v>2354.900000095367</v>
      </c>
      <c r="D36" t="s">
        <v>389</v>
      </c>
      <c r="E36" t="s">
        <v>390</v>
      </c>
      <c r="F36" t="s">
        <v>344</v>
      </c>
      <c r="I36" t="s">
        <v>345</v>
      </c>
      <c r="J36">
        <v>1692717219</v>
      </c>
      <c r="K36">
        <f>(L36)/1000</f>
        <v>0</v>
      </c>
      <c r="L36">
        <f>1000*BB36*AJ36*(AX36-AY36)/(100*AQ36*(1000-AJ36*AX36))</f>
        <v>0</v>
      </c>
      <c r="M36">
        <f>BB36*AJ36*(AW36-AV36*(1000-AJ36*AY36)/(1000-AJ36*AX36))/(100*AQ36)</f>
        <v>0</v>
      </c>
      <c r="N36">
        <f>AV36 - IF(AJ36&gt;1, M36*AQ36*100.0/(AL36*BJ36), 0)</f>
        <v>0</v>
      </c>
      <c r="O36">
        <f>((U36-K36/2)*N36-M36)/(U36+K36/2)</f>
        <v>0</v>
      </c>
      <c r="P36">
        <f>O36*(BC36+BD36)/1000.0</f>
        <v>0</v>
      </c>
      <c r="Q36">
        <f>(AV36 - IF(AJ36&gt;1, M36*AQ36*100.0/(AL36*BJ36), 0))*(BC36+BD36)/1000.0</f>
        <v>0</v>
      </c>
      <c r="R36">
        <f>2.0/((1/T36-1/S36)+SIGN(T36)*SQRT((1/T36-1/S36)*(1/T36-1/S36) + 4*AR36/((AR36+1)*(AR36+1))*(2*1/T36*1/S36-1/S36*1/S36)))</f>
        <v>0</v>
      </c>
      <c r="S36">
        <f>IF(LEFT(AS36,1)&lt;&gt;"0",IF(LEFT(AS36,1)="1",3.0,AT36),$D$5+$E$5*(BJ36*BC36/($K$5*1000))+$F$5*(BJ36*BC36/($K$5*1000))*MAX(MIN(AQ36,$J$5),$I$5)*MAX(MIN(AQ36,$J$5),$I$5)+$G$5*MAX(MIN(AQ36,$J$5),$I$5)*(BJ36*BC36/($K$5*1000))+$H$5*(BJ36*BC36/($K$5*1000))*(BJ36*BC36/($K$5*1000)))</f>
        <v>0</v>
      </c>
      <c r="T36">
        <f>K36*(1000-(1000*0.61365*exp(17.502*X36/(240.97+X36))/(BC36+BD36)+AX36)/2)/(1000*0.61365*exp(17.502*X36/(240.97+X36))/(BC36+BD36)-AX36)</f>
        <v>0</v>
      </c>
      <c r="U36">
        <f>1/((AR36+1)/(R36/1.6)+1/(S36/1.37)) + AR36/((AR36+1)/(R36/1.6) + AR36/(S36/1.37))</f>
        <v>0</v>
      </c>
      <c r="V36">
        <f>(AM36*AP36)</f>
        <v>0</v>
      </c>
      <c r="W36">
        <f>(BE36+(V36+2*0.95*5.67E-8*(((BE36+$B$7)+273)^4-(BE36+273)^4)-44100*K36)/(1.84*29.3*S36+8*0.95*5.67E-8*(BE36+273)^3))</f>
        <v>0</v>
      </c>
      <c r="X36">
        <f>($C$7*BF36+$D$7*BG36+$E$7*W36)</f>
        <v>0</v>
      </c>
      <c r="Y36">
        <f>0.61365*exp(17.502*X36/(240.97+X36))</f>
        <v>0</v>
      </c>
      <c r="Z36">
        <f>(AA36/AB36*100)</f>
        <v>0</v>
      </c>
      <c r="AA36">
        <f>AX36*(BC36+BD36)/1000</f>
        <v>0</v>
      </c>
      <c r="AB36">
        <f>0.61365*exp(17.502*BE36/(240.97+BE36))</f>
        <v>0</v>
      </c>
      <c r="AC36">
        <f>(Y36-AX36*(BC36+BD36)/1000)</f>
        <v>0</v>
      </c>
      <c r="AD36">
        <f>(-K36*44100)</f>
        <v>0</v>
      </c>
      <c r="AE36">
        <f>2*29.3*S36*0.92*(BE36-X36)</f>
        <v>0</v>
      </c>
      <c r="AF36">
        <f>2*0.95*5.67E-8*(((BE36+$B$7)+273)^4-(X36+273)^4)</f>
        <v>0</v>
      </c>
      <c r="AG36">
        <f>V36+AF36+AD36+AE36</f>
        <v>0</v>
      </c>
      <c r="AH36">
        <v>3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MAX(0,($B$13+$C$13*BJ36)/(1+$D$13*BJ36)*BC36/(BE36+273)*$E$13)</f>
        <v>0</v>
      </c>
      <c r="AM36">
        <f>$B$11*BK36+$C$11*BL36+$F$11*BW36*(1-BZ36)</f>
        <v>0</v>
      </c>
      <c r="AN36">
        <f>AM36*AO36</f>
        <v>0</v>
      </c>
      <c r="AO36">
        <f>($B$11*$D$9+$C$11*$D$9+$F$11*((CJ36+CB36)/MAX(CJ36+CB36+CK36, 0.1)*$I$9+CK36/MAX(CJ36+CB36+CK36, 0.1)*$J$9))/($B$11+$C$11+$F$11)</f>
        <v>0</v>
      </c>
      <c r="AP36">
        <f>($B$11*$K$9+$C$11*$K$9+$F$11*((CJ36+CB36)/MAX(CJ36+CB36+CK36, 0.1)*$P$9+CK36/MAX(CJ36+CB36+CK36, 0.1)*$Q$9))/($B$11+$C$11+$F$11)</f>
        <v>0</v>
      </c>
      <c r="AQ36">
        <v>6</v>
      </c>
      <c r="AR36">
        <v>0.5</v>
      </c>
      <c r="AS36" t="s">
        <v>346</v>
      </c>
      <c r="AT36">
        <v>2</v>
      </c>
      <c r="AU36">
        <v>1692717219</v>
      </c>
      <c r="AV36">
        <v>403.639</v>
      </c>
      <c r="AW36">
        <v>420.027</v>
      </c>
      <c r="AX36">
        <v>13.5443</v>
      </c>
      <c r="AY36">
        <v>9.766769999999999</v>
      </c>
      <c r="AZ36">
        <v>402.153</v>
      </c>
      <c r="BA36">
        <v>13.4637</v>
      </c>
      <c r="BB36">
        <v>500.069</v>
      </c>
      <c r="BC36">
        <v>100.245</v>
      </c>
      <c r="BD36">
        <v>0.100041</v>
      </c>
      <c r="BE36">
        <v>22.4845</v>
      </c>
      <c r="BF36">
        <v>22.3548</v>
      </c>
      <c r="BG36">
        <v>999.9</v>
      </c>
      <c r="BH36">
        <v>0</v>
      </c>
      <c r="BI36">
        <v>0</v>
      </c>
      <c r="BJ36">
        <v>10001.2</v>
      </c>
      <c r="BK36">
        <v>0</v>
      </c>
      <c r="BL36">
        <v>611.367</v>
      </c>
      <c r="BM36">
        <v>-16.3877</v>
      </c>
      <c r="BN36">
        <v>409.181</v>
      </c>
      <c r="BO36">
        <v>424.169</v>
      </c>
      <c r="BP36">
        <v>3.77749</v>
      </c>
      <c r="BQ36">
        <v>420.027</v>
      </c>
      <c r="BR36">
        <v>9.766769999999999</v>
      </c>
      <c r="BS36">
        <v>1.35775</v>
      </c>
      <c r="BT36">
        <v>0.979075</v>
      </c>
      <c r="BU36">
        <v>11.4538</v>
      </c>
      <c r="BV36">
        <v>6.60865</v>
      </c>
      <c r="BW36">
        <v>1999.83</v>
      </c>
      <c r="BX36">
        <v>0.899987</v>
      </c>
      <c r="BY36">
        <v>0.100013</v>
      </c>
      <c r="BZ36">
        <v>0</v>
      </c>
      <c r="CA36">
        <v>2.1677</v>
      </c>
      <c r="CB36">
        <v>0</v>
      </c>
      <c r="CC36">
        <v>30803.9</v>
      </c>
      <c r="CD36">
        <v>17857.4</v>
      </c>
      <c r="CE36">
        <v>40.312</v>
      </c>
      <c r="CF36">
        <v>40.25</v>
      </c>
      <c r="CG36">
        <v>40.25</v>
      </c>
      <c r="CH36">
        <v>39.125</v>
      </c>
      <c r="CI36">
        <v>39.125</v>
      </c>
      <c r="CJ36">
        <v>1799.82</v>
      </c>
      <c r="CK36">
        <v>200.01</v>
      </c>
      <c r="CL36">
        <v>0</v>
      </c>
      <c r="CM36">
        <v>1692717213.8</v>
      </c>
      <c r="CN36">
        <v>0</v>
      </c>
      <c r="CO36">
        <v>1692714554</v>
      </c>
      <c r="CP36" t="s">
        <v>347</v>
      </c>
      <c r="CQ36">
        <v>1692714553.5</v>
      </c>
      <c r="CR36">
        <v>1692714554</v>
      </c>
      <c r="CS36">
        <v>2</v>
      </c>
      <c r="CT36">
        <v>0.064</v>
      </c>
      <c r="CU36">
        <v>-0.002</v>
      </c>
      <c r="CV36">
        <v>1.486</v>
      </c>
      <c r="CW36">
        <v>0.081</v>
      </c>
      <c r="CX36">
        <v>415</v>
      </c>
      <c r="CY36">
        <v>13</v>
      </c>
      <c r="CZ36">
        <v>0.3</v>
      </c>
      <c r="DA36">
        <v>0.11</v>
      </c>
      <c r="DB36">
        <v>12.33882770408625</v>
      </c>
      <c r="DC36">
        <v>0.2190878996659059</v>
      </c>
      <c r="DD36">
        <v>0.01649053859539578</v>
      </c>
      <c r="DE36">
        <v>1</v>
      </c>
      <c r="DF36">
        <v>0.003218633847612478</v>
      </c>
      <c r="DG36">
        <v>-0.0001731477331723247</v>
      </c>
      <c r="DH36">
        <v>1.550094582462672E-05</v>
      </c>
      <c r="DI36">
        <v>1</v>
      </c>
      <c r="DJ36">
        <v>0.2443973532186308</v>
      </c>
      <c r="DK36">
        <v>-0.02335873266717869</v>
      </c>
      <c r="DL36">
        <v>0.001242586922340487</v>
      </c>
      <c r="DM36">
        <v>1</v>
      </c>
      <c r="DN36">
        <v>3</v>
      </c>
      <c r="DO36">
        <v>3</v>
      </c>
      <c r="DP36" t="s">
        <v>348</v>
      </c>
      <c r="DQ36">
        <v>3.1024</v>
      </c>
      <c r="DR36">
        <v>2.73369</v>
      </c>
      <c r="DS36">
        <v>0.0975264</v>
      </c>
      <c r="DT36">
        <v>0.101515</v>
      </c>
      <c r="DU36">
        <v>0.0694182</v>
      </c>
      <c r="DV36">
        <v>0.0556221</v>
      </c>
      <c r="DW36">
        <v>26391.9</v>
      </c>
      <c r="DX36">
        <v>28574.6</v>
      </c>
      <c r="DY36">
        <v>27681.4</v>
      </c>
      <c r="DZ36">
        <v>29888.3</v>
      </c>
      <c r="EA36">
        <v>32254.4</v>
      </c>
      <c r="EB36">
        <v>34846.6</v>
      </c>
      <c r="EC36">
        <v>37972.3</v>
      </c>
      <c r="ED36">
        <v>41012.1</v>
      </c>
      <c r="EE36">
        <v>2.187</v>
      </c>
      <c r="EF36">
        <v>2.19933</v>
      </c>
      <c r="EG36">
        <v>0.116881</v>
      </c>
      <c r="EH36">
        <v>0</v>
      </c>
      <c r="EI36">
        <v>20.4256</v>
      </c>
      <c r="EJ36">
        <v>999.9</v>
      </c>
      <c r="EK36">
        <v>46.3</v>
      </c>
      <c r="EL36">
        <v>25.8</v>
      </c>
      <c r="EM36">
        <v>15.4006</v>
      </c>
      <c r="EN36">
        <v>65.0415</v>
      </c>
      <c r="EO36">
        <v>12.0593</v>
      </c>
      <c r="EP36">
        <v>1</v>
      </c>
      <c r="EQ36">
        <v>-0.323704</v>
      </c>
      <c r="ER36">
        <v>1.05767</v>
      </c>
      <c r="ES36">
        <v>20.2046</v>
      </c>
      <c r="ET36">
        <v>5.25772</v>
      </c>
      <c r="EU36">
        <v>12.0579</v>
      </c>
      <c r="EV36">
        <v>4.9733</v>
      </c>
      <c r="EW36">
        <v>3.293</v>
      </c>
      <c r="EX36">
        <v>9405.200000000001</v>
      </c>
      <c r="EY36">
        <v>9999</v>
      </c>
      <c r="EZ36">
        <v>9999</v>
      </c>
      <c r="FA36">
        <v>146.5</v>
      </c>
      <c r="FB36">
        <v>4.97198</v>
      </c>
      <c r="FC36">
        <v>1.87057</v>
      </c>
      <c r="FD36">
        <v>1.87681</v>
      </c>
      <c r="FE36">
        <v>1.86983</v>
      </c>
      <c r="FF36">
        <v>1.87303</v>
      </c>
      <c r="FG36">
        <v>1.87458</v>
      </c>
      <c r="FH36">
        <v>1.87396</v>
      </c>
      <c r="FI36">
        <v>1.87546</v>
      </c>
      <c r="FJ36">
        <v>0</v>
      </c>
      <c r="FK36">
        <v>0</v>
      </c>
      <c r="FL36">
        <v>0</v>
      </c>
      <c r="FM36">
        <v>0</v>
      </c>
      <c r="FN36" t="s">
        <v>349</v>
      </c>
      <c r="FO36" t="s">
        <v>350</v>
      </c>
      <c r="FP36" t="s">
        <v>351</v>
      </c>
      <c r="FQ36" t="s">
        <v>351</v>
      </c>
      <c r="FR36" t="s">
        <v>351</v>
      </c>
      <c r="FS36" t="s">
        <v>351</v>
      </c>
      <c r="FT36">
        <v>0</v>
      </c>
      <c r="FU36">
        <v>100</v>
      </c>
      <c r="FV36">
        <v>100</v>
      </c>
      <c r="FW36">
        <v>1.486</v>
      </c>
      <c r="FX36">
        <v>0.0806</v>
      </c>
      <c r="FY36">
        <v>1.486142857142795</v>
      </c>
      <c r="FZ36">
        <v>0</v>
      </c>
      <c r="GA36">
        <v>0</v>
      </c>
      <c r="GB36">
        <v>0</v>
      </c>
      <c r="GC36">
        <v>0.08051999999999815</v>
      </c>
      <c r="GD36">
        <v>0</v>
      </c>
      <c r="GE36">
        <v>0</v>
      </c>
      <c r="GF36">
        <v>0</v>
      </c>
      <c r="GG36">
        <v>-1</v>
      </c>
      <c r="GH36">
        <v>-1</v>
      </c>
      <c r="GI36">
        <v>-1</v>
      </c>
      <c r="GJ36">
        <v>-1</v>
      </c>
      <c r="GK36">
        <v>44.4</v>
      </c>
      <c r="GL36">
        <v>44.4</v>
      </c>
      <c r="GM36">
        <v>1.07544</v>
      </c>
      <c r="GN36">
        <v>2.48901</v>
      </c>
      <c r="GO36">
        <v>1.39893</v>
      </c>
      <c r="GP36">
        <v>2.29614</v>
      </c>
      <c r="GQ36">
        <v>1.44897</v>
      </c>
      <c r="GR36">
        <v>2.48413</v>
      </c>
      <c r="GS36">
        <v>29.4527</v>
      </c>
      <c r="GT36">
        <v>15.8657</v>
      </c>
      <c r="GU36">
        <v>18</v>
      </c>
      <c r="GV36">
        <v>468.71</v>
      </c>
      <c r="GW36">
        <v>544.889</v>
      </c>
      <c r="GX36">
        <v>20.0014</v>
      </c>
      <c r="GY36">
        <v>22.947</v>
      </c>
      <c r="GZ36">
        <v>30.0006</v>
      </c>
      <c r="HA36">
        <v>22.9663</v>
      </c>
      <c r="HB36">
        <v>22.9467</v>
      </c>
      <c r="HC36">
        <v>21.5008</v>
      </c>
      <c r="HD36">
        <v>36.032</v>
      </c>
      <c r="HE36">
        <v>0</v>
      </c>
      <c r="HF36">
        <v>20</v>
      </c>
      <c r="HG36">
        <v>420</v>
      </c>
      <c r="HH36">
        <v>9.779070000000001</v>
      </c>
      <c r="HI36">
        <v>102.434</v>
      </c>
      <c r="HJ36">
        <v>102.467</v>
      </c>
    </row>
    <row r="37" spans="1:218">
      <c r="A37">
        <v>21</v>
      </c>
      <c r="B37">
        <v>1692717485</v>
      </c>
      <c r="C37">
        <v>2620.900000095367</v>
      </c>
      <c r="D37" t="s">
        <v>391</v>
      </c>
      <c r="E37" t="s">
        <v>392</v>
      </c>
      <c r="F37" t="s">
        <v>344</v>
      </c>
      <c r="I37" t="s">
        <v>345</v>
      </c>
      <c r="J37">
        <v>1692717485</v>
      </c>
      <c r="K37">
        <f>(L37)/1000</f>
        <v>0</v>
      </c>
      <c r="L37">
        <f>1000*BB37*AJ37*(AX37-AY37)/(100*AQ37*(1000-AJ37*AX37))</f>
        <v>0</v>
      </c>
      <c r="M37">
        <f>BB37*AJ37*(AW37-AV37*(1000-AJ37*AY37)/(1000-AJ37*AX37))/(100*AQ37)</f>
        <v>0</v>
      </c>
      <c r="N37">
        <f>AV37 - IF(AJ37&gt;1, M37*AQ37*100.0/(AL37*BJ37), 0)</f>
        <v>0</v>
      </c>
      <c r="O37">
        <f>((U37-K37/2)*N37-M37)/(U37+K37/2)</f>
        <v>0</v>
      </c>
      <c r="P37">
        <f>O37*(BC37+BD37)/1000.0</f>
        <v>0</v>
      </c>
      <c r="Q37">
        <f>(AV37 - IF(AJ37&gt;1, M37*AQ37*100.0/(AL37*BJ37), 0))*(BC37+BD37)/1000.0</f>
        <v>0</v>
      </c>
      <c r="R37">
        <f>2.0/((1/T37-1/S37)+SIGN(T37)*SQRT((1/T37-1/S37)*(1/T37-1/S37) + 4*AR37/((AR37+1)*(AR37+1))*(2*1/T37*1/S37-1/S37*1/S37)))</f>
        <v>0</v>
      </c>
      <c r="S37">
        <f>IF(LEFT(AS37,1)&lt;&gt;"0",IF(LEFT(AS37,1)="1",3.0,AT37),$D$5+$E$5*(BJ37*BC37/($K$5*1000))+$F$5*(BJ37*BC37/($K$5*1000))*MAX(MIN(AQ37,$J$5),$I$5)*MAX(MIN(AQ37,$J$5),$I$5)+$G$5*MAX(MIN(AQ37,$J$5),$I$5)*(BJ37*BC37/($K$5*1000))+$H$5*(BJ37*BC37/($K$5*1000))*(BJ37*BC37/($K$5*1000)))</f>
        <v>0</v>
      </c>
      <c r="T37">
        <f>K37*(1000-(1000*0.61365*exp(17.502*X37/(240.97+X37))/(BC37+BD37)+AX37)/2)/(1000*0.61365*exp(17.502*X37/(240.97+X37))/(BC37+BD37)-AX37)</f>
        <v>0</v>
      </c>
      <c r="U37">
        <f>1/((AR37+1)/(R37/1.6)+1/(S37/1.37)) + AR37/((AR37+1)/(R37/1.6) + AR37/(S37/1.37))</f>
        <v>0</v>
      </c>
      <c r="V37">
        <f>(AM37*AP37)</f>
        <v>0</v>
      </c>
      <c r="W37">
        <f>(BE37+(V37+2*0.95*5.67E-8*(((BE37+$B$7)+273)^4-(BE37+273)^4)-44100*K37)/(1.84*29.3*S37+8*0.95*5.67E-8*(BE37+273)^3))</f>
        <v>0</v>
      </c>
      <c r="X37">
        <f>($C$7*BF37+$D$7*BG37+$E$7*W37)</f>
        <v>0</v>
      </c>
      <c r="Y37">
        <f>0.61365*exp(17.502*X37/(240.97+X37))</f>
        <v>0</v>
      </c>
      <c r="Z37">
        <f>(AA37/AB37*100)</f>
        <v>0</v>
      </c>
      <c r="AA37">
        <f>AX37*(BC37+BD37)/1000</f>
        <v>0</v>
      </c>
      <c r="AB37">
        <f>0.61365*exp(17.502*BE37/(240.97+BE37))</f>
        <v>0</v>
      </c>
      <c r="AC37">
        <f>(Y37-AX37*(BC37+BD37)/1000)</f>
        <v>0</v>
      </c>
      <c r="AD37">
        <f>(-K37*44100)</f>
        <v>0</v>
      </c>
      <c r="AE37">
        <f>2*29.3*S37*0.92*(BE37-X37)</f>
        <v>0</v>
      </c>
      <c r="AF37">
        <f>2*0.95*5.67E-8*(((BE37+$B$7)+273)^4-(X37+273)^4)</f>
        <v>0</v>
      </c>
      <c r="AG37">
        <f>V37+AF37+AD37+AE37</f>
        <v>0</v>
      </c>
      <c r="AH37">
        <v>9</v>
      </c>
      <c r="AI37">
        <v>2</v>
      </c>
      <c r="AJ37">
        <f>IF(AH37*$H$13&gt;=AL37,1.0,(AL37/(AL37-AH37*$H$13)))</f>
        <v>0</v>
      </c>
      <c r="AK37">
        <f>(AJ37-1)*100</f>
        <v>0</v>
      </c>
      <c r="AL37">
        <f>MAX(0,($B$13+$C$13*BJ37)/(1+$D$13*BJ37)*BC37/(BE37+273)*$E$13)</f>
        <v>0</v>
      </c>
      <c r="AM37">
        <f>$B$11*BK37+$C$11*BL37+$F$11*BW37*(1-BZ37)</f>
        <v>0</v>
      </c>
      <c r="AN37">
        <f>AM37*AO37</f>
        <v>0</v>
      </c>
      <c r="AO37">
        <f>($B$11*$D$9+$C$11*$D$9+$F$11*((CJ37+CB37)/MAX(CJ37+CB37+CK37, 0.1)*$I$9+CK37/MAX(CJ37+CB37+CK37, 0.1)*$J$9))/($B$11+$C$11+$F$11)</f>
        <v>0</v>
      </c>
      <c r="AP37">
        <f>($B$11*$K$9+$C$11*$K$9+$F$11*((CJ37+CB37)/MAX(CJ37+CB37+CK37, 0.1)*$P$9+CK37/MAX(CJ37+CB37+CK37, 0.1)*$Q$9))/($B$11+$C$11+$F$11)</f>
        <v>0</v>
      </c>
      <c r="AQ37">
        <v>6</v>
      </c>
      <c r="AR37">
        <v>0.5</v>
      </c>
      <c r="AS37" t="s">
        <v>346</v>
      </c>
      <c r="AT37">
        <v>2</v>
      </c>
      <c r="AU37">
        <v>1692717485</v>
      </c>
      <c r="AV37">
        <v>408.752</v>
      </c>
      <c r="AW37">
        <v>420.004</v>
      </c>
      <c r="AX37">
        <v>13.5237</v>
      </c>
      <c r="AY37">
        <v>10.7088</v>
      </c>
      <c r="AZ37">
        <v>407.266</v>
      </c>
      <c r="BA37">
        <v>13.4432</v>
      </c>
      <c r="BB37">
        <v>499.89</v>
      </c>
      <c r="BC37">
        <v>100.237</v>
      </c>
      <c r="BD37">
        <v>0.0999534</v>
      </c>
      <c r="BE37">
        <v>22.5096</v>
      </c>
      <c r="BF37">
        <v>22.6352</v>
      </c>
      <c r="BG37">
        <v>999.9</v>
      </c>
      <c r="BH37">
        <v>0</v>
      </c>
      <c r="BI37">
        <v>0</v>
      </c>
      <c r="BJ37">
        <v>9990</v>
      </c>
      <c r="BK37">
        <v>0</v>
      </c>
      <c r="BL37">
        <v>584.383</v>
      </c>
      <c r="BM37">
        <v>-11.2514</v>
      </c>
      <c r="BN37">
        <v>414.356</v>
      </c>
      <c r="BO37">
        <v>424.55</v>
      </c>
      <c r="BP37">
        <v>2.81489</v>
      </c>
      <c r="BQ37">
        <v>420.004</v>
      </c>
      <c r="BR37">
        <v>10.7088</v>
      </c>
      <c r="BS37">
        <v>1.35558</v>
      </c>
      <c r="BT37">
        <v>1.07342</v>
      </c>
      <c r="BU37">
        <v>11.4296</v>
      </c>
      <c r="BV37">
        <v>7.95297</v>
      </c>
      <c r="BW37">
        <v>1999.78</v>
      </c>
      <c r="BX37">
        <v>0.899999</v>
      </c>
      <c r="BY37">
        <v>0.100001</v>
      </c>
      <c r="BZ37">
        <v>0</v>
      </c>
      <c r="CA37">
        <v>2.4156</v>
      </c>
      <c r="CB37">
        <v>0</v>
      </c>
      <c r="CC37">
        <v>30411.6</v>
      </c>
      <c r="CD37">
        <v>17857</v>
      </c>
      <c r="CE37">
        <v>38.812</v>
      </c>
      <c r="CF37">
        <v>40.25</v>
      </c>
      <c r="CG37">
        <v>39.187</v>
      </c>
      <c r="CH37">
        <v>38.375</v>
      </c>
      <c r="CI37">
        <v>38.062</v>
      </c>
      <c r="CJ37">
        <v>1799.8</v>
      </c>
      <c r="CK37">
        <v>199.98</v>
      </c>
      <c r="CL37">
        <v>0</v>
      </c>
      <c r="CM37">
        <v>1692717480.2</v>
      </c>
      <c r="CN37">
        <v>0</v>
      </c>
      <c r="CO37">
        <v>1692714554</v>
      </c>
      <c r="CP37" t="s">
        <v>347</v>
      </c>
      <c r="CQ37">
        <v>1692714553.5</v>
      </c>
      <c r="CR37">
        <v>1692714554</v>
      </c>
      <c r="CS37">
        <v>2</v>
      </c>
      <c r="CT37">
        <v>0.064</v>
      </c>
      <c r="CU37">
        <v>-0.002</v>
      </c>
      <c r="CV37">
        <v>1.486</v>
      </c>
      <c r="CW37">
        <v>0.081</v>
      </c>
      <c r="CX37">
        <v>415</v>
      </c>
      <c r="CY37">
        <v>13</v>
      </c>
      <c r="CZ37">
        <v>0.3</v>
      </c>
      <c r="DA37">
        <v>0.11</v>
      </c>
      <c r="DB37">
        <v>8.350457983780654</v>
      </c>
      <c r="DC37">
        <v>-0.1149410359715903</v>
      </c>
      <c r="DD37">
        <v>0.03165546659384046</v>
      </c>
      <c r="DE37">
        <v>1</v>
      </c>
      <c r="DF37">
        <v>0.0024204995363796</v>
      </c>
      <c r="DG37">
        <v>-0.0003227800022078678</v>
      </c>
      <c r="DH37">
        <v>2.423998459044359E-05</v>
      </c>
      <c r="DI37">
        <v>1</v>
      </c>
      <c r="DJ37">
        <v>0.1747477358275755</v>
      </c>
      <c r="DK37">
        <v>-0.0223744486758373</v>
      </c>
      <c r="DL37">
        <v>0.001154370990995645</v>
      </c>
      <c r="DM37">
        <v>1</v>
      </c>
      <c r="DN37">
        <v>3</v>
      </c>
      <c r="DO37">
        <v>3</v>
      </c>
      <c r="DP37" t="s">
        <v>348</v>
      </c>
      <c r="DQ37">
        <v>3.10239</v>
      </c>
      <c r="DR37">
        <v>2.7335</v>
      </c>
      <c r="DS37">
        <v>0.0983884</v>
      </c>
      <c r="DT37">
        <v>0.101439</v>
      </c>
      <c r="DU37">
        <v>0.06928140000000001</v>
      </c>
      <c r="DV37">
        <v>0.0597065</v>
      </c>
      <c r="DW37">
        <v>26359.5</v>
      </c>
      <c r="DX37">
        <v>28567.2</v>
      </c>
      <c r="DY37">
        <v>27675</v>
      </c>
      <c r="DZ37">
        <v>29878.9</v>
      </c>
      <c r="EA37">
        <v>32254</v>
      </c>
      <c r="EB37">
        <v>34694.5</v>
      </c>
      <c r="EC37">
        <v>37967.1</v>
      </c>
      <c r="ED37">
        <v>41010.8</v>
      </c>
      <c r="EE37">
        <v>2.17025</v>
      </c>
      <c r="EF37">
        <v>2.19338</v>
      </c>
      <c r="EG37">
        <v>0.0846758</v>
      </c>
      <c r="EH37">
        <v>0</v>
      </c>
      <c r="EI37">
        <v>21.2389</v>
      </c>
      <c r="EJ37">
        <v>999.9</v>
      </c>
      <c r="EK37">
        <v>45.9</v>
      </c>
      <c r="EL37">
        <v>26</v>
      </c>
      <c r="EM37">
        <v>15.4511</v>
      </c>
      <c r="EN37">
        <v>65.0348</v>
      </c>
      <c r="EO37">
        <v>13.2973</v>
      </c>
      <c r="EP37">
        <v>1</v>
      </c>
      <c r="EQ37">
        <v>-0.30128</v>
      </c>
      <c r="ER37">
        <v>1.08538</v>
      </c>
      <c r="ES37">
        <v>20.207</v>
      </c>
      <c r="ET37">
        <v>5.25727</v>
      </c>
      <c r="EU37">
        <v>12.0579</v>
      </c>
      <c r="EV37">
        <v>4.97355</v>
      </c>
      <c r="EW37">
        <v>3.293</v>
      </c>
      <c r="EX37">
        <v>9411.200000000001</v>
      </c>
      <c r="EY37">
        <v>9999</v>
      </c>
      <c r="EZ37">
        <v>9999</v>
      </c>
      <c r="FA37">
        <v>146.5</v>
      </c>
      <c r="FB37">
        <v>4.97198</v>
      </c>
      <c r="FC37">
        <v>1.87057</v>
      </c>
      <c r="FD37">
        <v>1.87671</v>
      </c>
      <c r="FE37">
        <v>1.86981</v>
      </c>
      <c r="FF37">
        <v>1.87302</v>
      </c>
      <c r="FG37">
        <v>1.87454</v>
      </c>
      <c r="FH37">
        <v>1.87393</v>
      </c>
      <c r="FI37">
        <v>1.87543</v>
      </c>
      <c r="FJ37">
        <v>0</v>
      </c>
      <c r="FK37">
        <v>0</v>
      </c>
      <c r="FL37">
        <v>0</v>
      </c>
      <c r="FM37">
        <v>0</v>
      </c>
      <c r="FN37" t="s">
        <v>349</v>
      </c>
      <c r="FO37" t="s">
        <v>350</v>
      </c>
      <c r="FP37" t="s">
        <v>351</v>
      </c>
      <c r="FQ37" t="s">
        <v>351</v>
      </c>
      <c r="FR37" t="s">
        <v>351</v>
      </c>
      <c r="FS37" t="s">
        <v>351</v>
      </c>
      <c r="FT37">
        <v>0</v>
      </c>
      <c r="FU37">
        <v>100</v>
      </c>
      <c r="FV37">
        <v>100</v>
      </c>
      <c r="FW37">
        <v>1.486</v>
      </c>
      <c r="FX37">
        <v>0.0805</v>
      </c>
      <c r="FY37">
        <v>1.486142857142795</v>
      </c>
      <c r="FZ37">
        <v>0</v>
      </c>
      <c r="GA37">
        <v>0</v>
      </c>
      <c r="GB37">
        <v>0</v>
      </c>
      <c r="GC37">
        <v>0.08051999999999815</v>
      </c>
      <c r="GD37">
        <v>0</v>
      </c>
      <c r="GE37">
        <v>0</v>
      </c>
      <c r="GF37">
        <v>0</v>
      </c>
      <c r="GG37">
        <v>-1</v>
      </c>
      <c r="GH37">
        <v>-1</v>
      </c>
      <c r="GI37">
        <v>-1</v>
      </c>
      <c r="GJ37">
        <v>-1</v>
      </c>
      <c r="GK37">
        <v>48.9</v>
      </c>
      <c r="GL37">
        <v>48.9</v>
      </c>
      <c r="GM37">
        <v>1.07666</v>
      </c>
      <c r="GN37">
        <v>2.53784</v>
      </c>
      <c r="GO37">
        <v>1.39893</v>
      </c>
      <c r="GP37">
        <v>2.29614</v>
      </c>
      <c r="GQ37">
        <v>1.44897</v>
      </c>
      <c r="GR37">
        <v>2.46826</v>
      </c>
      <c r="GS37">
        <v>29.4101</v>
      </c>
      <c r="GT37">
        <v>15.8132</v>
      </c>
      <c r="GU37">
        <v>18</v>
      </c>
      <c r="GV37">
        <v>461.568</v>
      </c>
      <c r="GW37">
        <v>543.816</v>
      </c>
      <c r="GX37">
        <v>20.0016</v>
      </c>
      <c r="GY37">
        <v>23.2585</v>
      </c>
      <c r="GZ37">
        <v>30.0003</v>
      </c>
      <c r="HA37">
        <v>23.2534</v>
      </c>
      <c r="HB37">
        <v>23.2289</v>
      </c>
      <c r="HC37">
        <v>21.5158</v>
      </c>
      <c r="HD37">
        <v>31.432</v>
      </c>
      <c r="HE37">
        <v>0</v>
      </c>
      <c r="HF37">
        <v>20</v>
      </c>
      <c r="HG37">
        <v>420</v>
      </c>
      <c r="HH37">
        <v>10.7672</v>
      </c>
      <c r="HI37">
        <v>102.416</v>
      </c>
      <c r="HJ37">
        <v>102.452</v>
      </c>
    </row>
    <row r="38" spans="1:218">
      <c r="A38">
        <v>22</v>
      </c>
      <c r="B38">
        <v>1692717584</v>
      </c>
      <c r="C38">
        <v>2719.900000095367</v>
      </c>
      <c r="D38" t="s">
        <v>393</v>
      </c>
      <c r="E38" t="s">
        <v>394</v>
      </c>
      <c r="F38" t="s">
        <v>344</v>
      </c>
      <c r="I38" t="s">
        <v>345</v>
      </c>
      <c r="J38">
        <v>1692717584</v>
      </c>
      <c r="K38">
        <f>(L38)/1000</f>
        <v>0</v>
      </c>
      <c r="L38">
        <f>1000*BB38*AJ38*(AX38-AY38)/(100*AQ38*(1000-AJ38*AX38))</f>
        <v>0</v>
      </c>
      <c r="M38">
        <f>BB38*AJ38*(AW38-AV38*(1000-AJ38*AY38)/(1000-AJ38*AX38))/(100*AQ38)</f>
        <v>0</v>
      </c>
      <c r="N38">
        <f>AV38 - IF(AJ38&gt;1, M38*AQ38*100.0/(AL38*BJ38), 0)</f>
        <v>0</v>
      </c>
      <c r="O38">
        <f>((U38-K38/2)*N38-M38)/(U38+K38/2)</f>
        <v>0</v>
      </c>
      <c r="P38">
        <f>O38*(BC38+BD38)/1000.0</f>
        <v>0</v>
      </c>
      <c r="Q38">
        <f>(AV38 - IF(AJ38&gt;1, M38*AQ38*100.0/(AL38*BJ38), 0))*(BC38+BD38)/1000.0</f>
        <v>0</v>
      </c>
      <c r="R38">
        <f>2.0/((1/T38-1/S38)+SIGN(T38)*SQRT((1/T38-1/S38)*(1/T38-1/S38) + 4*AR38/((AR38+1)*(AR38+1))*(2*1/T38*1/S38-1/S38*1/S38)))</f>
        <v>0</v>
      </c>
      <c r="S38">
        <f>IF(LEFT(AS38,1)&lt;&gt;"0",IF(LEFT(AS38,1)="1",3.0,AT38),$D$5+$E$5*(BJ38*BC38/($K$5*1000))+$F$5*(BJ38*BC38/($K$5*1000))*MAX(MIN(AQ38,$J$5),$I$5)*MAX(MIN(AQ38,$J$5),$I$5)+$G$5*MAX(MIN(AQ38,$J$5),$I$5)*(BJ38*BC38/($K$5*1000))+$H$5*(BJ38*BC38/($K$5*1000))*(BJ38*BC38/($K$5*1000)))</f>
        <v>0</v>
      </c>
      <c r="T38">
        <f>K38*(1000-(1000*0.61365*exp(17.502*X38/(240.97+X38))/(BC38+BD38)+AX38)/2)/(1000*0.61365*exp(17.502*X38/(240.97+X38))/(BC38+BD38)-AX38)</f>
        <v>0</v>
      </c>
      <c r="U38">
        <f>1/((AR38+1)/(R38/1.6)+1/(S38/1.37)) + AR38/((AR38+1)/(R38/1.6) + AR38/(S38/1.37))</f>
        <v>0</v>
      </c>
      <c r="V38">
        <f>(AM38*AP38)</f>
        <v>0</v>
      </c>
      <c r="W38">
        <f>(BE38+(V38+2*0.95*5.67E-8*(((BE38+$B$7)+273)^4-(BE38+273)^4)-44100*K38)/(1.84*29.3*S38+8*0.95*5.67E-8*(BE38+273)^3))</f>
        <v>0</v>
      </c>
      <c r="X38">
        <f>($C$7*BF38+$D$7*BG38+$E$7*W38)</f>
        <v>0</v>
      </c>
      <c r="Y38">
        <f>0.61365*exp(17.502*X38/(240.97+X38))</f>
        <v>0</v>
      </c>
      <c r="Z38">
        <f>(AA38/AB38*100)</f>
        <v>0</v>
      </c>
      <c r="AA38">
        <f>AX38*(BC38+BD38)/1000</f>
        <v>0</v>
      </c>
      <c r="AB38">
        <f>0.61365*exp(17.502*BE38/(240.97+BE38))</f>
        <v>0</v>
      </c>
      <c r="AC38">
        <f>(Y38-AX38*(BC38+BD38)/1000)</f>
        <v>0</v>
      </c>
      <c r="AD38">
        <f>(-K38*44100)</f>
        <v>0</v>
      </c>
      <c r="AE38">
        <f>2*29.3*S38*0.92*(BE38-X38)</f>
        <v>0</v>
      </c>
      <c r="AF38">
        <f>2*0.95*5.67E-8*(((BE38+$B$7)+273)^4-(X38+273)^4)</f>
        <v>0</v>
      </c>
      <c r="AG38">
        <f>V38+AF38+AD38+AE38</f>
        <v>0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MAX(0,($B$13+$C$13*BJ38)/(1+$D$13*BJ38)*BC38/(BE38+273)*$E$13)</f>
        <v>0</v>
      </c>
      <c r="AM38">
        <f>$B$11*BK38+$C$11*BL38+$F$11*BW38*(1-BZ38)</f>
        <v>0</v>
      </c>
      <c r="AN38">
        <f>AM38*AO38</f>
        <v>0</v>
      </c>
      <c r="AO38">
        <f>($B$11*$D$9+$C$11*$D$9+$F$11*((CJ38+CB38)/MAX(CJ38+CB38+CK38, 0.1)*$I$9+CK38/MAX(CJ38+CB38+CK38, 0.1)*$J$9))/($B$11+$C$11+$F$11)</f>
        <v>0</v>
      </c>
      <c r="AP38">
        <f>($B$11*$K$9+$C$11*$K$9+$F$11*((CJ38+CB38)/MAX(CJ38+CB38+CK38, 0.1)*$P$9+CK38/MAX(CJ38+CB38+CK38, 0.1)*$Q$9))/($B$11+$C$11+$F$11)</f>
        <v>0</v>
      </c>
      <c r="AQ38">
        <v>6</v>
      </c>
      <c r="AR38">
        <v>0.5</v>
      </c>
      <c r="AS38" t="s">
        <v>346</v>
      </c>
      <c r="AT38">
        <v>2</v>
      </c>
      <c r="AU38">
        <v>1692717584</v>
      </c>
      <c r="AV38">
        <v>413.265</v>
      </c>
      <c r="AW38">
        <v>419.965</v>
      </c>
      <c r="AX38">
        <v>13.5484</v>
      </c>
      <c r="AY38">
        <v>11.9595</v>
      </c>
      <c r="AZ38">
        <v>411.779</v>
      </c>
      <c r="BA38">
        <v>13.4678</v>
      </c>
      <c r="BB38">
        <v>500.254</v>
      </c>
      <c r="BC38">
        <v>100.241</v>
      </c>
      <c r="BD38">
        <v>0.100011</v>
      </c>
      <c r="BE38">
        <v>22.5734</v>
      </c>
      <c r="BF38">
        <v>22.6899</v>
      </c>
      <c r="BG38">
        <v>999.9</v>
      </c>
      <c r="BH38">
        <v>0</v>
      </c>
      <c r="BI38">
        <v>0</v>
      </c>
      <c r="BJ38">
        <v>10012.5</v>
      </c>
      <c r="BK38">
        <v>0</v>
      </c>
      <c r="BL38">
        <v>722.112</v>
      </c>
      <c r="BM38">
        <v>-6.69989</v>
      </c>
      <c r="BN38">
        <v>418.941</v>
      </c>
      <c r="BO38">
        <v>425.048</v>
      </c>
      <c r="BP38">
        <v>1.58882</v>
      </c>
      <c r="BQ38">
        <v>419.965</v>
      </c>
      <c r="BR38">
        <v>11.9595</v>
      </c>
      <c r="BS38">
        <v>1.35811</v>
      </c>
      <c r="BT38">
        <v>1.19884</v>
      </c>
      <c r="BU38">
        <v>11.4578</v>
      </c>
      <c r="BV38">
        <v>9.587160000000001</v>
      </c>
      <c r="BW38">
        <v>1999.89</v>
      </c>
      <c r="BX38">
        <v>0.899994</v>
      </c>
      <c r="BY38">
        <v>0.100006</v>
      </c>
      <c r="BZ38">
        <v>0</v>
      </c>
      <c r="CA38">
        <v>2.5779</v>
      </c>
      <c r="CB38">
        <v>0</v>
      </c>
      <c r="CC38">
        <v>21892.9</v>
      </c>
      <c r="CD38">
        <v>17857.9</v>
      </c>
      <c r="CE38">
        <v>40.687</v>
      </c>
      <c r="CF38">
        <v>41.875</v>
      </c>
      <c r="CG38">
        <v>40.812</v>
      </c>
      <c r="CH38">
        <v>40.437</v>
      </c>
      <c r="CI38">
        <v>39.687</v>
      </c>
      <c r="CJ38">
        <v>1799.89</v>
      </c>
      <c r="CK38">
        <v>200</v>
      </c>
      <c r="CL38">
        <v>0</v>
      </c>
      <c r="CM38">
        <v>1692717579.2</v>
      </c>
      <c r="CN38">
        <v>0</v>
      </c>
      <c r="CO38">
        <v>1692714554</v>
      </c>
      <c r="CP38" t="s">
        <v>347</v>
      </c>
      <c r="CQ38">
        <v>1692714553.5</v>
      </c>
      <c r="CR38">
        <v>1692714554</v>
      </c>
      <c r="CS38">
        <v>2</v>
      </c>
      <c r="CT38">
        <v>0.064</v>
      </c>
      <c r="CU38">
        <v>-0.002</v>
      </c>
      <c r="CV38">
        <v>1.486</v>
      </c>
      <c r="CW38">
        <v>0.081</v>
      </c>
      <c r="CX38">
        <v>415</v>
      </c>
      <c r="CY38">
        <v>13</v>
      </c>
      <c r="CZ38">
        <v>0.3</v>
      </c>
      <c r="DA38">
        <v>0.11</v>
      </c>
      <c r="DB38">
        <v>5.0017602729197</v>
      </c>
      <c r="DC38">
        <v>-0.06253365186124056</v>
      </c>
      <c r="DD38">
        <v>0.03286590052358958</v>
      </c>
      <c r="DE38">
        <v>1</v>
      </c>
      <c r="DF38">
        <v>0.001352149926265546</v>
      </c>
      <c r="DG38">
        <v>0.0001183049943537918</v>
      </c>
      <c r="DH38">
        <v>1.308680612274974E-05</v>
      </c>
      <c r="DI38">
        <v>1</v>
      </c>
      <c r="DJ38">
        <v>0.0965669806202806</v>
      </c>
      <c r="DK38">
        <v>-0.001898899430734812</v>
      </c>
      <c r="DL38">
        <v>0.0005928930894594827</v>
      </c>
      <c r="DM38">
        <v>1</v>
      </c>
      <c r="DN38">
        <v>3</v>
      </c>
      <c r="DO38">
        <v>3</v>
      </c>
      <c r="DP38" t="s">
        <v>348</v>
      </c>
      <c r="DQ38">
        <v>3.10309</v>
      </c>
      <c r="DR38">
        <v>2.73376</v>
      </c>
      <c r="DS38">
        <v>0.0991932</v>
      </c>
      <c r="DT38">
        <v>0.101422</v>
      </c>
      <c r="DU38">
        <v>0.0693619</v>
      </c>
      <c r="DV38">
        <v>0.0649863</v>
      </c>
      <c r="DW38">
        <v>26329.2</v>
      </c>
      <c r="DX38">
        <v>28558</v>
      </c>
      <c r="DY38">
        <v>27668.3</v>
      </c>
      <c r="DZ38">
        <v>29868.9</v>
      </c>
      <c r="EA38">
        <v>32242.4</v>
      </c>
      <c r="EB38">
        <v>34488.1</v>
      </c>
      <c r="EC38">
        <v>37956.9</v>
      </c>
      <c r="ED38">
        <v>40996.9</v>
      </c>
      <c r="EE38">
        <v>2.19915</v>
      </c>
      <c r="EF38">
        <v>2.1947</v>
      </c>
      <c r="EG38">
        <v>0.0944175</v>
      </c>
      <c r="EH38">
        <v>0</v>
      </c>
      <c r="EI38">
        <v>21.1329</v>
      </c>
      <c r="EJ38">
        <v>999.9</v>
      </c>
      <c r="EK38">
        <v>45.9</v>
      </c>
      <c r="EL38">
        <v>26.1</v>
      </c>
      <c r="EM38">
        <v>15.541</v>
      </c>
      <c r="EN38">
        <v>64.6447</v>
      </c>
      <c r="EO38">
        <v>12.9247</v>
      </c>
      <c r="EP38">
        <v>1</v>
      </c>
      <c r="EQ38">
        <v>-0.290877</v>
      </c>
      <c r="ER38">
        <v>1.13221</v>
      </c>
      <c r="ES38">
        <v>20.207</v>
      </c>
      <c r="ET38">
        <v>5.25667</v>
      </c>
      <c r="EU38">
        <v>12.0579</v>
      </c>
      <c r="EV38">
        <v>4.97335</v>
      </c>
      <c r="EW38">
        <v>3.293</v>
      </c>
      <c r="EX38">
        <v>9413.6</v>
      </c>
      <c r="EY38">
        <v>9999</v>
      </c>
      <c r="EZ38">
        <v>9999</v>
      </c>
      <c r="FA38">
        <v>146.6</v>
      </c>
      <c r="FB38">
        <v>4.97198</v>
      </c>
      <c r="FC38">
        <v>1.87056</v>
      </c>
      <c r="FD38">
        <v>1.87669</v>
      </c>
      <c r="FE38">
        <v>1.86981</v>
      </c>
      <c r="FF38">
        <v>1.87301</v>
      </c>
      <c r="FG38">
        <v>1.87454</v>
      </c>
      <c r="FH38">
        <v>1.87393</v>
      </c>
      <c r="FI38">
        <v>1.87536</v>
      </c>
      <c r="FJ38">
        <v>0</v>
      </c>
      <c r="FK38">
        <v>0</v>
      </c>
      <c r="FL38">
        <v>0</v>
      </c>
      <c r="FM38">
        <v>0</v>
      </c>
      <c r="FN38" t="s">
        <v>349</v>
      </c>
      <c r="FO38" t="s">
        <v>350</v>
      </c>
      <c r="FP38" t="s">
        <v>351</v>
      </c>
      <c r="FQ38" t="s">
        <v>351</v>
      </c>
      <c r="FR38" t="s">
        <v>351</v>
      </c>
      <c r="FS38" t="s">
        <v>351</v>
      </c>
      <c r="FT38">
        <v>0</v>
      </c>
      <c r="FU38">
        <v>100</v>
      </c>
      <c r="FV38">
        <v>100</v>
      </c>
      <c r="FW38">
        <v>1.486</v>
      </c>
      <c r="FX38">
        <v>0.0806</v>
      </c>
      <c r="FY38">
        <v>1.486142857142795</v>
      </c>
      <c r="FZ38">
        <v>0</v>
      </c>
      <c r="GA38">
        <v>0</v>
      </c>
      <c r="GB38">
        <v>0</v>
      </c>
      <c r="GC38">
        <v>0.08051999999999815</v>
      </c>
      <c r="GD38">
        <v>0</v>
      </c>
      <c r="GE38">
        <v>0</v>
      </c>
      <c r="GF38">
        <v>0</v>
      </c>
      <c r="GG38">
        <v>-1</v>
      </c>
      <c r="GH38">
        <v>-1</v>
      </c>
      <c r="GI38">
        <v>-1</v>
      </c>
      <c r="GJ38">
        <v>-1</v>
      </c>
      <c r="GK38">
        <v>50.5</v>
      </c>
      <c r="GL38">
        <v>50.5</v>
      </c>
      <c r="GM38">
        <v>1.07788</v>
      </c>
      <c r="GN38">
        <v>2.53906</v>
      </c>
      <c r="GO38">
        <v>1.39893</v>
      </c>
      <c r="GP38">
        <v>2.29614</v>
      </c>
      <c r="GQ38">
        <v>1.44897</v>
      </c>
      <c r="GR38">
        <v>2.4353</v>
      </c>
      <c r="GS38">
        <v>29.3676</v>
      </c>
      <c r="GT38">
        <v>15.8044</v>
      </c>
      <c r="GU38">
        <v>18</v>
      </c>
      <c r="GV38">
        <v>479.802</v>
      </c>
      <c r="GW38">
        <v>545.943</v>
      </c>
      <c r="GX38">
        <v>20.0007</v>
      </c>
      <c r="GY38">
        <v>23.3633</v>
      </c>
      <c r="GZ38">
        <v>30.0005</v>
      </c>
      <c r="HA38">
        <v>23.3583</v>
      </c>
      <c r="HB38">
        <v>23.3338</v>
      </c>
      <c r="HC38">
        <v>21.5433</v>
      </c>
      <c r="HD38">
        <v>24.9304</v>
      </c>
      <c r="HE38">
        <v>0</v>
      </c>
      <c r="HF38">
        <v>20</v>
      </c>
      <c r="HG38">
        <v>420</v>
      </c>
      <c r="HH38">
        <v>12.0079</v>
      </c>
      <c r="HI38">
        <v>102.39</v>
      </c>
      <c r="HJ38">
        <v>102.417</v>
      </c>
    </row>
    <row r="39" spans="1:218">
      <c r="A39">
        <v>23</v>
      </c>
      <c r="B39">
        <v>1692717744</v>
      </c>
      <c r="C39">
        <v>2879.900000095367</v>
      </c>
      <c r="D39" t="s">
        <v>395</v>
      </c>
      <c r="E39" t="s">
        <v>396</v>
      </c>
      <c r="F39" t="s">
        <v>344</v>
      </c>
      <c r="I39" t="s">
        <v>345</v>
      </c>
      <c r="J39">
        <v>1692717744</v>
      </c>
      <c r="K39">
        <f>(L39)/1000</f>
        <v>0</v>
      </c>
      <c r="L39">
        <f>1000*BB39*AJ39*(AX39-AY39)/(100*AQ39*(1000-AJ39*AX39))</f>
        <v>0</v>
      </c>
      <c r="M39">
        <f>BB39*AJ39*(AW39-AV39*(1000-AJ39*AY39)/(1000-AJ39*AX39))/(100*AQ39)</f>
        <v>0</v>
      </c>
      <c r="N39">
        <f>AV39 - IF(AJ39&gt;1, M39*AQ39*100.0/(AL39*BJ39), 0)</f>
        <v>0</v>
      </c>
      <c r="O39">
        <f>((U39-K39/2)*N39-M39)/(U39+K39/2)</f>
        <v>0</v>
      </c>
      <c r="P39">
        <f>O39*(BC39+BD39)/1000.0</f>
        <v>0</v>
      </c>
      <c r="Q39">
        <f>(AV39 - IF(AJ39&gt;1, M39*AQ39*100.0/(AL39*BJ39), 0))*(BC39+BD39)/1000.0</f>
        <v>0</v>
      </c>
      <c r="R39">
        <f>2.0/((1/T39-1/S39)+SIGN(T39)*SQRT((1/T39-1/S39)*(1/T39-1/S39) + 4*AR39/((AR39+1)*(AR39+1))*(2*1/T39*1/S39-1/S39*1/S39)))</f>
        <v>0</v>
      </c>
      <c r="S39">
        <f>IF(LEFT(AS39,1)&lt;&gt;"0",IF(LEFT(AS39,1)="1",3.0,AT39),$D$5+$E$5*(BJ39*BC39/($K$5*1000))+$F$5*(BJ39*BC39/($K$5*1000))*MAX(MIN(AQ39,$J$5),$I$5)*MAX(MIN(AQ39,$J$5),$I$5)+$G$5*MAX(MIN(AQ39,$J$5),$I$5)*(BJ39*BC39/($K$5*1000))+$H$5*(BJ39*BC39/($K$5*1000))*(BJ39*BC39/($K$5*1000)))</f>
        <v>0</v>
      </c>
      <c r="T39">
        <f>K39*(1000-(1000*0.61365*exp(17.502*X39/(240.97+X39))/(BC39+BD39)+AX39)/2)/(1000*0.61365*exp(17.502*X39/(240.97+X39))/(BC39+BD39)-AX39)</f>
        <v>0</v>
      </c>
      <c r="U39">
        <f>1/((AR39+1)/(R39/1.6)+1/(S39/1.37)) + AR39/((AR39+1)/(R39/1.6) + AR39/(S39/1.37))</f>
        <v>0</v>
      </c>
      <c r="V39">
        <f>(AM39*AP39)</f>
        <v>0</v>
      </c>
      <c r="W39">
        <f>(BE39+(V39+2*0.95*5.67E-8*(((BE39+$B$7)+273)^4-(BE39+273)^4)-44100*K39)/(1.84*29.3*S39+8*0.95*5.67E-8*(BE39+273)^3))</f>
        <v>0</v>
      </c>
      <c r="X39">
        <f>($C$7*BF39+$D$7*BG39+$E$7*W39)</f>
        <v>0</v>
      </c>
      <c r="Y39">
        <f>0.61365*exp(17.502*X39/(240.97+X39))</f>
        <v>0</v>
      </c>
      <c r="Z39">
        <f>(AA39/AB39*100)</f>
        <v>0</v>
      </c>
      <c r="AA39">
        <f>AX39*(BC39+BD39)/1000</f>
        <v>0</v>
      </c>
      <c r="AB39">
        <f>0.61365*exp(17.502*BE39/(240.97+BE39))</f>
        <v>0</v>
      </c>
      <c r="AC39">
        <f>(Y39-AX39*(BC39+BD39)/1000)</f>
        <v>0</v>
      </c>
      <c r="AD39">
        <f>(-K39*44100)</f>
        <v>0</v>
      </c>
      <c r="AE39">
        <f>2*29.3*S39*0.92*(BE39-X39)</f>
        <v>0</v>
      </c>
      <c r="AF39">
        <f>2*0.95*5.67E-8*(((BE39+$B$7)+273)^4-(X39+273)^4)</f>
        <v>0</v>
      </c>
      <c r="AG39">
        <f>V39+AF39+AD39+AE39</f>
        <v>0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MAX(0,($B$13+$C$13*BJ39)/(1+$D$13*BJ39)*BC39/(BE39+273)*$E$13)</f>
        <v>0</v>
      </c>
      <c r="AM39">
        <f>$B$11*BK39+$C$11*BL39+$F$11*BW39*(1-BZ39)</f>
        <v>0</v>
      </c>
      <c r="AN39">
        <f>AM39*AO39</f>
        <v>0</v>
      </c>
      <c r="AO39">
        <f>($B$11*$D$9+$C$11*$D$9+$F$11*((CJ39+CB39)/MAX(CJ39+CB39+CK39, 0.1)*$I$9+CK39/MAX(CJ39+CB39+CK39, 0.1)*$J$9))/($B$11+$C$11+$F$11)</f>
        <v>0</v>
      </c>
      <c r="AP39">
        <f>($B$11*$K$9+$C$11*$K$9+$F$11*((CJ39+CB39)/MAX(CJ39+CB39+CK39, 0.1)*$P$9+CK39/MAX(CJ39+CB39+CK39, 0.1)*$Q$9))/($B$11+$C$11+$F$11)</f>
        <v>0</v>
      </c>
      <c r="AQ39">
        <v>6</v>
      </c>
      <c r="AR39">
        <v>0.5</v>
      </c>
      <c r="AS39" t="s">
        <v>346</v>
      </c>
      <c r="AT39">
        <v>2</v>
      </c>
      <c r="AU39">
        <v>1692717744</v>
      </c>
      <c r="AV39">
        <v>407.221</v>
      </c>
      <c r="AW39">
        <v>419.976</v>
      </c>
      <c r="AX39">
        <v>13.7247</v>
      </c>
      <c r="AY39">
        <v>11.9422</v>
      </c>
      <c r="AZ39">
        <v>405.735</v>
      </c>
      <c r="BA39">
        <v>13.6442</v>
      </c>
      <c r="BB39">
        <v>499.939</v>
      </c>
      <c r="BC39">
        <v>100.249</v>
      </c>
      <c r="BD39">
        <v>0.0998117</v>
      </c>
      <c r="BE39">
        <v>22.6977</v>
      </c>
      <c r="BF39">
        <v>22.844</v>
      </c>
      <c r="BG39">
        <v>999.9</v>
      </c>
      <c r="BH39">
        <v>0</v>
      </c>
      <c r="BI39">
        <v>0</v>
      </c>
      <c r="BJ39">
        <v>10021.9</v>
      </c>
      <c r="BK39">
        <v>0</v>
      </c>
      <c r="BL39">
        <v>700.307</v>
      </c>
      <c r="BM39">
        <v>-12.7542</v>
      </c>
      <c r="BN39">
        <v>412.888</v>
      </c>
      <c r="BO39">
        <v>425.052</v>
      </c>
      <c r="BP39">
        <v>1.78252</v>
      </c>
      <c r="BQ39">
        <v>419.976</v>
      </c>
      <c r="BR39">
        <v>11.9422</v>
      </c>
      <c r="BS39">
        <v>1.37589</v>
      </c>
      <c r="BT39">
        <v>1.19719</v>
      </c>
      <c r="BU39">
        <v>11.6545</v>
      </c>
      <c r="BV39">
        <v>9.56668</v>
      </c>
      <c r="BW39">
        <v>1999.97</v>
      </c>
      <c r="BX39">
        <v>0.899998</v>
      </c>
      <c r="BY39">
        <v>0.100002</v>
      </c>
      <c r="BZ39">
        <v>0</v>
      </c>
      <c r="CA39">
        <v>3.0411</v>
      </c>
      <c r="CB39">
        <v>0</v>
      </c>
      <c r="CC39">
        <v>33181.9</v>
      </c>
      <c r="CD39">
        <v>17858.7</v>
      </c>
      <c r="CE39">
        <v>38.187</v>
      </c>
      <c r="CF39">
        <v>39</v>
      </c>
      <c r="CG39">
        <v>38.562</v>
      </c>
      <c r="CH39">
        <v>37.25</v>
      </c>
      <c r="CI39">
        <v>37.312</v>
      </c>
      <c r="CJ39">
        <v>1799.97</v>
      </c>
      <c r="CK39">
        <v>200</v>
      </c>
      <c r="CL39">
        <v>0</v>
      </c>
      <c r="CM39">
        <v>1692717738.8</v>
      </c>
      <c r="CN39">
        <v>0</v>
      </c>
      <c r="CO39">
        <v>1692714554</v>
      </c>
      <c r="CP39" t="s">
        <v>347</v>
      </c>
      <c r="CQ39">
        <v>1692714553.5</v>
      </c>
      <c r="CR39">
        <v>1692714554</v>
      </c>
      <c r="CS39">
        <v>2</v>
      </c>
      <c r="CT39">
        <v>0.064</v>
      </c>
      <c r="CU39">
        <v>-0.002</v>
      </c>
      <c r="CV39">
        <v>1.486</v>
      </c>
      <c r="CW39">
        <v>0.081</v>
      </c>
      <c r="CX39">
        <v>415</v>
      </c>
      <c r="CY39">
        <v>13</v>
      </c>
      <c r="CZ39">
        <v>0.3</v>
      </c>
      <c r="DA39">
        <v>0.11</v>
      </c>
      <c r="DB39">
        <v>10.00213568204866</v>
      </c>
      <c r="DC39">
        <v>0.2510775865834381</v>
      </c>
      <c r="DD39">
        <v>0.01915436000755793</v>
      </c>
      <c r="DE39">
        <v>1</v>
      </c>
      <c r="DF39">
        <v>0.001502172748039128</v>
      </c>
      <c r="DG39">
        <v>3.645655169997729E-05</v>
      </c>
      <c r="DH39">
        <v>5.254850686957839E-06</v>
      </c>
      <c r="DI39">
        <v>1</v>
      </c>
      <c r="DJ39">
        <v>0.106649036475599</v>
      </c>
      <c r="DK39">
        <v>0.006403103656801771</v>
      </c>
      <c r="DL39">
        <v>0.0003746889559605545</v>
      </c>
      <c r="DM39">
        <v>1</v>
      </c>
      <c r="DN39">
        <v>3</v>
      </c>
      <c r="DO39">
        <v>3</v>
      </c>
      <c r="DP39" t="s">
        <v>348</v>
      </c>
      <c r="DQ39">
        <v>3.10272</v>
      </c>
      <c r="DR39">
        <v>2.73364</v>
      </c>
      <c r="DS39">
        <v>0.09805</v>
      </c>
      <c r="DT39">
        <v>0.101389</v>
      </c>
      <c r="DU39">
        <v>0.07002269999999999</v>
      </c>
      <c r="DV39">
        <v>0.06489159999999999</v>
      </c>
      <c r="DW39">
        <v>26352.5</v>
      </c>
      <c r="DX39">
        <v>28548.5</v>
      </c>
      <c r="DY39">
        <v>27658.4</v>
      </c>
      <c r="DZ39">
        <v>29858.4</v>
      </c>
      <c r="EA39">
        <v>32207.5</v>
      </c>
      <c r="EB39">
        <v>34478.7</v>
      </c>
      <c r="EC39">
        <v>37943.3</v>
      </c>
      <c r="ED39">
        <v>40982.1</v>
      </c>
      <c r="EE39">
        <v>2.18897</v>
      </c>
      <c r="EF39">
        <v>2.1913</v>
      </c>
      <c r="EG39">
        <v>0.09329990000000001</v>
      </c>
      <c r="EH39">
        <v>0</v>
      </c>
      <c r="EI39">
        <v>21.3058</v>
      </c>
      <c r="EJ39">
        <v>999.9</v>
      </c>
      <c r="EK39">
        <v>45.9</v>
      </c>
      <c r="EL39">
        <v>26.1</v>
      </c>
      <c r="EM39">
        <v>15.5412</v>
      </c>
      <c r="EN39">
        <v>64.8147</v>
      </c>
      <c r="EO39">
        <v>12.9087</v>
      </c>
      <c r="EP39">
        <v>1</v>
      </c>
      <c r="EQ39">
        <v>-0.277221</v>
      </c>
      <c r="ER39">
        <v>1.19619</v>
      </c>
      <c r="ES39">
        <v>20.2046</v>
      </c>
      <c r="ET39">
        <v>5.25712</v>
      </c>
      <c r="EU39">
        <v>12.0579</v>
      </c>
      <c r="EV39">
        <v>4.9735</v>
      </c>
      <c r="EW39">
        <v>3.293</v>
      </c>
      <c r="EX39">
        <v>9417.200000000001</v>
      </c>
      <c r="EY39">
        <v>9999</v>
      </c>
      <c r="EZ39">
        <v>9999</v>
      </c>
      <c r="FA39">
        <v>146.6</v>
      </c>
      <c r="FB39">
        <v>4.97199</v>
      </c>
      <c r="FC39">
        <v>1.87057</v>
      </c>
      <c r="FD39">
        <v>1.87669</v>
      </c>
      <c r="FE39">
        <v>1.86981</v>
      </c>
      <c r="FF39">
        <v>1.87302</v>
      </c>
      <c r="FG39">
        <v>1.87455</v>
      </c>
      <c r="FH39">
        <v>1.87393</v>
      </c>
      <c r="FI39">
        <v>1.87539</v>
      </c>
      <c r="FJ39">
        <v>0</v>
      </c>
      <c r="FK39">
        <v>0</v>
      </c>
      <c r="FL39">
        <v>0</v>
      </c>
      <c r="FM39">
        <v>0</v>
      </c>
      <c r="FN39" t="s">
        <v>349</v>
      </c>
      <c r="FO39" t="s">
        <v>350</v>
      </c>
      <c r="FP39" t="s">
        <v>351</v>
      </c>
      <c r="FQ39" t="s">
        <v>351</v>
      </c>
      <c r="FR39" t="s">
        <v>351</v>
      </c>
      <c r="FS39" t="s">
        <v>351</v>
      </c>
      <c r="FT39">
        <v>0</v>
      </c>
      <c r="FU39">
        <v>100</v>
      </c>
      <c r="FV39">
        <v>100</v>
      </c>
      <c r="FW39">
        <v>1.486</v>
      </c>
      <c r="FX39">
        <v>0.0805</v>
      </c>
      <c r="FY39">
        <v>1.486142857142795</v>
      </c>
      <c r="FZ39">
        <v>0</v>
      </c>
      <c r="GA39">
        <v>0</v>
      </c>
      <c r="GB39">
        <v>0</v>
      </c>
      <c r="GC39">
        <v>0.08051999999999815</v>
      </c>
      <c r="GD39">
        <v>0</v>
      </c>
      <c r="GE39">
        <v>0</v>
      </c>
      <c r="GF39">
        <v>0</v>
      </c>
      <c r="GG39">
        <v>-1</v>
      </c>
      <c r="GH39">
        <v>-1</v>
      </c>
      <c r="GI39">
        <v>-1</v>
      </c>
      <c r="GJ39">
        <v>-1</v>
      </c>
      <c r="GK39">
        <v>53.2</v>
      </c>
      <c r="GL39">
        <v>53.2</v>
      </c>
      <c r="GM39">
        <v>1.07788</v>
      </c>
      <c r="GN39">
        <v>2.53418</v>
      </c>
      <c r="GO39">
        <v>1.39893</v>
      </c>
      <c r="GP39">
        <v>2.29614</v>
      </c>
      <c r="GQ39">
        <v>1.44897</v>
      </c>
      <c r="GR39">
        <v>2.46216</v>
      </c>
      <c r="GS39">
        <v>29.3039</v>
      </c>
      <c r="GT39">
        <v>15.7694</v>
      </c>
      <c r="GU39">
        <v>18</v>
      </c>
      <c r="GV39">
        <v>475.338</v>
      </c>
      <c r="GW39">
        <v>545.3440000000001</v>
      </c>
      <c r="GX39">
        <v>19.9998</v>
      </c>
      <c r="GY39">
        <v>23.55</v>
      </c>
      <c r="GZ39">
        <v>30.0002</v>
      </c>
      <c r="HA39">
        <v>23.5306</v>
      </c>
      <c r="HB39">
        <v>23.4978</v>
      </c>
      <c r="HC39">
        <v>21.5478</v>
      </c>
      <c r="HD39">
        <v>25.1123</v>
      </c>
      <c r="HE39">
        <v>0</v>
      </c>
      <c r="HF39">
        <v>20</v>
      </c>
      <c r="HG39">
        <v>420</v>
      </c>
      <c r="HH39">
        <v>11.9931</v>
      </c>
      <c r="HI39">
        <v>102.353</v>
      </c>
      <c r="HJ39">
        <v>102.381</v>
      </c>
    </row>
    <row r="40" spans="1:218">
      <c r="A40">
        <v>24</v>
      </c>
      <c r="B40">
        <v>1692717871</v>
      </c>
      <c r="C40">
        <v>3006.900000095367</v>
      </c>
      <c r="D40" t="s">
        <v>397</v>
      </c>
      <c r="E40" t="s">
        <v>398</v>
      </c>
      <c r="F40" t="s">
        <v>344</v>
      </c>
      <c r="I40" t="s">
        <v>345</v>
      </c>
      <c r="J40">
        <v>1692717871</v>
      </c>
      <c r="K40">
        <f>(L40)/1000</f>
        <v>0</v>
      </c>
      <c r="L40">
        <f>1000*BB40*AJ40*(AX40-AY40)/(100*AQ40*(1000-AJ40*AX40))</f>
        <v>0</v>
      </c>
      <c r="M40">
        <f>BB40*AJ40*(AW40-AV40*(1000-AJ40*AY40)/(1000-AJ40*AX40))/(100*AQ40)</f>
        <v>0</v>
      </c>
      <c r="N40">
        <f>AV40 - IF(AJ40&gt;1, M40*AQ40*100.0/(AL40*BJ40), 0)</f>
        <v>0</v>
      </c>
      <c r="O40">
        <f>((U40-K40/2)*N40-M40)/(U40+K40/2)</f>
        <v>0</v>
      </c>
      <c r="P40">
        <f>O40*(BC40+BD40)/1000.0</f>
        <v>0</v>
      </c>
      <c r="Q40">
        <f>(AV40 - IF(AJ40&gt;1, M40*AQ40*100.0/(AL40*BJ40), 0))*(BC40+BD40)/1000.0</f>
        <v>0</v>
      </c>
      <c r="R40">
        <f>2.0/((1/T40-1/S40)+SIGN(T40)*SQRT((1/T40-1/S40)*(1/T40-1/S40) + 4*AR40/((AR40+1)*(AR40+1))*(2*1/T40*1/S40-1/S40*1/S40)))</f>
        <v>0</v>
      </c>
      <c r="S40">
        <f>IF(LEFT(AS40,1)&lt;&gt;"0",IF(LEFT(AS40,1)="1",3.0,AT40),$D$5+$E$5*(BJ40*BC40/($K$5*1000))+$F$5*(BJ40*BC40/($K$5*1000))*MAX(MIN(AQ40,$J$5),$I$5)*MAX(MIN(AQ40,$J$5),$I$5)+$G$5*MAX(MIN(AQ40,$J$5),$I$5)*(BJ40*BC40/($K$5*1000))+$H$5*(BJ40*BC40/($K$5*1000))*(BJ40*BC40/($K$5*1000)))</f>
        <v>0</v>
      </c>
      <c r="T40">
        <f>K40*(1000-(1000*0.61365*exp(17.502*X40/(240.97+X40))/(BC40+BD40)+AX40)/2)/(1000*0.61365*exp(17.502*X40/(240.97+X40))/(BC40+BD40)-AX40)</f>
        <v>0</v>
      </c>
      <c r="U40">
        <f>1/((AR40+1)/(R40/1.6)+1/(S40/1.37)) + AR40/((AR40+1)/(R40/1.6) + AR40/(S40/1.37))</f>
        <v>0</v>
      </c>
      <c r="V40">
        <f>(AM40*AP40)</f>
        <v>0</v>
      </c>
      <c r="W40">
        <f>(BE40+(V40+2*0.95*5.67E-8*(((BE40+$B$7)+273)^4-(BE40+273)^4)-44100*K40)/(1.84*29.3*S40+8*0.95*5.67E-8*(BE40+273)^3))</f>
        <v>0</v>
      </c>
      <c r="X40">
        <f>($C$7*BF40+$D$7*BG40+$E$7*W40)</f>
        <v>0</v>
      </c>
      <c r="Y40">
        <f>0.61365*exp(17.502*X40/(240.97+X40))</f>
        <v>0</v>
      </c>
      <c r="Z40">
        <f>(AA40/AB40*100)</f>
        <v>0</v>
      </c>
      <c r="AA40">
        <f>AX40*(BC40+BD40)/1000</f>
        <v>0</v>
      </c>
      <c r="AB40">
        <f>0.61365*exp(17.502*BE40/(240.97+BE40))</f>
        <v>0</v>
      </c>
      <c r="AC40">
        <f>(Y40-AX40*(BC40+BD40)/1000)</f>
        <v>0</v>
      </c>
      <c r="AD40">
        <f>(-K40*44100)</f>
        <v>0</v>
      </c>
      <c r="AE40">
        <f>2*29.3*S40*0.92*(BE40-X40)</f>
        <v>0</v>
      </c>
      <c r="AF40">
        <f>2*0.95*5.67E-8*(((BE40+$B$7)+273)^4-(X40+273)^4)</f>
        <v>0</v>
      </c>
      <c r="AG40">
        <f>V40+AF40+AD40+AE40</f>
        <v>0</v>
      </c>
      <c r="AH40">
        <v>3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MAX(0,($B$13+$C$13*BJ40)/(1+$D$13*BJ40)*BC40/(BE40+273)*$E$13)</f>
        <v>0</v>
      </c>
      <c r="AM40">
        <f>$B$11*BK40+$C$11*BL40+$F$11*BW40*(1-BZ40)</f>
        <v>0</v>
      </c>
      <c r="AN40">
        <f>AM40*AO40</f>
        <v>0</v>
      </c>
      <c r="AO40">
        <f>($B$11*$D$9+$C$11*$D$9+$F$11*((CJ40+CB40)/MAX(CJ40+CB40+CK40, 0.1)*$I$9+CK40/MAX(CJ40+CB40+CK40, 0.1)*$J$9))/($B$11+$C$11+$F$11)</f>
        <v>0</v>
      </c>
      <c r="AP40">
        <f>($B$11*$K$9+$C$11*$K$9+$F$11*((CJ40+CB40)/MAX(CJ40+CB40+CK40, 0.1)*$P$9+CK40/MAX(CJ40+CB40+CK40, 0.1)*$Q$9))/($B$11+$C$11+$F$11)</f>
        <v>0</v>
      </c>
      <c r="AQ40">
        <v>6</v>
      </c>
      <c r="AR40">
        <v>0.5</v>
      </c>
      <c r="AS40" t="s">
        <v>346</v>
      </c>
      <c r="AT40">
        <v>2</v>
      </c>
      <c r="AU40">
        <v>1692717871</v>
      </c>
      <c r="AV40">
        <v>408.72</v>
      </c>
      <c r="AW40">
        <v>419.956</v>
      </c>
      <c r="AX40">
        <v>13.6129</v>
      </c>
      <c r="AY40">
        <v>11.7784</v>
      </c>
      <c r="AZ40">
        <v>407.234</v>
      </c>
      <c r="BA40">
        <v>13.5324</v>
      </c>
      <c r="BB40">
        <v>500.033</v>
      </c>
      <c r="BC40">
        <v>100.249</v>
      </c>
      <c r="BD40">
        <v>0.0999555</v>
      </c>
      <c r="BE40">
        <v>22.4978</v>
      </c>
      <c r="BF40">
        <v>22.7963</v>
      </c>
      <c r="BG40">
        <v>999.9</v>
      </c>
      <c r="BH40">
        <v>0</v>
      </c>
      <c r="BI40">
        <v>0</v>
      </c>
      <c r="BJ40">
        <v>9983.120000000001</v>
      </c>
      <c r="BK40">
        <v>0</v>
      </c>
      <c r="BL40">
        <v>440.509</v>
      </c>
      <c r="BM40">
        <v>-11.2361</v>
      </c>
      <c r="BN40">
        <v>414.361</v>
      </c>
      <c r="BO40">
        <v>424.962</v>
      </c>
      <c r="BP40">
        <v>1.83454</v>
      </c>
      <c r="BQ40">
        <v>419.956</v>
      </c>
      <c r="BR40">
        <v>11.7784</v>
      </c>
      <c r="BS40">
        <v>1.36468</v>
      </c>
      <c r="BT40">
        <v>1.18077</v>
      </c>
      <c r="BU40">
        <v>11.5308</v>
      </c>
      <c r="BV40">
        <v>9.36131</v>
      </c>
      <c r="BW40">
        <v>1999.96</v>
      </c>
      <c r="BX40">
        <v>0.9000050000000001</v>
      </c>
      <c r="BY40">
        <v>0.09999479999999999</v>
      </c>
      <c r="BZ40">
        <v>0</v>
      </c>
      <c r="CA40">
        <v>2.9672</v>
      </c>
      <c r="CB40">
        <v>0</v>
      </c>
      <c r="CC40">
        <v>26512</v>
      </c>
      <c r="CD40">
        <v>17858.7</v>
      </c>
      <c r="CE40">
        <v>36.812</v>
      </c>
      <c r="CF40">
        <v>38</v>
      </c>
      <c r="CG40">
        <v>37.187</v>
      </c>
      <c r="CH40">
        <v>36.25</v>
      </c>
      <c r="CI40">
        <v>36.125</v>
      </c>
      <c r="CJ40">
        <v>1799.97</v>
      </c>
      <c r="CK40">
        <v>199.99</v>
      </c>
      <c r="CL40">
        <v>0</v>
      </c>
      <c r="CM40">
        <v>1692717866</v>
      </c>
      <c r="CN40">
        <v>0</v>
      </c>
      <c r="CO40">
        <v>1692714554</v>
      </c>
      <c r="CP40" t="s">
        <v>347</v>
      </c>
      <c r="CQ40">
        <v>1692714553.5</v>
      </c>
      <c r="CR40">
        <v>1692714554</v>
      </c>
      <c r="CS40">
        <v>2</v>
      </c>
      <c r="CT40">
        <v>0.064</v>
      </c>
      <c r="CU40">
        <v>-0.002</v>
      </c>
      <c r="CV40">
        <v>1.486</v>
      </c>
      <c r="CW40">
        <v>0.081</v>
      </c>
      <c r="CX40">
        <v>415</v>
      </c>
      <c r="CY40">
        <v>13</v>
      </c>
      <c r="CZ40">
        <v>0.3</v>
      </c>
      <c r="DA40">
        <v>0.11</v>
      </c>
      <c r="DB40">
        <v>8.759195267220971</v>
      </c>
      <c r="DC40">
        <v>-0.04809505868062411</v>
      </c>
      <c r="DD40">
        <v>0.01020528091596249</v>
      </c>
      <c r="DE40">
        <v>1</v>
      </c>
      <c r="DF40">
        <v>0.001551949319430731</v>
      </c>
      <c r="DG40">
        <v>-1.834698910215035E-06</v>
      </c>
      <c r="DH40">
        <v>6.398065383988733E-07</v>
      </c>
      <c r="DI40">
        <v>1</v>
      </c>
      <c r="DJ40">
        <v>0.1099091939735048</v>
      </c>
      <c r="DK40">
        <v>-0.0003029451174222956</v>
      </c>
      <c r="DL40">
        <v>0.0001075377021966151</v>
      </c>
      <c r="DM40">
        <v>1</v>
      </c>
      <c r="DN40">
        <v>3</v>
      </c>
      <c r="DO40">
        <v>3</v>
      </c>
      <c r="DP40" t="s">
        <v>348</v>
      </c>
      <c r="DQ40">
        <v>3.10278</v>
      </c>
      <c r="DR40">
        <v>2.73344</v>
      </c>
      <c r="DS40">
        <v>0.09830469999999999</v>
      </c>
      <c r="DT40">
        <v>0.101363</v>
      </c>
      <c r="DU40">
        <v>0.0695741</v>
      </c>
      <c r="DV40">
        <v>0.06419619999999999</v>
      </c>
      <c r="DW40">
        <v>26341.3</v>
      </c>
      <c r="DX40">
        <v>28547.3</v>
      </c>
      <c r="DY40">
        <v>27654.7</v>
      </c>
      <c r="DZ40">
        <v>29856.5</v>
      </c>
      <c r="EA40">
        <v>32218.9</v>
      </c>
      <c r="EB40">
        <v>34501.7</v>
      </c>
      <c r="EC40">
        <v>37938.7</v>
      </c>
      <c r="ED40">
        <v>40979.2</v>
      </c>
      <c r="EE40">
        <v>2.17707</v>
      </c>
      <c r="EF40">
        <v>2.18915</v>
      </c>
      <c r="EG40">
        <v>0.0931136</v>
      </c>
      <c r="EH40">
        <v>0</v>
      </c>
      <c r="EI40">
        <v>21.2611</v>
      </c>
      <c r="EJ40">
        <v>999.9</v>
      </c>
      <c r="EK40">
        <v>45.9</v>
      </c>
      <c r="EL40">
        <v>26.2</v>
      </c>
      <c r="EM40">
        <v>15.6322</v>
      </c>
      <c r="EN40">
        <v>64.9547</v>
      </c>
      <c r="EO40">
        <v>12.7684</v>
      </c>
      <c r="EP40">
        <v>1</v>
      </c>
      <c r="EQ40">
        <v>-0.274306</v>
      </c>
      <c r="ER40">
        <v>1.12752</v>
      </c>
      <c r="ES40">
        <v>20.207</v>
      </c>
      <c r="ET40">
        <v>5.25832</v>
      </c>
      <c r="EU40">
        <v>12.0579</v>
      </c>
      <c r="EV40">
        <v>4.9734</v>
      </c>
      <c r="EW40">
        <v>3.293</v>
      </c>
      <c r="EX40">
        <v>9420.1</v>
      </c>
      <c r="EY40">
        <v>9999</v>
      </c>
      <c r="EZ40">
        <v>9999</v>
      </c>
      <c r="FA40">
        <v>146.6</v>
      </c>
      <c r="FB40">
        <v>4.97198</v>
      </c>
      <c r="FC40">
        <v>1.87057</v>
      </c>
      <c r="FD40">
        <v>1.87672</v>
      </c>
      <c r="FE40">
        <v>1.86982</v>
      </c>
      <c r="FF40">
        <v>1.87302</v>
      </c>
      <c r="FG40">
        <v>1.87456</v>
      </c>
      <c r="FH40">
        <v>1.87394</v>
      </c>
      <c r="FI40">
        <v>1.8754</v>
      </c>
      <c r="FJ40">
        <v>0</v>
      </c>
      <c r="FK40">
        <v>0</v>
      </c>
      <c r="FL40">
        <v>0</v>
      </c>
      <c r="FM40">
        <v>0</v>
      </c>
      <c r="FN40" t="s">
        <v>349</v>
      </c>
      <c r="FO40" t="s">
        <v>350</v>
      </c>
      <c r="FP40" t="s">
        <v>351</v>
      </c>
      <c r="FQ40" t="s">
        <v>351</v>
      </c>
      <c r="FR40" t="s">
        <v>351</v>
      </c>
      <c r="FS40" t="s">
        <v>351</v>
      </c>
      <c r="FT40">
        <v>0</v>
      </c>
      <c r="FU40">
        <v>100</v>
      </c>
      <c r="FV40">
        <v>100</v>
      </c>
      <c r="FW40">
        <v>1.486</v>
      </c>
      <c r="FX40">
        <v>0.0805</v>
      </c>
      <c r="FY40">
        <v>1.486142857142795</v>
      </c>
      <c r="FZ40">
        <v>0</v>
      </c>
      <c r="GA40">
        <v>0</v>
      </c>
      <c r="GB40">
        <v>0</v>
      </c>
      <c r="GC40">
        <v>0.08051999999999815</v>
      </c>
      <c r="GD40">
        <v>0</v>
      </c>
      <c r="GE40">
        <v>0</v>
      </c>
      <c r="GF40">
        <v>0</v>
      </c>
      <c r="GG40">
        <v>-1</v>
      </c>
      <c r="GH40">
        <v>-1</v>
      </c>
      <c r="GI40">
        <v>-1</v>
      </c>
      <c r="GJ40">
        <v>-1</v>
      </c>
      <c r="GK40">
        <v>55.3</v>
      </c>
      <c r="GL40">
        <v>55.3</v>
      </c>
      <c r="GM40">
        <v>1.07788</v>
      </c>
      <c r="GN40">
        <v>2.53784</v>
      </c>
      <c r="GO40">
        <v>1.39893</v>
      </c>
      <c r="GP40">
        <v>2.29492</v>
      </c>
      <c r="GQ40">
        <v>1.44897</v>
      </c>
      <c r="GR40">
        <v>2.51709</v>
      </c>
      <c r="GS40">
        <v>29.2614</v>
      </c>
      <c r="GT40">
        <v>15.7519</v>
      </c>
      <c r="GU40">
        <v>18</v>
      </c>
      <c r="GV40">
        <v>468.978</v>
      </c>
      <c r="GW40">
        <v>544.712</v>
      </c>
      <c r="GX40">
        <v>19.9999</v>
      </c>
      <c r="GY40">
        <v>23.6095</v>
      </c>
      <c r="GZ40">
        <v>30.0001</v>
      </c>
      <c r="HA40">
        <v>23.6098</v>
      </c>
      <c r="HB40">
        <v>23.5791</v>
      </c>
      <c r="HC40">
        <v>21.5525</v>
      </c>
      <c r="HD40">
        <v>26.114</v>
      </c>
      <c r="HE40">
        <v>0</v>
      </c>
      <c r="HF40">
        <v>20</v>
      </c>
      <c r="HG40">
        <v>420</v>
      </c>
      <c r="HH40">
        <v>11.8125</v>
      </c>
      <c r="HI40">
        <v>102.34</v>
      </c>
      <c r="HJ40">
        <v>102.374</v>
      </c>
    </row>
    <row r="41" spans="1:218">
      <c r="A41">
        <v>25</v>
      </c>
      <c r="B41">
        <v>1692717962</v>
      </c>
      <c r="C41">
        <v>3097.900000095367</v>
      </c>
      <c r="D41" t="s">
        <v>399</v>
      </c>
      <c r="E41" t="s">
        <v>400</v>
      </c>
      <c r="F41" t="s">
        <v>344</v>
      </c>
      <c r="I41" t="s">
        <v>345</v>
      </c>
      <c r="J41">
        <v>1692717962</v>
      </c>
      <c r="K41">
        <f>(L41)/1000</f>
        <v>0</v>
      </c>
      <c r="L41">
        <f>1000*BB41*AJ41*(AX41-AY41)/(100*AQ41*(1000-AJ41*AX41))</f>
        <v>0</v>
      </c>
      <c r="M41">
        <f>BB41*AJ41*(AW41-AV41*(1000-AJ41*AY41)/(1000-AJ41*AX41))/(100*AQ41)</f>
        <v>0</v>
      </c>
      <c r="N41">
        <f>AV41 - IF(AJ41&gt;1, M41*AQ41*100.0/(AL41*BJ41), 0)</f>
        <v>0</v>
      </c>
      <c r="O41">
        <f>((U41-K41/2)*N41-M41)/(U41+K41/2)</f>
        <v>0</v>
      </c>
      <c r="P41">
        <f>O41*(BC41+BD41)/1000.0</f>
        <v>0</v>
      </c>
      <c r="Q41">
        <f>(AV41 - IF(AJ41&gt;1, M41*AQ41*100.0/(AL41*BJ41), 0))*(BC41+BD41)/1000.0</f>
        <v>0</v>
      </c>
      <c r="R41">
        <f>2.0/((1/T41-1/S41)+SIGN(T41)*SQRT((1/T41-1/S41)*(1/T41-1/S41) + 4*AR41/((AR41+1)*(AR41+1))*(2*1/T41*1/S41-1/S41*1/S41)))</f>
        <v>0</v>
      </c>
      <c r="S41">
        <f>IF(LEFT(AS41,1)&lt;&gt;"0",IF(LEFT(AS41,1)="1",3.0,AT41),$D$5+$E$5*(BJ41*BC41/($K$5*1000))+$F$5*(BJ41*BC41/($K$5*1000))*MAX(MIN(AQ41,$J$5),$I$5)*MAX(MIN(AQ41,$J$5),$I$5)+$G$5*MAX(MIN(AQ41,$J$5),$I$5)*(BJ41*BC41/($K$5*1000))+$H$5*(BJ41*BC41/($K$5*1000))*(BJ41*BC41/($K$5*1000)))</f>
        <v>0</v>
      </c>
      <c r="T41">
        <f>K41*(1000-(1000*0.61365*exp(17.502*X41/(240.97+X41))/(BC41+BD41)+AX41)/2)/(1000*0.61365*exp(17.502*X41/(240.97+X41))/(BC41+BD41)-AX41)</f>
        <v>0</v>
      </c>
      <c r="U41">
        <f>1/((AR41+1)/(R41/1.6)+1/(S41/1.37)) + AR41/((AR41+1)/(R41/1.6) + AR41/(S41/1.37))</f>
        <v>0</v>
      </c>
      <c r="V41">
        <f>(AM41*AP41)</f>
        <v>0</v>
      </c>
      <c r="W41">
        <f>(BE41+(V41+2*0.95*5.67E-8*(((BE41+$B$7)+273)^4-(BE41+273)^4)-44100*K41)/(1.84*29.3*S41+8*0.95*5.67E-8*(BE41+273)^3))</f>
        <v>0</v>
      </c>
      <c r="X41">
        <f>($C$7*BF41+$D$7*BG41+$E$7*W41)</f>
        <v>0</v>
      </c>
      <c r="Y41">
        <f>0.61365*exp(17.502*X41/(240.97+X41))</f>
        <v>0</v>
      </c>
      <c r="Z41">
        <f>(AA41/AB41*100)</f>
        <v>0</v>
      </c>
      <c r="AA41">
        <f>AX41*(BC41+BD41)/1000</f>
        <v>0</v>
      </c>
      <c r="AB41">
        <f>0.61365*exp(17.502*BE41/(240.97+BE41))</f>
        <v>0</v>
      </c>
      <c r="AC41">
        <f>(Y41-AX41*(BC41+BD41)/1000)</f>
        <v>0</v>
      </c>
      <c r="AD41">
        <f>(-K41*44100)</f>
        <v>0</v>
      </c>
      <c r="AE41">
        <f>2*29.3*S41*0.92*(BE41-X41)</f>
        <v>0</v>
      </c>
      <c r="AF41">
        <f>2*0.95*5.67E-8*(((BE41+$B$7)+273)^4-(X41+273)^4)</f>
        <v>0</v>
      </c>
      <c r="AG41">
        <f>V41+AF41+AD41+AE41</f>
        <v>0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MAX(0,($B$13+$C$13*BJ41)/(1+$D$13*BJ41)*BC41/(BE41+273)*$E$13)</f>
        <v>0</v>
      </c>
      <c r="AM41">
        <f>$B$11*BK41+$C$11*BL41+$F$11*BW41*(1-BZ41)</f>
        <v>0</v>
      </c>
      <c r="AN41">
        <f>AM41*AO41</f>
        <v>0</v>
      </c>
      <c r="AO41">
        <f>($B$11*$D$9+$C$11*$D$9+$F$11*((CJ41+CB41)/MAX(CJ41+CB41+CK41, 0.1)*$I$9+CK41/MAX(CJ41+CB41+CK41, 0.1)*$J$9))/($B$11+$C$11+$F$11)</f>
        <v>0</v>
      </c>
      <c r="AP41">
        <f>($B$11*$K$9+$C$11*$K$9+$F$11*((CJ41+CB41)/MAX(CJ41+CB41+CK41, 0.1)*$P$9+CK41/MAX(CJ41+CB41+CK41, 0.1)*$Q$9))/($B$11+$C$11+$F$11)</f>
        <v>0</v>
      </c>
      <c r="AQ41">
        <v>6</v>
      </c>
      <c r="AR41">
        <v>0.5</v>
      </c>
      <c r="AS41" t="s">
        <v>346</v>
      </c>
      <c r="AT41">
        <v>2</v>
      </c>
      <c r="AU41">
        <v>1692717962</v>
      </c>
      <c r="AV41">
        <v>404.196</v>
      </c>
      <c r="AW41">
        <v>420.023</v>
      </c>
      <c r="AX41">
        <v>13.8015</v>
      </c>
      <c r="AY41">
        <v>10.0207</v>
      </c>
      <c r="AZ41">
        <v>402.709</v>
      </c>
      <c r="BA41">
        <v>13.7209</v>
      </c>
      <c r="BB41">
        <v>500.047</v>
      </c>
      <c r="BC41">
        <v>100.249</v>
      </c>
      <c r="BD41">
        <v>0.0999087</v>
      </c>
      <c r="BE41">
        <v>22.4372</v>
      </c>
      <c r="BF41">
        <v>22.5137</v>
      </c>
      <c r="BG41">
        <v>999.9</v>
      </c>
      <c r="BH41">
        <v>0</v>
      </c>
      <c r="BI41">
        <v>0</v>
      </c>
      <c r="BJ41">
        <v>9997.5</v>
      </c>
      <c r="BK41">
        <v>0</v>
      </c>
      <c r="BL41">
        <v>881.196</v>
      </c>
      <c r="BM41">
        <v>-15.8278</v>
      </c>
      <c r="BN41">
        <v>409.852</v>
      </c>
      <c r="BO41">
        <v>424.275</v>
      </c>
      <c r="BP41">
        <v>3.78073</v>
      </c>
      <c r="BQ41">
        <v>420.023</v>
      </c>
      <c r="BR41">
        <v>10.0207</v>
      </c>
      <c r="BS41">
        <v>1.38358</v>
      </c>
      <c r="BT41">
        <v>1.00457</v>
      </c>
      <c r="BU41">
        <v>11.7388</v>
      </c>
      <c r="BV41">
        <v>6.98276</v>
      </c>
      <c r="BW41">
        <v>1999.82</v>
      </c>
      <c r="BX41">
        <v>0.899999</v>
      </c>
      <c r="BY41">
        <v>0.100001</v>
      </c>
      <c r="BZ41">
        <v>0</v>
      </c>
      <c r="CA41">
        <v>2.5391</v>
      </c>
      <c r="CB41">
        <v>0</v>
      </c>
      <c r="CC41">
        <v>20472.9</v>
      </c>
      <c r="CD41">
        <v>17857.4</v>
      </c>
      <c r="CE41">
        <v>38.75</v>
      </c>
      <c r="CF41">
        <v>40.5</v>
      </c>
      <c r="CG41">
        <v>39.125</v>
      </c>
      <c r="CH41">
        <v>38.562</v>
      </c>
      <c r="CI41">
        <v>38</v>
      </c>
      <c r="CJ41">
        <v>1799.84</v>
      </c>
      <c r="CK41">
        <v>199.98</v>
      </c>
      <c r="CL41">
        <v>0</v>
      </c>
      <c r="CM41">
        <v>1692717956.6</v>
      </c>
      <c r="CN41">
        <v>0</v>
      </c>
      <c r="CO41">
        <v>1692714554</v>
      </c>
      <c r="CP41" t="s">
        <v>347</v>
      </c>
      <c r="CQ41">
        <v>1692714553.5</v>
      </c>
      <c r="CR41">
        <v>1692714554</v>
      </c>
      <c r="CS41">
        <v>2</v>
      </c>
      <c r="CT41">
        <v>0.064</v>
      </c>
      <c r="CU41">
        <v>-0.002</v>
      </c>
      <c r="CV41">
        <v>1.486</v>
      </c>
      <c r="CW41">
        <v>0.081</v>
      </c>
      <c r="CX41">
        <v>415</v>
      </c>
      <c r="CY41">
        <v>13</v>
      </c>
      <c r="CZ41">
        <v>0.3</v>
      </c>
      <c r="DA41">
        <v>0.11</v>
      </c>
      <c r="DB41">
        <v>11.83965442039679</v>
      </c>
      <c r="DC41">
        <v>0.2932099273040224</v>
      </c>
      <c r="DD41">
        <v>0.01811024297584474</v>
      </c>
      <c r="DE41">
        <v>1</v>
      </c>
      <c r="DF41">
        <v>0.003269355223966623</v>
      </c>
      <c r="DG41">
        <v>-0.0007102522979546029</v>
      </c>
      <c r="DH41">
        <v>5.478816855012884E-05</v>
      </c>
      <c r="DI41">
        <v>1</v>
      </c>
      <c r="DJ41">
        <v>0.2480009654460931</v>
      </c>
      <c r="DK41">
        <v>-0.05384638771168316</v>
      </c>
      <c r="DL41">
        <v>0.00269546291641246</v>
      </c>
      <c r="DM41">
        <v>1</v>
      </c>
      <c r="DN41">
        <v>3</v>
      </c>
      <c r="DO41">
        <v>3</v>
      </c>
      <c r="DP41" t="s">
        <v>348</v>
      </c>
      <c r="DQ41">
        <v>3.10237</v>
      </c>
      <c r="DR41">
        <v>2.73352</v>
      </c>
      <c r="DS41">
        <v>0.097465</v>
      </c>
      <c r="DT41">
        <v>0.101347</v>
      </c>
      <c r="DU41">
        <v>0.0703</v>
      </c>
      <c r="DV41">
        <v>0.0566506</v>
      </c>
      <c r="DW41">
        <v>26362.7</v>
      </c>
      <c r="DX41">
        <v>28546.8</v>
      </c>
      <c r="DY41">
        <v>27651.5</v>
      </c>
      <c r="DZ41">
        <v>29855.5</v>
      </c>
      <c r="EA41">
        <v>32190.7</v>
      </c>
      <c r="EB41">
        <v>34778.4</v>
      </c>
      <c r="EC41">
        <v>37935.1</v>
      </c>
      <c r="ED41">
        <v>40977.8</v>
      </c>
      <c r="EE41">
        <v>2.1927</v>
      </c>
      <c r="EF41">
        <v>2.18348</v>
      </c>
      <c r="EG41">
        <v>0.0787899</v>
      </c>
      <c r="EH41">
        <v>0</v>
      </c>
      <c r="EI41">
        <v>21.2143</v>
      </c>
      <c r="EJ41">
        <v>999.9</v>
      </c>
      <c r="EK41">
        <v>45.8</v>
      </c>
      <c r="EL41">
        <v>26.2</v>
      </c>
      <c r="EM41">
        <v>15.5993</v>
      </c>
      <c r="EN41">
        <v>64.8847</v>
      </c>
      <c r="EO41">
        <v>13.1771</v>
      </c>
      <c r="EP41">
        <v>1</v>
      </c>
      <c r="EQ41">
        <v>-0.273753</v>
      </c>
      <c r="ER41">
        <v>1.09565</v>
      </c>
      <c r="ES41">
        <v>20.2074</v>
      </c>
      <c r="ET41">
        <v>5.25817</v>
      </c>
      <c r="EU41">
        <v>12.0579</v>
      </c>
      <c r="EV41">
        <v>4.97345</v>
      </c>
      <c r="EW41">
        <v>3.293</v>
      </c>
      <c r="EX41">
        <v>9422.299999999999</v>
      </c>
      <c r="EY41">
        <v>9999</v>
      </c>
      <c r="EZ41">
        <v>9999</v>
      </c>
      <c r="FA41">
        <v>146.7</v>
      </c>
      <c r="FB41">
        <v>4.97197</v>
      </c>
      <c r="FC41">
        <v>1.87057</v>
      </c>
      <c r="FD41">
        <v>1.87669</v>
      </c>
      <c r="FE41">
        <v>1.86981</v>
      </c>
      <c r="FF41">
        <v>1.87302</v>
      </c>
      <c r="FG41">
        <v>1.87454</v>
      </c>
      <c r="FH41">
        <v>1.87393</v>
      </c>
      <c r="FI41">
        <v>1.87535</v>
      </c>
      <c r="FJ41">
        <v>0</v>
      </c>
      <c r="FK41">
        <v>0</v>
      </c>
      <c r="FL41">
        <v>0</v>
      </c>
      <c r="FM41">
        <v>0</v>
      </c>
      <c r="FN41" t="s">
        <v>349</v>
      </c>
      <c r="FO41" t="s">
        <v>350</v>
      </c>
      <c r="FP41" t="s">
        <v>351</v>
      </c>
      <c r="FQ41" t="s">
        <v>351</v>
      </c>
      <c r="FR41" t="s">
        <v>351</v>
      </c>
      <c r="FS41" t="s">
        <v>351</v>
      </c>
      <c r="FT41">
        <v>0</v>
      </c>
      <c r="FU41">
        <v>100</v>
      </c>
      <c r="FV41">
        <v>100</v>
      </c>
      <c r="FW41">
        <v>1.487</v>
      </c>
      <c r="FX41">
        <v>0.0806</v>
      </c>
      <c r="FY41">
        <v>1.486142857142795</v>
      </c>
      <c r="FZ41">
        <v>0</v>
      </c>
      <c r="GA41">
        <v>0</v>
      </c>
      <c r="GB41">
        <v>0</v>
      </c>
      <c r="GC41">
        <v>0.08051999999999815</v>
      </c>
      <c r="GD41">
        <v>0</v>
      </c>
      <c r="GE41">
        <v>0</v>
      </c>
      <c r="GF41">
        <v>0</v>
      </c>
      <c r="GG41">
        <v>-1</v>
      </c>
      <c r="GH41">
        <v>-1</v>
      </c>
      <c r="GI41">
        <v>-1</v>
      </c>
      <c r="GJ41">
        <v>-1</v>
      </c>
      <c r="GK41">
        <v>56.8</v>
      </c>
      <c r="GL41">
        <v>56.8</v>
      </c>
      <c r="GM41">
        <v>1.07666</v>
      </c>
      <c r="GN41">
        <v>2.5354</v>
      </c>
      <c r="GO41">
        <v>1.39893</v>
      </c>
      <c r="GP41">
        <v>2.29492</v>
      </c>
      <c r="GQ41">
        <v>1.44897</v>
      </c>
      <c r="GR41">
        <v>2.51343</v>
      </c>
      <c r="GS41">
        <v>29.2402</v>
      </c>
      <c r="GT41">
        <v>15.7344</v>
      </c>
      <c r="GU41">
        <v>18</v>
      </c>
      <c r="GV41">
        <v>478.702</v>
      </c>
      <c r="GW41">
        <v>541.127</v>
      </c>
      <c r="GX41">
        <v>20.0014</v>
      </c>
      <c r="GY41">
        <v>23.6261</v>
      </c>
      <c r="GZ41">
        <v>30.0003</v>
      </c>
      <c r="HA41">
        <v>23.6457</v>
      </c>
      <c r="HB41">
        <v>23.6214</v>
      </c>
      <c r="HC41">
        <v>21.5296</v>
      </c>
      <c r="HD41">
        <v>35.9447</v>
      </c>
      <c r="HE41">
        <v>0</v>
      </c>
      <c r="HF41">
        <v>20</v>
      </c>
      <c r="HG41">
        <v>420</v>
      </c>
      <c r="HH41">
        <v>9.954409999999999</v>
      </c>
      <c r="HI41">
        <v>102.33</v>
      </c>
      <c r="HJ41">
        <v>102.37</v>
      </c>
    </row>
    <row r="42" spans="1:218">
      <c r="A42">
        <v>26</v>
      </c>
      <c r="B42">
        <v>1692718049.5</v>
      </c>
      <c r="C42">
        <v>3185.400000095367</v>
      </c>
      <c r="D42" t="s">
        <v>401</v>
      </c>
      <c r="E42" t="s">
        <v>402</v>
      </c>
      <c r="F42" t="s">
        <v>344</v>
      </c>
      <c r="I42" t="s">
        <v>345</v>
      </c>
      <c r="J42">
        <v>1692718049.5</v>
      </c>
      <c r="K42">
        <f>(L42)/1000</f>
        <v>0</v>
      </c>
      <c r="L42">
        <f>1000*BB42*AJ42*(AX42-AY42)/(100*AQ42*(1000-AJ42*AX42))</f>
        <v>0</v>
      </c>
      <c r="M42">
        <f>BB42*AJ42*(AW42-AV42*(1000-AJ42*AY42)/(1000-AJ42*AX42))/(100*AQ42)</f>
        <v>0</v>
      </c>
      <c r="N42">
        <f>AV42 - IF(AJ42&gt;1, M42*AQ42*100.0/(AL42*BJ42), 0)</f>
        <v>0</v>
      </c>
      <c r="O42">
        <f>((U42-K42/2)*N42-M42)/(U42+K42/2)</f>
        <v>0</v>
      </c>
      <c r="P42">
        <f>O42*(BC42+BD42)/1000.0</f>
        <v>0</v>
      </c>
      <c r="Q42">
        <f>(AV42 - IF(AJ42&gt;1, M42*AQ42*100.0/(AL42*BJ42), 0))*(BC42+BD42)/1000.0</f>
        <v>0</v>
      </c>
      <c r="R42">
        <f>2.0/((1/T42-1/S42)+SIGN(T42)*SQRT((1/T42-1/S42)*(1/T42-1/S42) + 4*AR42/((AR42+1)*(AR42+1))*(2*1/T42*1/S42-1/S42*1/S42)))</f>
        <v>0</v>
      </c>
      <c r="S42">
        <f>IF(LEFT(AS42,1)&lt;&gt;"0",IF(LEFT(AS42,1)="1",3.0,AT42),$D$5+$E$5*(BJ42*BC42/($K$5*1000))+$F$5*(BJ42*BC42/($K$5*1000))*MAX(MIN(AQ42,$J$5),$I$5)*MAX(MIN(AQ42,$J$5),$I$5)+$G$5*MAX(MIN(AQ42,$J$5),$I$5)*(BJ42*BC42/($K$5*1000))+$H$5*(BJ42*BC42/($K$5*1000))*(BJ42*BC42/($K$5*1000)))</f>
        <v>0</v>
      </c>
      <c r="T42">
        <f>K42*(1000-(1000*0.61365*exp(17.502*X42/(240.97+X42))/(BC42+BD42)+AX42)/2)/(1000*0.61365*exp(17.502*X42/(240.97+X42))/(BC42+BD42)-AX42)</f>
        <v>0</v>
      </c>
      <c r="U42">
        <f>1/((AR42+1)/(R42/1.6)+1/(S42/1.37)) + AR42/((AR42+1)/(R42/1.6) + AR42/(S42/1.37))</f>
        <v>0</v>
      </c>
      <c r="V42">
        <f>(AM42*AP42)</f>
        <v>0</v>
      </c>
      <c r="W42">
        <f>(BE42+(V42+2*0.95*5.67E-8*(((BE42+$B$7)+273)^4-(BE42+273)^4)-44100*K42)/(1.84*29.3*S42+8*0.95*5.67E-8*(BE42+273)^3))</f>
        <v>0</v>
      </c>
      <c r="X42">
        <f>($C$7*BF42+$D$7*BG42+$E$7*W42)</f>
        <v>0</v>
      </c>
      <c r="Y42">
        <f>0.61365*exp(17.502*X42/(240.97+X42))</f>
        <v>0</v>
      </c>
      <c r="Z42">
        <f>(AA42/AB42*100)</f>
        <v>0</v>
      </c>
      <c r="AA42">
        <f>AX42*(BC42+BD42)/1000</f>
        <v>0</v>
      </c>
      <c r="AB42">
        <f>0.61365*exp(17.502*BE42/(240.97+BE42))</f>
        <v>0</v>
      </c>
      <c r="AC42">
        <f>(Y42-AX42*(BC42+BD42)/1000)</f>
        <v>0</v>
      </c>
      <c r="AD42">
        <f>(-K42*44100)</f>
        <v>0</v>
      </c>
      <c r="AE42">
        <f>2*29.3*S42*0.92*(BE42-X42)</f>
        <v>0</v>
      </c>
      <c r="AF42">
        <f>2*0.95*5.67E-8*(((BE42+$B$7)+273)^4-(X42+273)^4)</f>
        <v>0</v>
      </c>
      <c r="AG42">
        <f>V42+AF42+AD42+AE42</f>
        <v>0</v>
      </c>
      <c r="AH42">
        <v>6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MAX(0,($B$13+$C$13*BJ42)/(1+$D$13*BJ42)*BC42/(BE42+273)*$E$13)</f>
        <v>0</v>
      </c>
      <c r="AM42">
        <f>$B$11*BK42+$C$11*BL42+$F$11*BW42*(1-BZ42)</f>
        <v>0</v>
      </c>
      <c r="AN42">
        <f>AM42*AO42</f>
        <v>0</v>
      </c>
      <c r="AO42">
        <f>($B$11*$D$9+$C$11*$D$9+$F$11*((CJ42+CB42)/MAX(CJ42+CB42+CK42, 0.1)*$I$9+CK42/MAX(CJ42+CB42+CK42, 0.1)*$J$9))/($B$11+$C$11+$F$11)</f>
        <v>0</v>
      </c>
      <c r="AP42">
        <f>($B$11*$K$9+$C$11*$K$9+$F$11*((CJ42+CB42)/MAX(CJ42+CB42+CK42, 0.1)*$P$9+CK42/MAX(CJ42+CB42+CK42, 0.1)*$Q$9))/($B$11+$C$11+$F$11)</f>
        <v>0</v>
      </c>
      <c r="AQ42">
        <v>6</v>
      </c>
      <c r="AR42">
        <v>0.5</v>
      </c>
      <c r="AS42" t="s">
        <v>346</v>
      </c>
      <c r="AT42">
        <v>2</v>
      </c>
      <c r="AU42">
        <v>1692718049.5</v>
      </c>
      <c r="AV42">
        <v>404.78</v>
      </c>
      <c r="AW42">
        <v>419.98</v>
      </c>
      <c r="AX42">
        <v>13.5861</v>
      </c>
      <c r="AY42">
        <v>9.857519999999999</v>
      </c>
      <c r="AZ42">
        <v>403.294</v>
      </c>
      <c r="BA42">
        <v>13.5056</v>
      </c>
      <c r="BB42">
        <v>500.071</v>
      </c>
      <c r="BC42">
        <v>100.248</v>
      </c>
      <c r="BD42">
        <v>0.100005</v>
      </c>
      <c r="BE42">
        <v>22.6078</v>
      </c>
      <c r="BF42">
        <v>22.4868</v>
      </c>
      <c r="BG42">
        <v>999.9</v>
      </c>
      <c r="BH42">
        <v>0</v>
      </c>
      <c r="BI42">
        <v>0</v>
      </c>
      <c r="BJ42">
        <v>9994.379999999999</v>
      </c>
      <c r="BK42">
        <v>0</v>
      </c>
      <c r="BL42">
        <v>816.122</v>
      </c>
      <c r="BM42">
        <v>-15.1994</v>
      </c>
      <c r="BN42">
        <v>410.355</v>
      </c>
      <c r="BO42">
        <v>424.161</v>
      </c>
      <c r="BP42">
        <v>3.72857</v>
      </c>
      <c r="BQ42">
        <v>419.98</v>
      </c>
      <c r="BR42">
        <v>9.857519999999999</v>
      </c>
      <c r="BS42">
        <v>1.36198</v>
      </c>
      <c r="BT42">
        <v>0.988198</v>
      </c>
      <c r="BU42">
        <v>11.5008</v>
      </c>
      <c r="BV42">
        <v>6.74353</v>
      </c>
      <c r="BW42">
        <v>2000.19</v>
      </c>
      <c r="BX42">
        <v>0.900008</v>
      </c>
      <c r="BY42">
        <v>0.09999230000000001</v>
      </c>
      <c r="BZ42">
        <v>0</v>
      </c>
      <c r="CA42">
        <v>2.3666</v>
      </c>
      <c r="CB42">
        <v>0</v>
      </c>
      <c r="CC42">
        <v>29461</v>
      </c>
      <c r="CD42">
        <v>17860.7</v>
      </c>
      <c r="CE42">
        <v>40.437</v>
      </c>
      <c r="CF42">
        <v>42</v>
      </c>
      <c r="CG42">
        <v>40.625</v>
      </c>
      <c r="CH42">
        <v>40.375</v>
      </c>
      <c r="CI42">
        <v>39.5</v>
      </c>
      <c r="CJ42">
        <v>1800.19</v>
      </c>
      <c r="CK42">
        <v>200</v>
      </c>
      <c r="CL42">
        <v>0</v>
      </c>
      <c r="CM42">
        <v>1692718044.2</v>
      </c>
      <c r="CN42">
        <v>0</v>
      </c>
      <c r="CO42">
        <v>1692714554</v>
      </c>
      <c r="CP42" t="s">
        <v>347</v>
      </c>
      <c r="CQ42">
        <v>1692714553.5</v>
      </c>
      <c r="CR42">
        <v>1692714554</v>
      </c>
      <c r="CS42">
        <v>2</v>
      </c>
      <c r="CT42">
        <v>0.064</v>
      </c>
      <c r="CU42">
        <v>-0.002</v>
      </c>
      <c r="CV42">
        <v>1.486</v>
      </c>
      <c r="CW42">
        <v>0.081</v>
      </c>
      <c r="CX42">
        <v>415</v>
      </c>
      <c r="CY42">
        <v>13</v>
      </c>
      <c r="CZ42">
        <v>0.3</v>
      </c>
      <c r="DA42">
        <v>0.11</v>
      </c>
      <c r="DB42">
        <v>11.43210546393084</v>
      </c>
      <c r="DC42">
        <v>-0.05104141218741346</v>
      </c>
      <c r="DD42">
        <v>0.02196269688785151</v>
      </c>
      <c r="DE42">
        <v>1</v>
      </c>
      <c r="DF42">
        <v>0.003177144775569981</v>
      </c>
      <c r="DG42">
        <v>-0.0002248996541935812</v>
      </c>
      <c r="DH42">
        <v>1.657465609970411E-05</v>
      </c>
      <c r="DI42">
        <v>1</v>
      </c>
      <c r="DJ42">
        <v>0.2388666853392093</v>
      </c>
      <c r="DK42">
        <v>-0.02515198394467783</v>
      </c>
      <c r="DL42">
        <v>0.001212063008083753</v>
      </c>
      <c r="DM42">
        <v>1</v>
      </c>
      <c r="DN42">
        <v>3</v>
      </c>
      <c r="DO42">
        <v>3</v>
      </c>
      <c r="DP42" t="s">
        <v>348</v>
      </c>
      <c r="DQ42">
        <v>3.10236</v>
      </c>
      <c r="DR42">
        <v>2.73359</v>
      </c>
      <c r="DS42">
        <v>0.0975564</v>
      </c>
      <c r="DT42">
        <v>0.101321</v>
      </c>
      <c r="DU42">
        <v>0.0694533</v>
      </c>
      <c r="DV42">
        <v>0.0559191</v>
      </c>
      <c r="DW42">
        <v>26356.4</v>
      </c>
      <c r="DX42">
        <v>28544.7</v>
      </c>
      <c r="DY42">
        <v>27647.9</v>
      </c>
      <c r="DZ42">
        <v>29852.6</v>
      </c>
      <c r="EA42">
        <v>32215.1</v>
      </c>
      <c r="EB42">
        <v>34801.4</v>
      </c>
      <c r="EC42">
        <v>37929.5</v>
      </c>
      <c r="ED42">
        <v>40973.4</v>
      </c>
      <c r="EE42">
        <v>2.16933</v>
      </c>
      <c r="EF42">
        <v>2.18155</v>
      </c>
      <c r="EG42">
        <v>0.066679</v>
      </c>
      <c r="EH42">
        <v>0</v>
      </c>
      <c r="EI42">
        <v>21.3872</v>
      </c>
      <c r="EJ42">
        <v>999.9</v>
      </c>
      <c r="EK42">
        <v>45.7</v>
      </c>
      <c r="EL42">
        <v>26.2</v>
      </c>
      <c r="EM42">
        <v>15.5654</v>
      </c>
      <c r="EN42">
        <v>64.85469999999999</v>
      </c>
      <c r="EO42">
        <v>13.3093</v>
      </c>
      <c r="EP42">
        <v>1</v>
      </c>
      <c r="EQ42">
        <v>-0.269995</v>
      </c>
      <c r="ER42">
        <v>1.22165</v>
      </c>
      <c r="ES42">
        <v>20.2065</v>
      </c>
      <c r="ET42">
        <v>5.25652</v>
      </c>
      <c r="EU42">
        <v>12.0579</v>
      </c>
      <c r="EV42">
        <v>4.97315</v>
      </c>
      <c r="EW42">
        <v>3.293</v>
      </c>
      <c r="EX42">
        <v>9424.200000000001</v>
      </c>
      <c r="EY42">
        <v>9999</v>
      </c>
      <c r="EZ42">
        <v>9999</v>
      </c>
      <c r="FA42">
        <v>146.7</v>
      </c>
      <c r="FB42">
        <v>4.97199</v>
      </c>
      <c r="FC42">
        <v>1.87057</v>
      </c>
      <c r="FD42">
        <v>1.87676</v>
      </c>
      <c r="FE42">
        <v>1.86981</v>
      </c>
      <c r="FF42">
        <v>1.87302</v>
      </c>
      <c r="FG42">
        <v>1.87456</v>
      </c>
      <c r="FH42">
        <v>1.87393</v>
      </c>
      <c r="FI42">
        <v>1.87538</v>
      </c>
      <c r="FJ42">
        <v>0</v>
      </c>
      <c r="FK42">
        <v>0</v>
      </c>
      <c r="FL42">
        <v>0</v>
      </c>
      <c r="FM42">
        <v>0</v>
      </c>
      <c r="FN42" t="s">
        <v>349</v>
      </c>
      <c r="FO42" t="s">
        <v>350</v>
      </c>
      <c r="FP42" t="s">
        <v>351</v>
      </c>
      <c r="FQ42" t="s">
        <v>351</v>
      </c>
      <c r="FR42" t="s">
        <v>351</v>
      </c>
      <c r="FS42" t="s">
        <v>351</v>
      </c>
      <c r="FT42">
        <v>0</v>
      </c>
      <c r="FU42">
        <v>100</v>
      </c>
      <c r="FV42">
        <v>100</v>
      </c>
      <c r="FW42">
        <v>1.486</v>
      </c>
      <c r="FX42">
        <v>0.0805</v>
      </c>
      <c r="FY42">
        <v>1.486142857142795</v>
      </c>
      <c r="FZ42">
        <v>0</v>
      </c>
      <c r="GA42">
        <v>0</v>
      </c>
      <c r="GB42">
        <v>0</v>
      </c>
      <c r="GC42">
        <v>0.08051999999999815</v>
      </c>
      <c r="GD42">
        <v>0</v>
      </c>
      <c r="GE42">
        <v>0</v>
      </c>
      <c r="GF42">
        <v>0</v>
      </c>
      <c r="GG42">
        <v>-1</v>
      </c>
      <c r="GH42">
        <v>-1</v>
      </c>
      <c r="GI42">
        <v>-1</v>
      </c>
      <c r="GJ42">
        <v>-1</v>
      </c>
      <c r="GK42">
        <v>58.3</v>
      </c>
      <c r="GL42">
        <v>58.3</v>
      </c>
      <c r="GM42">
        <v>1.07666</v>
      </c>
      <c r="GN42">
        <v>2.54517</v>
      </c>
      <c r="GO42">
        <v>1.39893</v>
      </c>
      <c r="GP42">
        <v>2.29492</v>
      </c>
      <c r="GQ42">
        <v>1.44897</v>
      </c>
      <c r="GR42">
        <v>2.40967</v>
      </c>
      <c r="GS42">
        <v>29.219</v>
      </c>
      <c r="GT42">
        <v>15.7081</v>
      </c>
      <c r="GU42">
        <v>18</v>
      </c>
      <c r="GV42">
        <v>465.221</v>
      </c>
      <c r="GW42">
        <v>540.4109999999999</v>
      </c>
      <c r="GX42">
        <v>20.0022</v>
      </c>
      <c r="GY42">
        <v>23.674</v>
      </c>
      <c r="GZ42">
        <v>30.0004</v>
      </c>
      <c r="HA42">
        <v>23.6986</v>
      </c>
      <c r="HB42">
        <v>23.6808</v>
      </c>
      <c r="HC42">
        <v>21.5287</v>
      </c>
      <c r="HD42">
        <v>36.3219</v>
      </c>
      <c r="HE42">
        <v>0</v>
      </c>
      <c r="HF42">
        <v>20</v>
      </c>
      <c r="HG42">
        <v>420</v>
      </c>
      <c r="HH42">
        <v>9.973879999999999</v>
      </c>
      <c r="HI42">
        <v>102.315</v>
      </c>
      <c r="HJ42">
        <v>102.36</v>
      </c>
    </row>
    <row r="43" spans="1:218">
      <c r="A43">
        <v>27</v>
      </c>
      <c r="B43">
        <v>1692718134.5</v>
      </c>
      <c r="C43">
        <v>3270.400000095367</v>
      </c>
      <c r="D43" t="s">
        <v>403</v>
      </c>
      <c r="E43" t="s">
        <v>404</v>
      </c>
      <c r="F43" t="s">
        <v>344</v>
      </c>
      <c r="I43" t="s">
        <v>345</v>
      </c>
      <c r="J43">
        <v>1692718134.5</v>
      </c>
      <c r="K43">
        <f>(L43)/1000</f>
        <v>0</v>
      </c>
      <c r="L43">
        <f>1000*BB43*AJ43*(AX43-AY43)/(100*AQ43*(1000-AJ43*AX43))</f>
        <v>0</v>
      </c>
      <c r="M43">
        <f>BB43*AJ43*(AW43-AV43*(1000-AJ43*AY43)/(1000-AJ43*AX43))/(100*AQ43)</f>
        <v>0</v>
      </c>
      <c r="N43">
        <f>AV43 - IF(AJ43&gt;1, M43*AQ43*100.0/(AL43*BJ43), 0)</f>
        <v>0</v>
      </c>
      <c r="O43">
        <f>((U43-K43/2)*N43-M43)/(U43+K43/2)</f>
        <v>0</v>
      </c>
      <c r="P43">
        <f>O43*(BC43+BD43)/1000.0</f>
        <v>0</v>
      </c>
      <c r="Q43">
        <f>(AV43 - IF(AJ43&gt;1, M43*AQ43*100.0/(AL43*BJ43), 0))*(BC43+BD43)/1000.0</f>
        <v>0</v>
      </c>
      <c r="R43">
        <f>2.0/((1/T43-1/S43)+SIGN(T43)*SQRT((1/T43-1/S43)*(1/T43-1/S43) + 4*AR43/((AR43+1)*(AR43+1))*(2*1/T43*1/S43-1/S43*1/S43)))</f>
        <v>0</v>
      </c>
      <c r="S43">
        <f>IF(LEFT(AS43,1)&lt;&gt;"0",IF(LEFT(AS43,1)="1",3.0,AT43),$D$5+$E$5*(BJ43*BC43/($K$5*1000))+$F$5*(BJ43*BC43/($K$5*1000))*MAX(MIN(AQ43,$J$5),$I$5)*MAX(MIN(AQ43,$J$5),$I$5)+$G$5*MAX(MIN(AQ43,$J$5),$I$5)*(BJ43*BC43/($K$5*1000))+$H$5*(BJ43*BC43/($K$5*1000))*(BJ43*BC43/($K$5*1000)))</f>
        <v>0</v>
      </c>
      <c r="T43">
        <f>K43*(1000-(1000*0.61365*exp(17.502*X43/(240.97+X43))/(BC43+BD43)+AX43)/2)/(1000*0.61365*exp(17.502*X43/(240.97+X43))/(BC43+BD43)-AX43)</f>
        <v>0</v>
      </c>
      <c r="U43">
        <f>1/((AR43+1)/(R43/1.6)+1/(S43/1.37)) + AR43/((AR43+1)/(R43/1.6) + AR43/(S43/1.37))</f>
        <v>0</v>
      </c>
      <c r="V43">
        <f>(AM43*AP43)</f>
        <v>0</v>
      </c>
      <c r="W43">
        <f>(BE43+(V43+2*0.95*5.67E-8*(((BE43+$B$7)+273)^4-(BE43+273)^4)-44100*K43)/(1.84*29.3*S43+8*0.95*5.67E-8*(BE43+273)^3))</f>
        <v>0</v>
      </c>
      <c r="X43">
        <f>($C$7*BF43+$D$7*BG43+$E$7*W43)</f>
        <v>0</v>
      </c>
      <c r="Y43">
        <f>0.61365*exp(17.502*X43/(240.97+X43))</f>
        <v>0</v>
      </c>
      <c r="Z43">
        <f>(AA43/AB43*100)</f>
        <v>0</v>
      </c>
      <c r="AA43">
        <f>AX43*(BC43+BD43)/1000</f>
        <v>0</v>
      </c>
      <c r="AB43">
        <f>0.61365*exp(17.502*BE43/(240.97+BE43))</f>
        <v>0</v>
      </c>
      <c r="AC43">
        <f>(Y43-AX43*(BC43+BD43)/1000)</f>
        <v>0</v>
      </c>
      <c r="AD43">
        <f>(-K43*44100)</f>
        <v>0</v>
      </c>
      <c r="AE43">
        <f>2*29.3*S43*0.92*(BE43-X43)</f>
        <v>0</v>
      </c>
      <c r="AF43">
        <f>2*0.95*5.67E-8*(((BE43+$B$7)+273)^4-(X43+273)^4)</f>
        <v>0</v>
      </c>
      <c r="AG43">
        <f>V43+AF43+AD43+AE43</f>
        <v>0</v>
      </c>
      <c r="AH43">
        <v>25</v>
      </c>
      <c r="AI43">
        <v>5</v>
      </c>
      <c r="AJ43">
        <f>IF(AH43*$H$13&gt;=AL43,1.0,(AL43/(AL43-AH43*$H$13)))</f>
        <v>0</v>
      </c>
      <c r="AK43">
        <f>(AJ43-1)*100</f>
        <v>0</v>
      </c>
      <c r="AL43">
        <f>MAX(0,($B$13+$C$13*BJ43)/(1+$D$13*BJ43)*BC43/(BE43+273)*$E$13)</f>
        <v>0</v>
      </c>
      <c r="AM43">
        <f>$B$11*BK43+$C$11*BL43+$F$11*BW43*(1-BZ43)</f>
        <v>0</v>
      </c>
      <c r="AN43">
        <f>AM43*AO43</f>
        <v>0</v>
      </c>
      <c r="AO43">
        <f>($B$11*$D$9+$C$11*$D$9+$F$11*((CJ43+CB43)/MAX(CJ43+CB43+CK43, 0.1)*$I$9+CK43/MAX(CJ43+CB43+CK43, 0.1)*$J$9))/($B$11+$C$11+$F$11)</f>
        <v>0</v>
      </c>
      <c r="AP43">
        <f>($B$11*$K$9+$C$11*$K$9+$F$11*((CJ43+CB43)/MAX(CJ43+CB43+CK43, 0.1)*$P$9+CK43/MAX(CJ43+CB43+CK43, 0.1)*$Q$9))/($B$11+$C$11+$F$11)</f>
        <v>0</v>
      </c>
      <c r="AQ43">
        <v>6</v>
      </c>
      <c r="AR43">
        <v>0.5</v>
      </c>
      <c r="AS43" t="s">
        <v>346</v>
      </c>
      <c r="AT43">
        <v>2</v>
      </c>
      <c r="AU43">
        <v>1692718134.5</v>
      </c>
      <c r="AV43">
        <v>404.691</v>
      </c>
      <c r="AW43">
        <v>419.978</v>
      </c>
      <c r="AX43">
        <v>13.6045</v>
      </c>
      <c r="AY43">
        <v>10.1906</v>
      </c>
      <c r="AZ43">
        <v>403.205</v>
      </c>
      <c r="BA43">
        <v>13.5239</v>
      </c>
      <c r="BB43">
        <v>500.089</v>
      </c>
      <c r="BC43">
        <v>100.248</v>
      </c>
      <c r="BD43">
        <v>0.100188</v>
      </c>
      <c r="BE43">
        <v>22.6256</v>
      </c>
      <c r="BF43">
        <v>22.7109</v>
      </c>
      <c r="BG43">
        <v>999.9</v>
      </c>
      <c r="BH43">
        <v>0</v>
      </c>
      <c r="BI43">
        <v>0</v>
      </c>
      <c r="BJ43">
        <v>9978.75</v>
      </c>
      <c r="BK43">
        <v>0</v>
      </c>
      <c r="BL43">
        <v>484.35</v>
      </c>
      <c r="BM43">
        <v>-15.2869</v>
      </c>
      <c r="BN43">
        <v>410.273</v>
      </c>
      <c r="BO43">
        <v>424.302</v>
      </c>
      <c r="BP43">
        <v>3.41385</v>
      </c>
      <c r="BQ43">
        <v>419.978</v>
      </c>
      <c r="BR43">
        <v>10.1906</v>
      </c>
      <c r="BS43">
        <v>1.36381</v>
      </c>
      <c r="BT43">
        <v>1.02158</v>
      </c>
      <c r="BU43">
        <v>11.5212</v>
      </c>
      <c r="BV43">
        <v>7.2279</v>
      </c>
      <c r="BW43">
        <v>2000.02</v>
      </c>
      <c r="BX43">
        <v>0.899998</v>
      </c>
      <c r="BY43">
        <v>0.100002</v>
      </c>
      <c r="BZ43">
        <v>0</v>
      </c>
      <c r="CA43">
        <v>3.2601</v>
      </c>
      <c r="CB43">
        <v>0</v>
      </c>
      <c r="CC43">
        <v>43341.7</v>
      </c>
      <c r="CD43">
        <v>17859.1</v>
      </c>
      <c r="CE43">
        <v>39</v>
      </c>
      <c r="CF43">
        <v>39.812</v>
      </c>
      <c r="CG43">
        <v>39.25</v>
      </c>
      <c r="CH43">
        <v>38.125</v>
      </c>
      <c r="CI43">
        <v>38.062</v>
      </c>
      <c r="CJ43">
        <v>1800.01</v>
      </c>
      <c r="CK43">
        <v>200.01</v>
      </c>
      <c r="CL43">
        <v>0</v>
      </c>
      <c r="CM43">
        <v>1692718129.4</v>
      </c>
      <c r="CN43">
        <v>0</v>
      </c>
      <c r="CO43">
        <v>1692714554</v>
      </c>
      <c r="CP43" t="s">
        <v>347</v>
      </c>
      <c r="CQ43">
        <v>1692714553.5</v>
      </c>
      <c r="CR43">
        <v>1692714554</v>
      </c>
      <c r="CS43">
        <v>2</v>
      </c>
      <c r="CT43">
        <v>0.064</v>
      </c>
      <c r="CU43">
        <v>-0.002</v>
      </c>
      <c r="CV43">
        <v>1.486</v>
      </c>
      <c r="CW43">
        <v>0.081</v>
      </c>
      <c r="CX43">
        <v>415</v>
      </c>
      <c r="CY43">
        <v>13</v>
      </c>
      <c r="CZ43">
        <v>0.3</v>
      </c>
      <c r="DA43">
        <v>0.11</v>
      </c>
      <c r="DB43">
        <v>11.57126878259704</v>
      </c>
      <c r="DC43">
        <v>-0.1543891079273683</v>
      </c>
      <c r="DD43">
        <v>0.01798319426661662</v>
      </c>
      <c r="DE43">
        <v>1</v>
      </c>
      <c r="DF43">
        <v>0.00290159712149899</v>
      </c>
      <c r="DG43">
        <v>-0.0002175045551293264</v>
      </c>
      <c r="DH43">
        <v>1.749336712092965E-05</v>
      </c>
      <c r="DI43">
        <v>1</v>
      </c>
      <c r="DJ43">
        <v>0.2100552437185301</v>
      </c>
      <c r="DK43">
        <v>-0.01135232668166416</v>
      </c>
      <c r="DL43">
        <v>0.0006929212904932743</v>
      </c>
      <c r="DM43">
        <v>1</v>
      </c>
      <c r="DN43">
        <v>3</v>
      </c>
      <c r="DO43">
        <v>3</v>
      </c>
      <c r="DP43" t="s">
        <v>348</v>
      </c>
      <c r="DQ43">
        <v>3.10245</v>
      </c>
      <c r="DR43">
        <v>2.73364</v>
      </c>
      <c r="DS43">
        <v>0.0975253</v>
      </c>
      <c r="DT43">
        <v>0.101309</v>
      </c>
      <c r="DU43">
        <v>0.0695143</v>
      </c>
      <c r="DV43">
        <v>0.0573797</v>
      </c>
      <c r="DW43">
        <v>26355.5</v>
      </c>
      <c r="DX43">
        <v>28542.7</v>
      </c>
      <c r="DY43">
        <v>27646.2</v>
      </c>
      <c r="DZ43">
        <v>29850.3</v>
      </c>
      <c r="EA43">
        <v>32211.3</v>
      </c>
      <c r="EB43">
        <v>34745.6</v>
      </c>
      <c r="EC43">
        <v>37927.6</v>
      </c>
      <c r="ED43">
        <v>40971.1</v>
      </c>
      <c r="EE43">
        <v>2.12933</v>
      </c>
      <c r="EF43">
        <v>2.18035</v>
      </c>
      <c r="EG43">
        <v>0.089556</v>
      </c>
      <c r="EH43">
        <v>0</v>
      </c>
      <c r="EI43">
        <v>21.2342</v>
      </c>
      <c r="EJ43">
        <v>999.9</v>
      </c>
      <c r="EK43">
        <v>45.5</v>
      </c>
      <c r="EL43">
        <v>26.3</v>
      </c>
      <c r="EM43">
        <v>15.5886</v>
      </c>
      <c r="EN43">
        <v>65.0847</v>
      </c>
      <c r="EO43">
        <v>13.113</v>
      </c>
      <c r="EP43">
        <v>1</v>
      </c>
      <c r="EQ43">
        <v>-0.266809</v>
      </c>
      <c r="ER43">
        <v>1.25167</v>
      </c>
      <c r="ES43">
        <v>20.2044</v>
      </c>
      <c r="ET43">
        <v>5.25652</v>
      </c>
      <c r="EU43">
        <v>12.0579</v>
      </c>
      <c r="EV43">
        <v>4.9731</v>
      </c>
      <c r="EW43">
        <v>3.293</v>
      </c>
      <c r="EX43">
        <v>9426.1</v>
      </c>
      <c r="EY43">
        <v>9999</v>
      </c>
      <c r="EZ43">
        <v>9999</v>
      </c>
      <c r="FA43">
        <v>146.7</v>
      </c>
      <c r="FB43">
        <v>4.97199</v>
      </c>
      <c r="FC43">
        <v>1.8705</v>
      </c>
      <c r="FD43">
        <v>1.87668</v>
      </c>
      <c r="FE43">
        <v>1.86981</v>
      </c>
      <c r="FF43">
        <v>1.87297</v>
      </c>
      <c r="FG43">
        <v>1.87454</v>
      </c>
      <c r="FH43">
        <v>1.87393</v>
      </c>
      <c r="FI43">
        <v>1.87534</v>
      </c>
      <c r="FJ43">
        <v>0</v>
      </c>
      <c r="FK43">
        <v>0</v>
      </c>
      <c r="FL43">
        <v>0</v>
      </c>
      <c r="FM43">
        <v>0</v>
      </c>
      <c r="FN43" t="s">
        <v>349</v>
      </c>
      <c r="FO43" t="s">
        <v>350</v>
      </c>
      <c r="FP43" t="s">
        <v>351</v>
      </c>
      <c r="FQ43" t="s">
        <v>351</v>
      </c>
      <c r="FR43" t="s">
        <v>351</v>
      </c>
      <c r="FS43" t="s">
        <v>351</v>
      </c>
      <c r="FT43">
        <v>0</v>
      </c>
      <c r="FU43">
        <v>100</v>
      </c>
      <c r="FV43">
        <v>100</v>
      </c>
      <c r="FW43">
        <v>1.486</v>
      </c>
      <c r="FX43">
        <v>0.0806</v>
      </c>
      <c r="FY43">
        <v>1.486142857142795</v>
      </c>
      <c r="FZ43">
        <v>0</v>
      </c>
      <c r="GA43">
        <v>0</v>
      </c>
      <c r="GB43">
        <v>0</v>
      </c>
      <c r="GC43">
        <v>0.08051999999999815</v>
      </c>
      <c r="GD43">
        <v>0</v>
      </c>
      <c r="GE43">
        <v>0</v>
      </c>
      <c r="GF43">
        <v>0</v>
      </c>
      <c r="GG43">
        <v>-1</v>
      </c>
      <c r="GH43">
        <v>-1</v>
      </c>
      <c r="GI43">
        <v>-1</v>
      </c>
      <c r="GJ43">
        <v>-1</v>
      </c>
      <c r="GK43">
        <v>59.7</v>
      </c>
      <c r="GL43">
        <v>59.7</v>
      </c>
      <c r="GM43">
        <v>1.07788</v>
      </c>
      <c r="GN43">
        <v>2.53662</v>
      </c>
      <c r="GO43">
        <v>1.39893</v>
      </c>
      <c r="GP43">
        <v>2.29492</v>
      </c>
      <c r="GQ43">
        <v>1.44897</v>
      </c>
      <c r="GR43">
        <v>2.50366</v>
      </c>
      <c r="GS43">
        <v>29.219</v>
      </c>
      <c r="GT43">
        <v>15.6993</v>
      </c>
      <c r="GU43">
        <v>18</v>
      </c>
      <c r="GV43">
        <v>442.542</v>
      </c>
      <c r="GW43">
        <v>540.175</v>
      </c>
      <c r="GX43">
        <v>20.0002</v>
      </c>
      <c r="GY43">
        <v>23.7317</v>
      </c>
      <c r="GZ43">
        <v>30.0002</v>
      </c>
      <c r="HA43">
        <v>23.7558</v>
      </c>
      <c r="HB43">
        <v>23.7368</v>
      </c>
      <c r="HC43">
        <v>21.5376</v>
      </c>
      <c r="HD43">
        <v>34.4467</v>
      </c>
      <c r="HE43">
        <v>0</v>
      </c>
      <c r="HF43">
        <v>20</v>
      </c>
      <c r="HG43">
        <v>420</v>
      </c>
      <c r="HH43">
        <v>10.2385</v>
      </c>
      <c r="HI43">
        <v>102.31</v>
      </c>
      <c r="HJ43">
        <v>102.353</v>
      </c>
    </row>
    <row r="44" spans="1:218">
      <c r="A44">
        <v>28</v>
      </c>
      <c r="B44">
        <v>1692718196</v>
      </c>
      <c r="C44">
        <v>3331.900000095367</v>
      </c>
      <c r="D44" t="s">
        <v>405</v>
      </c>
      <c r="E44" t="s">
        <v>406</v>
      </c>
      <c r="F44" t="s">
        <v>344</v>
      </c>
      <c r="I44" t="s">
        <v>345</v>
      </c>
      <c r="J44">
        <v>1692718196</v>
      </c>
      <c r="K44">
        <f>(L44)/1000</f>
        <v>0</v>
      </c>
      <c r="L44">
        <f>1000*BB44*AJ44*(AX44-AY44)/(100*AQ44*(1000-AJ44*AX44))</f>
        <v>0</v>
      </c>
      <c r="M44">
        <f>BB44*AJ44*(AW44-AV44*(1000-AJ44*AY44)/(1000-AJ44*AX44))/(100*AQ44)</f>
        <v>0</v>
      </c>
      <c r="N44">
        <f>AV44 - IF(AJ44&gt;1, M44*AQ44*100.0/(AL44*BJ44), 0)</f>
        <v>0</v>
      </c>
      <c r="O44">
        <f>((U44-K44/2)*N44-M44)/(U44+K44/2)</f>
        <v>0</v>
      </c>
      <c r="P44">
        <f>O44*(BC44+BD44)/1000.0</f>
        <v>0</v>
      </c>
      <c r="Q44">
        <f>(AV44 - IF(AJ44&gt;1, M44*AQ44*100.0/(AL44*BJ44), 0))*(BC44+BD44)/1000.0</f>
        <v>0</v>
      </c>
      <c r="R44">
        <f>2.0/((1/T44-1/S44)+SIGN(T44)*SQRT((1/T44-1/S44)*(1/T44-1/S44) + 4*AR44/((AR44+1)*(AR44+1))*(2*1/T44*1/S44-1/S44*1/S44)))</f>
        <v>0</v>
      </c>
      <c r="S44">
        <f>IF(LEFT(AS44,1)&lt;&gt;"0",IF(LEFT(AS44,1)="1",3.0,AT44),$D$5+$E$5*(BJ44*BC44/($K$5*1000))+$F$5*(BJ44*BC44/($K$5*1000))*MAX(MIN(AQ44,$J$5),$I$5)*MAX(MIN(AQ44,$J$5),$I$5)+$G$5*MAX(MIN(AQ44,$J$5),$I$5)*(BJ44*BC44/($K$5*1000))+$H$5*(BJ44*BC44/($K$5*1000))*(BJ44*BC44/($K$5*1000)))</f>
        <v>0</v>
      </c>
      <c r="T44">
        <f>K44*(1000-(1000*0.61365*exp(17.502*X44/(240.97+X44))/(BC44+BD44)+AX44)/2)/(1000*0.61365*exp(17.502*X44/(240.97+X44))/(BC44+BD44)-AX44)</f>
        <v>0</v>
      </c>
      <c r="U44">
        <f>1/((AR44+1)/(R44/1.6)+1/(S44/1.37)) + AR44/((AR44+1)/(R44/1.6) + AR44/(S44/1.37))</f>
        <v>0</v>
      </c>
      <c r="V44">
        <f>(AM44*AP44)</f>
        <v>0</v>
      </c>
      <c r="W44">
        <f>(BE44+(V44+2*0.95*5.67E-8*(((BE44+$B$7)+273)^4-(BE44+273)^4)-44100*K44)/(1.84*29.3*S44+8*0.95*5.67E-8*(BE44+273)^3))</f>
        <v>0</v>
      </c>
      <c r="X44">
        <f>($C$7*BF44+$D$7*BG44+$E$7*W44)</f>
        <v>0</v>
      </c>
      <c r="Y44">
        <f>0.61365*exp(17.502*X44/(240.97+X44))</f>
        <v>0</v>
      </c>
      <c r="Z44">
        <f>(AA44/AB44*100)</f>
        <v>0</v>
      </c>
      <c r="AA44">
        <f>AX44*(BC44+BD44)/1000</f>
        <v>0</v>
      </c>
      <c r="AB44">
        <f>0.61365*exp(17.502*BE44/(240.97+BE44))</f>
        <v>0</v>
      </c>
      <c r="AC44">
        <f>(Y44-AX44*(BC44+BD44)/1000)</f>
        <v>0</v>
      </c>
      <c r="AD44">
        <f>(-K44*44100)</f>
        <v>0</v>
      </c>
      <c r="AE44">
        <f>2*29.3*S44*0.92*(BE44-X44)</f>
        <v>0</v>
      </c>
      <c r="AF44">
        <f>2*0.95*5.67E-8*(((BE44+$B$7)+273)^4-(X44+273)^4)</f>
        <v>0</v>
      </c>
      <c r="AG44">
        <f>V44+AF44+AD44+AE44</f>
        <v>0</v>
      </c>
      <c r="AH44">
        <v>9</v>
      </c>
      <c r="AI44">
        <v>2</v>
      </c>
      <c r="AJ44">
        <f>IF(AH44*$H$13&gt;=AL44,1.0,(AL44/(AL44-AH44*$H$13)))</f>
        <v>0</v>
      </c>
      <c r="AK44">
        <f>(AJ44-1)*100</f>
        <v>0</v>
      </c>
      <c r="AL44">
        <f>MAX(0,($B$13+$C$13*BJ44)/(1+$D$13*BJ44)*BC44/(BE44+273)*$E$13)</f>
        <v>0</v>
      </c>
      <c r="AM44">
        <f>$B$11*BK44+$C$11*BL44+$F$11*BW44*(1-BZ44)</f>
        <v>0</v>
      </c>
      <c r="AN44">
        <f>AM44*AO44</f>
        <v>0</v>
      </c>
      <c r="AO44">
        <f>($B$11*$D$9+$C$11*$D$9+$F$11*((CJ44+CB44)/MAX(CJ44+CB44+CK44, 0.1)*$I$9+CK44/MAX(CJ44+CB44+CK44, 0.1)*$J$9))/($B$11+$C$11+$F$11)</f>
        <v>0</v>
      </c>
      <c r="AP44">
        <f>($B$11*$K$9+$C$11*$K$9+$F$11*((CJ44+CB44)/MAX(CJ44+CB44+CK44, 0.1)*$P$9+CK44/MAX(CJ44+CB44+CK44, 0.1)*$Q$9))/($B$11+$C$11+$F$11)</f>
        <v>0</v>
      </c>
      <c r="AQ44">
        <v>6</v>
      </c>
      <c r="AR44">
        <v>0.5</v>
      </c>
      <c r="AS44" t="s">
        <v>346</v>
      </c>
      <c r="AT44">
        <v>2</v>
      </c>
      <c r="AU44">
        <v>1692718196</v>
      </c>
      <c r="AV44">
        <v>407.23</v>
      </c>
      <c r="AW44">
        <v>419.912</v>
      </c>
      <c r="AX44">
        <v>13.5359</v>
      </c>
      <c r="AY44">
        <v>10.3866</v>
      </c>
      <c r="AZ44">
        <v>405.744</v>
      </c>
      <c r="BA44">
        <v>13.4554</v>
      </c>
      <c r="BB44">
        <v>499.872</v>
      </c>
      <c r="BC44">
        <v>100.249</v>
      </c>
      <c r="BD44">
        <v>0.09999039999999999</v>
      </c>
      <c r="BE44">
        <v>22.5742</v>
      </c>
      <c r="BF44">
        <v>22.7417</v>
      </c>
      <c r="BG44">
        <v>999.9</v>
      </c>
      <c r="BH44">
        <v>0</v>
      </c>
      <c r="BI44">
        <v>0</v>
      </c>
      <c r="BJ44">
        <v>10005.6</v>
      </c>
      <c r="BK44">
        <v>0</v>
      </c>
      <c r="BL44">
        <v>918.228</v>
      </c>
      <c r="BM44">
        <v>-12.6818</v>
      </c>
      <c r="BN44">
        <v>412.818</v>
      </c>
      <c r="BO44">
        <v>424.319</v>
      </c>
      <c r="BP44">
        <v>3.14927</v>
      </c>
      <c r="BQ44">
        <v>419.912</v>
      </c>
      <c r="BR44">
        <v>10.3866</v>
      </c>
      <c r="BS44">
        <v>1.35696</v>
      </c>
      <c r="BT44">
        <v>1.04125</v>
      </c>
      <c r="BU44">
        <v>11.4451</v>
      </c>
      <c r="BV44">
        <v>7.50673</v>
      </c>
      <c r="BW44">
        <v>2000.09</v>
      </c>
      <c r="BX44">
        <v>0.900006</v>
      </c>
      <c r="BY44">
        <v>0.0999937</v>
      </c>
      <c r="BZ44">
        <v>0</v>
      </c>
      <c r="CA44">
        <v>3.0829</v>
      </c>
      <c r="CB44">
        <v>0</v>
      </c>
      <c r="CC44">
        <v>56154.7</v>
      </c>
      <c r="CD44">
        <v>17859.9</v>
      </c>
      <c r="CE44">
        <v>38</v>
      </c>
      <c r="CF44">
        <v>38.875</v>
      </c>
      <c r="CG44">
        <v>38.312</v>
      </c>
      <c r="CH44">
        <v>37.25</v>
      </c>
      <c r="CI44">
        <v>37.187</v>
      </c>
      <c r="CJ44">
        <v>1800.09</v>
      </c>
      <c r="CK44">
        <v>200</v>
      </c>
      <c r="CL44">
        <v>0</v>
      </c>
      <c r="CM44">
        <v>1692718191.2</v>
      </c>
      <c r="CN44">
        <v>0</v>
      </c>
      <c r="CO44">
        <v>1692714554</v>
      </c>
      <c r="CP44" t="s">
        <v>347</v>
      </c>
      <c r="CQ44">
        <v>1692714553.5</v>
      </c>
      <c r="CR44">
        <v>1692714554</v>
      </c>
      <c r="CS44">
        <v>2</v>
      </c>
      <c r="CT44">
        <v>0.064</v>
      </c>
      <c r="CU44">
        <v>-0.002</v>
      </c>
      <c r="CV44">
        <v>1.486</v>
      </c>
      <c r="CW44">
        <v>0.081</v>
      </c>
      <c r="CX44">
        <v>415</v>
      </c>
      <c r="CY44">
        <v>13</v>
      </c>
      <c r="CZ44">
        <v>0.3</v>
      </c>
      <c r="DA44">
        <v>0.11</v>
      </c>
      <c r="DB44">
        <v>9.528597405878381</v>
      </c>
      <c r="DC44">
        <v>0.225900059900638</v>
      </c>
      <c r="DD44">
        <v>0.02128534612892856</v>
      </c>
      <c r="DE44">
        <v>1</v>
      </c>
      <c r="DF44">
        <v>0.002670968233102654</v>
      </c>
      <c r="DG44">
        <v>-0.0001871268302977545</v>
      </c>
      <c r="DH44">
        <v>1.653331038557709E-05</v>
      </c>
      <c r="DI44">
        <v>1</v>
      </c>
      <c r="DJ44">
        <v>0.1908626775677724</v>
      </c>
      <c r="DK44">
        <v>-0.004320284298826884</v>
      </c>
      <c r="DL44">
        <v>0.0005859030679381818</v>
      </c>
      <c r="DM44">
        <v>1</v>
      </c>
      <c r="DN44">
        <v>3</v>
      </c>
      <c r="DO44">
        <v>3</v>
      </c>
      <c r="DP44" t="s">
        <v>348</v>
      </c>
      <c r="DQ44">
        <v>3.10225</v>
      </c>
      <c r="DR44">
        <v>2.73367</v>
      </c>
      <c r="DS44">
        <v>0.097984</v>
      </c>
      <c r="DT44">
        <v>0.10129</v>
      </c>
      <c r="DU44">
        <v>0.06924139999999999</v>
      </c>
      <c r="DV44">
        <v>0.0582315</v>
      </c>
      <c r="DW44">
        <v>26338.6</v>
      </c>
      <c r="DX44">
        <v>28539.7</v>
      </c>
      <c r="DY44">
        <v>27642.6</v>
      </c>
      <c r="DZ44">
        <v>29846.6</v>
      </c>
      <c r="EA44">
        <v>32215.4</v>
      </c>
      <c r="EB44">
        <v>34709.3</v>
      </c>
      <c r="EC44">
        <v>37921.5</v>
      </c>
      <c r="ED44">
        <v>40965.4</v>
      </c>
      <c r="EE44">
        <v>2.16087</v>
      </c>
      <c r="EF44">
        <v>2.17955</v>
      </c>
      <c r="EG44">
        <v>0.102997</v>
      </c>
      <c r="EH44">
        <v>0</v>
      </c>
      <c r="EI44">
        <v>21.0431</v>
      </c>
      <c r="EJ44">
        <v>999.9</v>
      </c>
      <c r="EK44">
        <v>45.3</v>
      </c>
      <c r="EL44">
        <v>26.3</v>
      </c>
      <c r="EM44">
        <v>15.5204</v>
      </c>
      <c r="EN44">
        <v>64.85469999999999</v>
      </c>
      <c r="EO44">
        <v>12.9006</v>
      </c>
      <c r="EP44">
        <v>1</v>
      </c>
      <c r="EQ44">
        <v>-0.263808</v>
      </c>
      <c r="ER44">
        <v>1.27311</v>
      </c>
      <c r="ES44">
        <v>20.2037</v>
      </c>
      <c r="ET44">
        <v>5.25443</v>
      </c>
      <c r="EU44">
        <v>12.0579</v>
      </c>
      <c r="EV44">
        <v>4.97245</v>
      </c>
      <c r="EW44">
        <v>3.29225</v>
      </c>
      <c r="EX44">
        <v>9427.6</v>
      </c>
      <c r="EY44">
        <v>9999</v>
      </c>
      <c r="EZ44">
        <v>9999</v>
      </c>
      <c r="FA44">
        <v>146.7</v>
      </c>
      <c r="FB44">
        <v>4.97197</v>
      </c>
      <c r="FC44">
        <v>1.87055</v>
      </c>
      <c r="FD44">
        <v>1.87669</v>
      </c>
      <c r="FE44">
        <v>1.86981</v>
      </c>
      <c r="FF44">
        <v>1.87302</v>
      </c>
      <c r="FG44">
        <v>1.87454</v>
      </c>
      <c r="FH44">
        <v>1.87393</v>
      </c>
      <c r="FI44">
        <v>1.87532</v>
      </c>
      <c r="FJ44">
        <v>0</v>
      </c>
      <c r="FK44">
        <v>0</v>
      </c>
      <c r="FL44">
        <v>0</v>
      </c>
      <c r="FM44">
        <v>0</v>
      </c>
      <c r="FN44" t="s">
        <v>349</v>
      </c>
      <c r="FO44" t="s">
        <v>350</v>
      </c>
      <c r="FP44" t="s">
        <v>351</v>
      </c>
      <c r="FQ44" t="s">
        <v>351</v>
      </c>
      <c r="FR44" t="s">
        <v>351</v>
      </c>
      <c r="FS44" t="s">
        <v>351</v>
      </c>
      <c r="FT44">
        <v>0</v>
      </c>
      <c r="FU44">
        <v>100</v>
      </c>
      <c r="FV44">
        <v>100</v>
      </c>
      <c r="FW44">
        <v>1.486</v>
      </c>
      <c r="FX44">
        <v>0.0805</v>
      </c>
      <c r="FY44">
        <v>1.486142857142795</v>
      </c>
      <c r="FZ44">
        <v>0</v>
      </c>
      <c r="GA44">
        <v>0</v>
      </c>
      <c r="GB44">
        <v>0</v>
      </c>
      <c r="GC44">
        <v>0.08051999999999815</v>
      </c>
      <c r="GD44">
        <v>0</v>
      </c>
      <c r="GE44">
        <v>0</v>
      </c>
      <c r="GF44">
        <v>0</v>
      </c>
      <c r="GG44">
        <v>-1</v>
      </c>
      <c r="GH44">
        <v>-1</v>
      </c>
      <c r="GI44">
        <v>-1</v>
      </c>
      <c r="GJ44">
        <v>-1</v>
      </c>
      <c r="GK44">
        <v>60.7</v>
      </c>
      <c r="GL44">
        <v>60.7</v>
      </c>
      <c r="GM44">
        <v>1.07788</v>
      </c>
      <c r="GN44">
        <v>2.54395</v>
      </c>
      <c r="GO44">
        <v>1.39893</v>
      </c>
      <c r="GP44">
        <v>2.29492</v>
      </c>
      <c r="GQ44">
        <v>1.44897</v>
      </c>
      <c r="GR44">
        <v>2.33643</v>
      </c>
      <c r="GS44">
        <v>29.219</v>
      </c>
      <c r="GT44">
        <v>15.6731</v>
      </c>
      <c r="GU44">
        <v>18</v>
      </c>
      <c r="GV44">
        <v>461.136</v>
      </c>
      <c r="GW44">
        <v>540.048</v>
      </c>
      <c r="GX44">
        <v>20.0008</v>
      </c>
      <c r="GY44">
        <v>23.7701</v>
      </c>
      <c r="GZ44">
        <v>30.0002</v>
      </c>
      <c r="HA44">
        <v>23.7945</v>
      </c>
      <c r="HB44">
        <v>23.777</v>
      </c>
      <c r="HC44">
        <v>21.5443</v>
      </c>
      <c r="HD44">
        <v>33.0272</v>
      </c>
      <c r="HE44">
        <v>0</v>
      </c>
      <c r="HF44">
        <v>20</v>
      </c>
      <c r="HG44">
        <v>420</v>
      </c>
      <c r="HH44">
        <v>10.4627</v>
      </c>
      <c r="HI44">
        <v>102.295</v>
      </c>
      <c r="HJ44">
        <v>102.34</v>
      </c>
    </row>
    <row r="45" spans="1:218">
      <c r="A45">
        <v>29</v>
      </c>
      <c r="B45">
        <v>1692718309.6</v>
      </c>
      <c r="C45">
        <v>3445.5</v>
      </c>
      <c r="D45" t="s">
        <v>407</v>
      </c>
      <c r="E45" t="s">
        <v>408</v>
      </c>
      <c r="F45" t="s">
        <v>344</v>
      </c>
      <c r="I45" t="s">
        <v>345</v>
      </c>
      <c r="J45">
        <v>1692718309.6</v>
      </c>
      <c r="K45">
        <f>(L45)/1000</f>
        <v>0</v>
      </c>
      <c r="L45">
        <f>1000*BB45*AJ45*(AX45-AY45)/(100*AQ45*(1000-AJ45*AX45))</f>
        <v>0</v>
      </c>
      <c r="M45">
        <f>BB45*AJ45*(AW45-AV45*(1000-AJ45*AY45)/(1000-AJ45*AX45))/(100*AQ45)</f>
        <v>0</v>
      </c>
      <c r="N45">
        <f>AV45 - IF(AJ45&gt;1, M45*AQ45*100.0/(AL45*BJ45), 0)</f>
        <v>0</v>
      </c>
      <c r="O45">
        <f>((U45-K45/2)*N45-M45)/(U45+K45/2)</f>
        <v>0</v>
      </c>
      <c r="P45">
        <f>O45*(BC45+BD45)/1000.0</f>
        <v>0</v>
      </c>
      <c r="Q45">
        <f>(AV45 - IF(AJ45&gt;1, M45*AQ45*100.0/(AL45*BJ45), 0))*(BC45+BD45)/1000.0</f>
        <v>0</v>
      </c>
      <c r="R45">
        <f>2.0/((1/T45-1/S45)+SIGN(T45)*SQRT((1/T45-1/S45)*(1/T45-1/S45) + 4*AR45/((AR45+1)*(AR45+1))*(2*1/T45*1/S45-1/S45*1/S45)))</f>
        <v>0</v>
      </c>
      <c r="S45">
        <f>IF(LEFT(AS45,1)&lt;&gt;"0",IF(LEFT(AS45,1)="1",3.0,AT45),$D$5+$E$5*(BJ45*BC45/($K$5*1000))+$F$5*(BJ45*BC45/($K$5*1000))*MAX(MIN(AQ45,$J$5),$I$5)*MAX(MIN(AQ45,$J$5),$I$5)+$G$5*MAX(MIN(AQ45,$J$5),$I$5)*(BJ45*BC45/($K$5*1000))+$H$5*(BJ45*BC45/($K$5*1000))*(BJ45*BC45/($K$5*1000)))</f>
        <v>0</v>
      </c>
      <c r="T45">
        <f>K45*(1000-(1000*0.61365*exp(17.502*X45/(240.97+X45))/(BC45+BD45)+AX45)/2)/(1000*0.61365*exp(17.502*X45/(240.97+X45))/(BC45+BD45)-AX45)</f>
        <v>0</v>
      </c>
      <c r="U45">
        <f>1/((AR45+1)/(R45/1.6)+1/(S45/1.37)) + AR45/((AR45+1)/(R45/1.6) + AR45/(S45/1.37))</f>
        <v>0</v>
      </c>
      <c r="V45">
        <f>(AM45*AP45)</f>
        <v>0</v>
      </c>
      <c r="W45">
        <f>(BE45+(V45+2*0.95*5.67E-8*(((BE45+$B$7)+273)^4-(BE45+273)^4)-44100*K45)/(1.84*29.3*S45+8*0.95*5.67E-8*(BE45+273)^3))</f>
        <v>0</v>
      </c>
      <c r="X45">
        <f>($C$7*BF45+$D$7*BG45+$E$7*W45)</f>
        <v>0</v>
      </c>
      <c r="Y45">
        <f>0.61365*exp(17.502*X45/(240.97+X45))</f>
        <v>0</v>
      </c>
      <c r="Z45">
        <f>(AA45/AB45*100)</f>
        <v>0</v>
      </c>
      <c r="AA45">
        <f>AX45*(BC45+BD45)/1000</f>
        <v>0</v>
      </c>
      <c r="AB45">
        <f>0.61365*exp(17.502*BE45/(240.97+BE45))</f>
        <v>0</v>
      </c>
      <c r="AC45">
        <f>(Y45-AX45*(BC45+BD45)/1000)</f>
        <v>0</v>
      </c>
      <c r="AD45">
        <f>(-K45*44100)</f>
        <v>0</v>
      </c>
      <c r="AE45">
        <f>2*29.3*S45*0.92*(BE45-X45)</f>
        <v>0</v>
      </c>
      <c r="AF45">
        <f>2*0.95*5.67E-8*(((BE45+$B$7)+273)^4-(X45+273)^4)</f>
        <v>0</v>
      </c>
      <c r="AG45">
        <f>V45+AF45+AD45+AE45</f>
        <v>0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MAX(0,($B$13+$C$13*BJ45)/(1+$D$13*BJ45)*BC45/(BE45+273)*$E$13)</f>
        <v>0</v>
      </c>
      <c r="AM45">
        <f>$B$11*BK45+$C$11*BL45+$F$11*BW45*(1-BZ45)</f>
        <v>0</v>
      </c>
      <c r="AN45">
        <f>AM45*AO45</f>
        <v>0</v>
      </c>
      <c r="AO45">
        <f>($B$11*$D$9+$C$11*$D$9+$F$11*((CJ45+CB45)/MAX(CJ45+CB45+CK45, 0.1)*$I$9+CK45/MAX(CJ45+CB45+CK45, 0.1)*$J$9))/($B$11+$C$11+$F$11)</f>
        <v>0</v>
      </c>
      <c r="AP45">
        <f>($B$11*$K$9+$C$11*$K$9+$F$11*((CJ45+CB45)/MAX(CJ45+CB45+CK45, 0.1)*$P$9+CK45/MAX(CJ45+CB45+CK45, 0.1)*$Q$9))/($B$11+$C$11+$F$11)</f>
        <v>0</v>
      </c>
      <c r="AQ45">
        <v>6</v>
      </c>
      <c r="AR45">
        <v>0.5</v>
      </c>
      <c r="AS45" t="s">
        <v>346</v>
      </c>
      <c r="AT45">
        <v>2</v>
      </c>
      <c r="AU45">
        <v>1692718309.6</v>
      </c>
      <c r="AV45">
        <v>395.307</v>
      </c>
      <c r="AW45">
        <v>420.038</v>
      </c>
      <c r="AX45">
        <v>13.5982</v>
      </c>
      <c r="AY45">
        <v>8.27895</v>
      </c>
      <c r="AZ45">
        <v>393.821</v>
      </c>
      <c r="BA45">
        <v>13.5177</v>
      </c>
      <c r="BB45">
        <v>499.96</v>
      </c>
      <c r="BC45">
        <v>100.249</v>
      </c>
      <c r="BD45">
        <v>0.0999522</v>
      </c>
      <c r="BE45">
        <v>22.3898</v>
      </c>
      <c r="BF45">
        <v>22.0843</v>
      </c>
      <c r="BG45">
        <v>999.9</v>
      </c>
      <c r="BH45">
        <v>0</v>
      </c>
      <c r="BI45">
        <v>0</v>
      </c>
      <c r="BJ45">
        <v>9998.120000000001</v>
      </c>
      <c r="BK45">
        <v>0</v>
      </c>
      <c r="BL45">
        <v>850.49</v>
      </c>
      <c r="BM45">
        <v>-24.7304</v>
      </c>
      <c r="BN45">
        <v>400.757</v>
      </c>
      <c r="BO45">
        <v>423.544</v>
      </c>
      <c r="BP45">
        <v>5.3193</v>
      </c>
      <c r="BQ45">
        <v>420.038</v>
      </c>
      <c r="BR45">
        <v>8.27895</v>
      </c>
      <c r="BS45">
        <v>1.36321</v>
      </c>
      <c r="BT45">
        <v>0.8299569999999999</v>
      </c>
      <c r="BU45">
        <v>11.5145</v>
      </c>
      <c r="BV45">
        <v>4.23026</v>
      </c>
      <c r="BW45">
        <v>2000.04</v>
      </c>
      <c r="BX45">
        <v>0.899996</v>
      </c>
      <c r="BY45">
        <v>0.100004</v>
      </c>
      <c r="BZ45">
        <v>0</v>
      </c>
      <c r="CA45">
        <v>2.5086</v>
      </c>
      <c r="CB45">
        <v>0</v>
      </c>
      <c r="CC45">
        <v>41722.7</v>
      </c>
      <c r="CD45">
        <v>17859.4</v>
      </c>
      <c r="CE45">
        <v>37.75</v>
      </c>
      <c r="CF45">
        <v>39.125</v>
      </c>
      <c r="CG45">
        <v>38</v>
      </c>
      <c r="CH45">
        <v>37.375</v>
      </c>
      <c r="CI45">
        <v>37.125</v>
      </c>
      <c r="CJ45">
        <v>1800.03</v>
      </c>
      <c r="CK45">
        <v>200.01</v>
      </c>
      <c r="CL45">
        <v>0</v>
      </c>
      <c r="CM45">
        <v>1692718304.6</v>
      </c>
      <c r="CN45">
        <v>0</v>
      </c>
      <c r="CO45">
        <v>1692714554</v>
      </c>
      <c r="CP45" t="s">
        <v>347</v>
      </c>
      <c r="CQ45">
        <v>1692714553.5</v>
      </c>
      <c r="CR45">
        <v>1692714554</v>
      </c>
      <c r="CS45">
        <v>2</v>
      </c>
      <c r="CT45">
        <v>0.064</v>
      </c>
      <c r="CU45">
        <v>-0.002</v>
      </c>
      <c r="CV45">
        <v>1.486</v>
      </c>
      <c r="CW45">
        <v>0.081</v>
      </c>
      <c r="CX45">
        <v>415</v>
      </c>
      <c r="CY45">
        <v>13</v>
      </c>
      <c r="CZ45">
        <v>0.3</v>
      </c>
      <c r="DA45">
        <v>0.11</v>
      </c>
      <c r="DB45">
        <v>18.71063842298341</v>
      </c>
      <c r="DC45">
        <v>0.7128089045699034</v>
      </c>
      <c r="DD45">
        <v>0.05239599561415854</v>
      </c>
      <c r="DE45">
        <v>1</v>
      </c>
      <c r="DF45">
        <v>0.004508477320049172</v>
      </c>
      <c r="DG45">
        <v>-5.009305495469541E-05</v>
      </c>
      <c r="DH45">
        <v>9.612513144996264E-06</v>
      </c>
      <c r="DI45">
        <v>1</v>
      </c>
      <c r="DJ45">
        <v>0.364663897892336</v>
      </c>
      <c r="DK45">
        <v>-0.01804818163335401</v>
      </c>
      <c r="DL45">
        <v>0.0008808263954330371</v>
      </c>
      <c r="DM45">
        <v>1</v>
      </c>
      <c r="DN45">
        <v>3</v>
      </c>
      <c r="DO45">
        <v>3</v>
      </c>
      <c r="DP45" t="s">
        <v>348</v>
      </c>
      <c r="DQ45">
        <v>3.10184</v>
      </c>
      <c r="DR45">
        <v>2.73357</v>
      </c>
      <c r="DS45">
        <v>0.0957523</v>
      </c>
      <c r="DT45">
        <v>0.101265</v>
      </c>
      <c r="DU45">
        <v>0.0694664</v>
      </c>
      <c r="DV45">
        <v>0.0486897</v>
      </c>
      <c r="DW45">
        <v>26394.2</v>
      </c>
      <c r="DX45">
        <v>28533.7</v>
      </c>
      <c r="DY45">
        <v>27633</v>
      </c>
      <c r="DZ45">
        <v>29839.9</v>
      </c>
      <c r="EA45">
        <v>32195.8</v>
      </c>
      <c r="EB45">
        <v>35051.2</v>
      </c>
      <c r="EC45">
        <v>37908</v>
      </c>
      <c r="ED45">
        <v>40954.8</v>
      </c>
      <c r="EE45">
        <v>2.2001</v>
      </c>
      <c r="EF45">
        <v>2.1715</v>
      </c>
      <c r="EG45">
        <v>0.0777096</v>
      </c>
      <c r="EH45">
        <v>0</v>
      </c>
      <c r="EI45">
        <v>20.8018</v>
      </c>
      <c r="EJ45">
        <v>999.9</v>
      </c>
      <c r="EK45">
        <v>45</v>
      </c>
      <c r="EL45">
        <v>26.3</v>
      </c>
      <c r="EM45">
        <v>15.4172</v>
      </c>
      <c r="EN45">
        <v>65.2084</v>
      </c>
      <c r="EO45">
        <v>13.0168</v>
      </c>
      <c r="EP45">
        <v>1</v>
      </c>
      <c r="EQ45">
        <v>-0.255185</v>
      </c>
      <c r="ER45">
        <v>1.26101</v>
      </c>
      <c r="ES45">
        <v>20.2066</v>
      </c>
      <c r="ET45">
        <v>5.25787</v>
      </c>
      <c r="EU45">
        <v>12.0579</v>
      </c>
      <c r="EV45">
        <v>4.9733</v>
      </c>
      <c r="EW45">
        <v>3.293</v>
      </c>
      <c r="EX45">
        <v>9430.200000000001</v>
      </c>
      <c r="EY45">
        <v>9999</v>
      </c>
      <c r="EZ45">
        <v>9999</v>
      </c>
      <c r="FA45">
        <v>146.8</v>
      </c>
      <c r="FB45">
        <v>4.97198</v>
      </c>
      <c r="FC45">
        <v>1.87056</v>
      </c>
      <c r="FD45">
        <v>1.87669</v>
      </c>
      <c r="FE45">
        <v>1.86981</v>
      </c>
      <c r="FF45">
        <v>1.87302</v>
      </c>
      <c r="FG45">
        <v>1.87454</v>
      </c>
      <c r="FH45">
        <v>1.87393</v>
      </c>
      <c r="FI45">
        <v>1.87535</v>
      </c>
      <c r="FJ45">
        <v>0</v>
      </c>
      <c r="FK45">
        <v>0</v>
      </c>
      <c r="FL45">
        <v>0</v>
      </c>
      <c r="FM45">
        <v>0</v>
      </c>
      <c r="FN45" t="s">
        <v>349</v>
      </c>
      <c r="FO45" t="s">
        <v>350</v>
      </c>
      <c r="FP45" t="s">
        <v>351</v>
      </c>
      <c r="FQ45" t="s">
        <v>351</v>
      </c>
      <c r="FR45" t="s">
        <v>351</v>
      </c>
      <c r="FS45" t="s">
        <v>351</v>
      </c>
      <c r="FT45">
        <v>0</v>
      </c>
      <c r="FU45">
        <v>100</v>
      </c>
      <c r="FV45">
        <v>100</v>
      </c>
      <c r="FW45">
        <v>1.486</v>
      </c>
      <c r="FX45">
        <v>0.0805</v>
      </c>
      <c r="FY45">
        <v>1.486142857142795</v>
      </c>
      <c r="FZ45">
        <v>0</v>
      </c>
      <c r="GA45">
        <v>0</v>
      </c>
      <c r="GB45">
        <v>0</v>
      </c>
      <c r="GC45">
        <v>0.08051999999999815</v>
      </c>
      <c r="GD45">
        <v>0</v>
      </c>
      <c r="GE45">
        <v>0</v>
      </c>
      <c r="GF45">
        <v>0</v>
      </c>
      <c r="GG45">
        <v>-1</v>
      </c>
      <c r="GH45">
        <v>-1</v>
      </c>
      <c r="GI45">
        <v>-1</v>
      </c>
      <c r="GJ45">
        <v>-1</v>
      </c>
      <c r="GK45">
        <v>62.6</v>
      </c>
      <c r="GL45">
        <v>62.6</v>
      </c>
      <c r="GM45">
        <v>1.07666</v>
      </c>
      <c r="GN45">
        <v>2.54517</v>
      </c>
      <c r="GO45">
        <v>1.39893</v>
      </c>
      <c r="GP45">
        <v>2.29492</v>
      </c>
      <c r="GQ45">
        <v>1.44897</v>
      </c>
      <c r="GR45">
        <v>2.49634</v>
      </c>
      <c r="GS45">
        <v>29.219</v>
      </c>
      <c r="GT45">
        <v>15.6643</v>
      </c>
      <c r="GU45">
        <v>18</v>
      </c>
      <c r="GV45">
        <v>485.647</v>
      </c>
      <c r="GW45">
        <v>535.466</v>
      </c>
      <c r="GX45">
        <v>19.9996</v>
      </c>
      <c r="GY45">
        <v>23.8717</v>
      </c>
      <c r="GZ45">
        <v>30.0004</v>
      </c>
      <c r="HA45">
        <v>23.8955</v>
      </c>
      <c r="HB45">
        <v>23.8805</v>
      </c>
      <c r="HC45">
        <v>21.5109</v>
      </c>
      <c r="HD45">
        <v>44.3301</v>
      </c>
      <c r="HE45">
        <v>0</v>
      </c>
      <c r="HF45">
        <v>20</v>
      </c>
      <c r="HG45">
        <v>420</v>
      </c>
      <c r="HH45">
        <v>8.21209</v>
      </c>
      <c r="HI45">
        <v>102.259</v>
      </c>
      <c r="HJ45">
        <v>102.315</v>
      </c>
    </row>
    <row r="46" spans="1:218">
      <c r="A46">
        <v>30</v>
      </c>
      <c r="B46">
        <v>1692718384.1</v>
      </c>
      <c r="C46">
        <v>3520</v>
      </c>
      <c r="D46" t="s">
        <v>409</v>
      </c>
      <c r="E46" t="s">
        <v>410</v>
      </c>
      <c r="F46" t="s">
        <v>344</v>
      </c>
      <c r="I46" t="s">
        <v>345</v>
      </c>
      <c r="J46">
        <v>1692718384.1</v>
      </c>
      <c r="K46">
        <f>(L46)/1000</f>
        <v>0</v>
      </c>
      <c r="L46">
        <f>1000*BB46*AJ46*(AX46-AY46)/(100*AQ46*(1000-AJ46*AX46))</f>
        <v>0</v>
      </c>
      <c r="M46">
        <f>BB46*AJ46*(AW46-AV46*(1000-AJ46*AY46)/(1000-AJ46*AX46))/(100*AQ46)</f>
        <v>0</v>
      </c>
      <c r="N46">
        <f>AV46 - IF(AJ46&gt;1, M46*AQ46*100.0/(AL46*BJ46), 0)</f>
        <v>0</v>
      </c>
      <c r="O46">
        <f>((U46-K46/2)*N46-M46)/(U46+K46/2)</f>
        <v>0</v>
      </c>
      <c r="P46">
        <f>O46*(BC46+BD46)/1000.0</f>
        <v>0</v>
      </c>
      <c r="Q46">
        <f>(AV46 - IF(AJ46&gt;1, M46*AQ46*100.0/(AL46*BJ46), 0))*(BC46+BD46)/1000.0</f>
        <v>0</v>
      </c>
      <c r="R46">
        <f>2.0/((1/T46-1/S46)+SIGN(T46)*SQRT((1/T46-1/S46)*(1/T46-1/S46) + 4*AR46/((AR46+1)*(AR46+1))*(2*1/T46*1/S46-1/S46*1/S46)))</f>
        <v>0</v>
      </c>
      <c r="S46">
        <f>IF(LEFT(AS46,1)&lt;&gt;"0",IF(LEFT(AS46,1)="1",3.0,AT46),$D$5+$E$5*(BJ46*BC46/($K$5*1000))+$F$5*(BJ46*BC46/($K$5*1000))*MAX(MIN(AQ46,$J$5),$I$5)*MAX(MIN(AQ46,$J$5),$I$5)+$G$5*MAX(MIN(AQ46,$J$5),$I$5)*(BJ46*BC46/($K$5*1000))+$H$5*(BJ46*BC46/($K$5*1000))*(BJ46*BC46/($K$5*1000)))</f>
        <v>0</v>
      </c>
      <c r="T46">
        <f>K46*(1000-(1000*0.61365*exp(17.502*X46/(240.97+X46))/(BC46+BD46)+AX46)/2)/(1000*0.61365*exp(17.502*X46/(240.97+X46))/(BC46+BD46)-AX46)</f>
        <v>0</v>
      </c>
      <c r="U46">
        <f>1/((AR46+1)/(R46/1.6)+1/(S46/1.37)) + AR46/((AR46+1)/(R46/1.6) + AR46/(S46/1.37))</f>
        <v>0</v>
      </c>
      <c r="V46">
        <f>(AM46*AP46)</f>
        <v>0</v>
      </c>
      <c r="W46">
        <f>(BE46+(V46+2*0.95*5.67E-8*(((BE46+$B$7)+273)^4-(BE46+273)^4)-44100*K46)/(1.84*29.3*S46+8*0.95*5.67E-8*(BE46+273)^3))</f>
        <v>0</v>
      </c>
      <c r="X46">
        <f>($C$7*BF46+$D$7*BG46+$E$7*W46)</f>
        <v>0</v>
      </c>
      <c r="Y46">
        <f>0.61365*exp(17.502*X46/(240.97+X46))</f>
        <v>0</v>
      </c>
      <c r="Z46">
        <f>(AA46/AB46*100)</f>
        <v>0</v>
      </c>
      <c r="AA46">
        <f>AX46*(BC46+BD46)/1000</f>
        <v>0</v>
      </c>
      <c r="AB46">
        <f>0.61365*exp(17.502*BE46/(240.97+BE46))</f>
        <v>0</v>
      </c>
      <c r="AC46">
        <f>(Y46-AX46*(BC46+BD46)/1000)</f>
        <v>0</v>
      </c>
      <c r="AD46">
        <f>(-K46*44100)</f>
        <v>0</v>
      </c>
      <c r="AE46">
        <f>2*29.3*S46*0.92*(BE46-X46)</f>
        <v>0</v>
      </c>
      <c r="AF46">
        <f>2*0.95*5.67E-8*(((BE46+$B$7)+273)^4-(X46+273)^4)</f>
        <v>0</v>
      </c>
      <c r="AG46">
        <f>V46+AF46+AD46+AE46</f>
        <v>0</v>
      </c>
      <c r="AH46">
        <v>26</v>
      </c>
      <c r="AI46">
        <v>5</v>
      </c>
      <c r="AJ46">
        <f>IF(AH46*$H$13&gt;=AL46,1.0,(AL46/(AL46-AH46*$H$13)))</f>
        <v>0</v>
      </c>
      <c r="AK46">
        <f>(AJ46-1)*100</f>
        <v>0</v>
      </c>
      <c r="AL46">
        <f>MAX(0,($B$13+$C$13*BJ46)/(1+$D$13*BJ46)*BC46/(BE46+273)*$E$13)</f>
        <v>0</v>
      </c>
      <c r="AM46">
        <f>$B$11*BK46+$C$11*BL46+$F$11*BW46*(1-BZ46)</f>
        <v>0</v>
      </c>
      <c r="AN46">
        <f>AM46*AO46</f>
        <v>0</v>
      </c>
      <c r="AO46">
        <f>($B$11*$D$9+$C$11*$D$9+$F$11*((CJ46+CB46)/MAX(CJ46+CB46+CK46, 0.1)*$I$9+CK46/MAX(CJ46+CB46+CK46, 0.1)*$J$9))/($B$11+$C$11+$F$11)</f>
        <v>0</v>
      </c>
      <c r="AP46">
        <f>($B$11*$K$9+$C$11*$K$9+$F$11*((CJ46+CB46)/MAX(CJ46+CB46+CK46, 0.1)*$P$9+CK46/MAX(CJ46+CB46+CK46, 0.1)*$Q$9))/($B$11+$C$11+$F$11)</f>
        <v>0</v>
      </c>
      <c r="AQ46">
        <v>6</v>
      </c>
      <c r="AR46">
        <v>0.5</v>
      </c>
      <c r="AS46" t="s">
        <v>346</v>
      </c>
      <c r="AT46">
        <v>2</v>
      </c>
      <c r="AU46">
        <v>1692718384.1</v>
      </c>
      <c r="AV46">
        <v>401.073</v>
      </c>
      <c r="AW46">
        <v>419.974</v>
      </c>
      <c r="AX46">
        <v>13.23</v>
      </c>
      <c r="AY46">
        <v>9.35942</v>
      </c>
      <c r="AZ46">
        <v>399.587</v>
      </c>
      <c r="BA46">
        <v>13.1495</v>
      </c>
      <c r="BB46">
        <v>499.985</v>
      </c>
      <c r="BC46">
        <v>100.249</v>
      </c>
      <c r="BD46">
        <v>0.0999516</v>
      </c>
      <c r="BE46">
        <v>22.4091</v>
      </c>
      <c r="BF46">
        <v>22.4828</v>
      </c>
      <c r="BG46">
        <v>999.9</v>
      </c>
      <c r="BH46">
        <v>0</v>
      </c>
      <c r="BI46">
        <v>0</v>
      </c>
      <c r="BJ46">
        <v>10001.2</v>
      </c>
      <c r="BK46">
        <v>0</v>
      </c>
      <c r="BL46">
        <v>915.12</v>
      </c>
      <c r="BM46">
        <v>-18.9005</v>
      </c>
      <c r="BN46">
        <v>406.451</v>
      </c>
      <c r="BO46">
        <v>423.942</v>
      </c>
      <c r="BP46">
        <v>3.87056</v>
      </c>
      <c r="BQ46">
        <v>419.974</v>
      </c>
      <c r="BR46">
        <v>9.35942</v>
      </c>
      <c r="BS46">
        <v>1.3263</v>
      </c>
      <c r="BT46">
        <v>0.938275</v>
      </c>
      <c r="BU46">
        <v>11.1002</v>
      </c>
      <c r="BV46">
        <v>5.99156</v>
      </c>
      <c r="BW46">
        <v>1999.84</v>
      </c>
      <c r="BX46">
        <v>0.9000010000000001</v>
      </c>
      <c r="BY46">
        <v>0.0999985</v>
      </c>
      <c r="BZ46">
        <v>0</v>
      </c>
      <c r="CA46">
        <v>2.435</v>
      </c>
      <c r="CB46">
        <v>0</v>
      </c>
      <c r="CC46">
        <v>38914.9</v>
      </c>
      <c r="CD46">
        <v>17857.6</v>
      </c>
      <c r="CE46">
        <v>39.187</v>
      </c>
      <c r="CF46">
        <v>40.75</v>
      </c>
      <c r="CG46">
        <v>39.375</v>
      </c>
      <c r="CH46">
        <v>39.187</v>
      </c>
      <c r="CI46">
        <v>38.375</v>
      </c>
      <c r="CJ46">
        <v>1799.86</v>
      </c>
      <c r="CK46">
        <v>199.98</v>
      </c>
      <c r="CL46">
        <v>0</v>
      </c>
      <c r="CM46">
        <v>1692718379</v>
      </c>
      <c r="CN46">
        <v>0</v>
      </c>
      <c r="CO46">
        <v>1692714554</v>
      </c>
      <c r="CP46" t="s">
        <v>347</v>
      </c>
      <c r="CQ46">
        <v>1692714553.5</v>
      </c>
      <c r="CR46">
        <v>1692714554</v>
      </c>
      <c r="CS46">
        <v>2</v>
      </c>
      <c r="CT46">
        <v>0.064</v>
      </c>
      <c r="CU46">
        <v>-0.002</v>
      </c>
      <c r="CV46">
        <v>1.486</v>
      </c>
      <c r="CW46">
        <v>0.081</v>
      </c>
      <c r="CX46">
        <v>415</v>
      </c>
      <c r="CY46">
        <v>13</v>
      </c>
      <c r="CZ46">
        <v>0.3</v>
      </c>
      <c r="DA46">
        <v>0.11</v>
      </c>
      <c r="DB46">
        <v>14.47303952350615</v>
      </c>
      <c r="DC46">
        <v>-0.467109412097443</v>
      </c>
      <c r="DD46">
        <v>0.03044445786206836</v>
      </c>
      <c r="DE46">
        <v>1</v>
      </c>
      <c r="DF46">
        <v>0.00323653292651119</v>
      </c>
      <c r="DG46">
        <v>0.00031166358341266</v>
      </c>
      <c r="DH46">
        <v>2.289108216644943E-05</v>
      </c>
      <c r="DI46">
        <v>1</v>
      </c>
      <c r="DJ46">
        <v>0.2364455010959172</v>
      </c>
      <c r="DK46">
        <v>0.03420605347766852</v>
      </c>
      <c r="DL46">
        <v>0.001650297860728547</v>
      </c>
      <c r="DM46">
        <v>1</v>
      </c>
      <c r="DN46">
        <v>3</v>
      </c>
      <c r="DO46">
        <v>3</v>
      </c>
      <c r="DP46" t="s">
        <v>348</v>
      </c>
      <c r="DQ46">
        <v>3.10212</v>
      </c>
      <c r="DR46">
        <v>2.7336</v>
      </c>
      <c r="DS46">
        <v>0.0968017</v>
      </c>
      <c r="DT46">
        <v>0.101245</v>
      </c>
      <c r="DU46">
        <v>0.0680134</v>
      </c>
      <c r="DV46">
        <v>0.0536517</v>
      </c>
      <c r="DW46">
        <v>26362.7</v>
      </c>
      <c r="DX46">
        <v>28530.9</v>
      </c>
      <c r="DY46">
        <v>27632.4</v>
      </c>
      <c r="DZ46">
        <v>29836.5</v>
      </c>
      <c r="EA46">
        <v>32246.3</v>
      </c>
      <c r="EB46">
        <v>34865.6</v>
      </c>
      <c r="EC46">
        <v>37908.4</v>
      </c>
      <c r="ED46">
        <v>40951.4</v>
      </c>
      <c r="EE46">
        <v>2.1236</v>
      </c>
      <c r="EF46">
        <v>2.17308</v>
      </c>
      <c r="EG46">
        <v>0.097882</v>
      </c>
      <c r="EH46">
        <v>0</v>
      </c>
      <c r="EI46">
        <v>20.868</v>
      </c>
      <c r="EJ46">
        <v>999.9</v>
      </c>
      <c r="EK46">
        <v>44.8</v>
      </c>
      <c r="EL46">
        <v>26.4</v>
      </c>
      <c r="EM46">
        <v>15.4391</v>
      </c>
      <c r="EN46">
        <v>65.08839999999999</v>
      </c>
      <c r="EO46">
        <v>12.8325</v>
      </c>
      <c r="EP46">
        <v>1</v>
      </c>
      <c r="EQ46">
        <v>-0.249797</v>
      </c>
      <c r="ER46">
        <v>1.22213</v>
      </c>
      <c r="ES46">
        <v>20.2068</v>
      </c>
      <c r="ET46">
        <v>5.25802</v>
      </c>
      <c r="EU46">
        <v>12.0579</v>
      </c>
      <c r="EV46">
        <v>4.9733</v>
      </c>
      <c r="EW46">
        <v>3.293</v>
      </c>
      <c r="EX46">
        <v>9431.9</v>
      </c>
      <c r="EY46">
        <v>9999</v>
      </c>
      <c r="EZ46">
        <v>9999</v>
      </c>
      <c r="FA46">
        <v>146.8</v>
      </c>
      <c r="FB46">
        <v>4.97198</v>
      </c>
      <c r="FC46">
        <v>1.87057</v>
      </c>
      <c r="FD46">
        <v>1.87673</v>
      </c>
      <c r="FE46">
        <v>1.86981</v>
      </c>
      <c r="FF46">
        <v>1.87302</v>
      </c>
      <c r="FG46">
        <v>1.87454</v>
      </c>
      <c r="FH46">
        <v>1.87393</v>
      </c>
      <c r="FI46">
        <v>1.8754</v>
      </c>
      <c r="FJ46">
        <v>0</v>
      </c>
      <c r="FK46">
        <v>0</v>
      </c>
      <c r="FL46">
        <v>0</v>
      </c>
      <c r="FM46">
        <v>0</v>
      </c>
      <c r="FN46" t="s">
        <v>349</v>
      </c>
      <c r="FO46" t="s">
        <v>350</v>
      </c>
      <c r="FP46" t="s">
        <v>351</v>
      </c>
      <c r="FQ46" t="s">
        <v>351</v>
      </c>
      <c r="FR46" t="s">
        <v>351</v>
      </c>
      <c r="FS46" t="s">
        <v>351</v>
      </c>
      <c r="FT46">
        <v>0</v>
      </c>
      <c r="FU46">
        <v>100</v>
      </c>
      <c r="FV46">
        <v>100</v>
      </c>
      <c r="FW46">
        <v>1.486</v>
      </c>
      <c r="FX46">
        <v>0.0805</v>
      </c>
      <c r="FY46">
        <v>1.486142857142795</v>
      </c>
      <c r="FZ46">
        <v>0</v>
      </c>
      <c r="GA46">
        <v>0</v>
      </c>
      <c r="GB46">
        <v>0</v>
      </c>
      <c r="GC46">
        <v>0.08051999999999815</v>
      </c>
      <c r="GD46">
        <v>0</v>
      </c>
      <c r="GE46">
        <v>0</v>
      </c>
      <c r="GF46">
        <v>0</v>
      </c>
      <c r="GG46">
        <v>-1</v>
      </c>
      <c r="GH46">
        <v>-1</v>
      </c>
      <c r="GI46">
        <v>-1</v>
      </c>
      <c r="GJ46">
        <v>-1</v>
      </c>
      <c r="GK46">
        <v>63.8</v>
      </c>
      <c r="GL46">
        <v>63.8</v>
      </c>
      <c r="GM46">
        <v>1.07788</v>
      </c>
      <c r="GN46">
        <v>2.5415</v>
      </c>
      <c r="GO46">
        <v>1.39893</v>
      </c>
      <c r="GP46">
        <v>2.29492</v>
      </c>
      <c r="GQ46">
        <v>1.44897</v>
      </c>
      <c r="GR46">
        <v>2.3938</v>
      </c>
      <c r="GS46">
        <v>29.219</v>
      </c>
      <c r="GT46">
        <v>15.6556</v>
      </c>
      <c r="GU46">
        <v>18</v>
      </c>
      <c r="GV46">
        <v>441.181</v>
      </c>
      <c r="GW46">
        <v>537.386</v>
      </c>
      <c r="GX46">
        <v>20.0001</v>
      </c>
      <c r="GY46">
        <v>23.937</v>
      </c>
      <c r="GZ46">
        <v>30.0004</v>
      </c>
      <c r="HA46">
        <v>23.9686</v>
      </c>
      <c r="HB46">
        <v>23.9541</v>
      </c>
      <c r="HC46">
        <v>21.5321</v>
      </c>
      <c r="HD46">
        <v>37.9239</v>
      </c>
      <c r="HE46">
        <v>0</v>
      </c>
      <c r="HF46">
        <v>20</v>
      </c>
      <c r="HG46">
        <v>420</v>
      </c>
      <c r="HH46">
        <v>9.449249999999999</v>
      </c>
      <c r="HI46">
        <v>102.258</v>
      </c>
      <c r="HJ46">
        <v>102.305</v>
      </c>
    </row>
    <row r="47" spans="1:218">
      <c r="A47">
        <v>31</v>
      </c>
      <c r="B47">
        <v>1692718525.6</v>
      </c>
      <c r="C47">
        <v>3661.5</v>
      </c>
      <c r="D47" t="s">
        <v>411</v>
      </c>
      <c r="E47" t="s">
        <v>412</v>
      </c>
      <c r="F47" t="s">
        <v>344</v>
      </c>
      <c r="I47" t="s">
        <v>345</v>
      </c>
      <c r="J47">
        <v>1692718525.6</v>
      </c>
      <c r="K47">
        <f>(L47)/1000</f>
        <v>0</v>
      </c>
      <c r="L47">
        <f>1000*BB47*AJ47*(AX47-AY47)/(100*AQ47*(1000-AJ47*AX47))</f>
        <v>0</v>
      </c>
      <c r="M47">
        <f>BB47*AJ47*(AW47-AV47*(1000-AJ47*AY47)/(1000-AJ47*AX47))/(100*AQ47)</f>
        <v>0</v>
      </c>
      <c r="N47">
        <f>AV47 - IF(AJ47&gt;1, M47*AQ47*100.0/(AL47*BJ47), 0)</f>
        <v>0</v>
      </c>
      <c r="O47">
        <f>((U47-K47/2)*N47-M47)/(U47+K47/2)</f>
        <v>0</v>
      </c>
      <c r="P47">
        <f>O47*(BC47+BD47)/1000.0</f>
        <v>0</v>
      </c>
      <c r="Q47">
        <f>(AV47 - IF(AJ47&gt;1, M47*AQ47*100.0/(AL47*BJ47), 0))*(BC47+BD47)/1000.0</f>
        <v>0</v>
      </c>
      <c r="R47">
        <f>2.0/((1/T47-1/S47)+SIGN(T47)*SQRT((1/T47-1/S47)*(1/T47-1/S47) + 4*AR47/((AR47+1)*(AR47+1))*(2*1/T47*1/S47-1/S47*1/S47)))</f>
        <v>0</v>
      </c>
      <c r="S47">
        <f>IF(LEFT(AS47,1)&lt;&gt;"0",IF(LEFT(AS47,1)="1",3.0,AT47),$D$5+$E$5*(BJ47*BC47/($K$5*1000))+$F$5*(BJ47*BC47/($K$5*1000))*MAX(MIN(AQ47,$J$5),$I$5)*MAX(MIN(AQ47,$J$5),$I$5)+$G$5*MAX(MIN(AQ47,$J$5),$I$5)*(BJ47*BC47/($K$5*1000))+$H$5*(BJ47*BC47/($K$5*1000))*(BJ47*BC47/($K$5*1000)))</f>
        <v>0</v>
      </c>
      <c r="T47">
        <f>K47*(1000-(1000*0.61365*exp(17.502*X47/(240.97+X47))/(BC47+BD47)+AX47)/2)/(1000*0.61365*exp(17.502*X47/(240.97+X47))/(BC47+BD47)-AX47)</f>
        <v>0</v>
      </c>
      <c r="U47">
        <f>1/((AR47+1)/(R47/1.6)+1/(S47/1.37)) + AR47/((AR47+1)/(R47/1.6) + AR47/(S47/1.37))</f>
        <v>0</v>
      </c>
      <c r="V47">
        <f>(AM47*AP47)</f>
        <v>0</v>
      </c>
      <c r="W47">
        <f>(BE47+(V47+2*0.95*5.67E-8*(((BE47+$B$7)+273)^4-(BE47+273)^4)-44100*K47)/(1.84*29.3*S47+8*0.95*5.67E-8*(BE47+273)^3))</f>
        <v>0</v>
      </c>
      <c r="X47">
        <f>($C$7*BF47+$D$7*BG47+$E$7*W47)</f>
        <v>0</v>
      </c>
      <c r="Y47">
        <f>0.61365*exp(17.502*X47/(240.97+X47))</f>
        <v>0</v>
      </c>
      <c r="Z47">
        <f>(AA47/AB47*100)</f>
        <v>0</v>
      </c>
      <c r="AA47">
        <f>AX47*(BC47+BD47)/1000</f>
        <v>0</v>
      </c>
      <c r="AB47">
        <f>0.61365*exp(17.502*BE47/(240.97+BE47))</f>
        <v>0</v>
      </c>
      <c r="AC47">
        <f>(Y47-AX47*(BC47+BD47)/1000)</f>
        <v>0</v>
      </c>
      <c r="AD47">
        <f>(-K47*44100)</f>
        <v>0</v>
      </c>
      <c r="AE47">
        <f>2*29.3*S47*0.92*(BE47-X47)</f>
        <v>0</v>
      </c>
      <c r="AF47">
        <f>2*0.95*5.67E-8*(((BE47+$B$7)+273)^4-(X47+273)^4)</f>
        <v>0</v>
      </c>
      <c r="AG47">
        <f>V47+AF47+AD47+AE47</f>
        <v>0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MAX(0,($B$13+$C$13*BJ47)/(1+$D$13*BJ47)*BC47/(BE47+273)*$E$13)</f>
        <v>0</v>
      </c>
      <c r="AM47">
        <f>$B$11*BK47+$C$11*BL47+$F$11*BW47*(1-BZ47)</f>
        <v>0</v>
      </c>
      <c r="AN47">
        <f>AM47*AO47</f>
        <v>0</v>
      </c>
      <c r="AO47">
        <f>($B$11*$D$9+$C$11*$D$9+$F$11*((CJ47+CB47)/MAX(CJ47+CB47+CK47, 0.1)*$I$9+CK47/MAX(CJ47+CB47+CK47, 0.1)*$J$9))/($B$11+$C$11+$F$11)</f>
        <v>0</v>
      </c>
      <c r="AP47">
        <f>($B$11*$K$9+$C$11*$K$9+$F$11*((CJ47+CB47)/MAX(CJ47+CB47+CK47, 0.1)*$P$9+CK47/MAX(CJ47+CB47+CK47, 0.1)*$Q$9))/($B$11+$C$11+$F$11)</f>
        <v>0</v>
      </c>
      <c r="AQ47">
        <v>6</v>
      </c>
      <c r="AR47">
        <v>0.5</v>
      </c>
      <c r="AS47" t="s">
        <v>346</v>
      </c>
      <c r="AT47">
        <v>2</v>
      </c>
      <c r="AU47">
        <v>1692718525.6</v>
      </c>
      <c r="AV47">
        <v>410.678</v>
      </c>
      <c r="AW47">
        <v>420.035</v>
      </c>
      <c r="AX47">
        <v>13.5027</v>
      </c>
      <c r="AY47">
        <v>9.102600000000001</v>
      </c>
      <c r="AZ47">
        <v>409.192</v>
      </c>
      <c r="BA47">
        <v>13.4222</v>
      </c>
      <c r="BB47">
        <v>500.152</v>
      </c>
      <c r="BC47">
        <v>100.252</v>
      </c>
      <c r="BD47">
        <v>0.100026</v>
      </c>
      <c r="BE47">
        <v>22.4635</v>
      </c>
      <c r="BF47">
        <v>21.9816</v>
      </c>
      <c r="BG47">
        <v>999.9</v>
      </c>
      <c r="BH47">
        <v>0</v>
      </c>
      <c r="BI47">
        <v>0</v>
      </c>
      <c r="BJ47">
        <v>9993.75</v>
      </c>
      <c r="BK47">
        <v>0</v>
      </c>
      <c r="BL47">
        <v>1024.48</v>
      </c>
      <c r="BM47">
        <v>-9.35721</v>
      </c>
      <c r="BN47">
        <v>416.299</v>
      </c>
      <c r="BO47">
        <v>423.893</v>
      </c>
      <c r="BP47">
        <v>4.40013</v>
      </c>
      <c r="BQ47">
        <v>420.035</v>
      </c>
      <c r="BR47">
        <v>9.102600000000001</v>
      </c>
      <c r="BS47">
        <v>1.35368</v>
      </c>
      <c r="BT47">
        <v>0.912555</v>
      </c>
      <c r="BU47">
        <v>11.4084</v>
      </c>
      <c r="BV47">
        <v>5.59027</v>
      </c>
      <c r="BW47">
        <v>1999.9</v>
      </c>
      <c r="BX47">
        <v>0.899987</v>
      </c>
      <c r="BY47">
        <v>0.100013</v>
      </c>
      <c r="BZ47">
        <v>0</v>
      </c>
      <c r="CA47">
        <v>2.4688</v>
      </c>
      <c r="CB47">
        <v>0</v>
      </c>
      <c r="CC47">
        <v>14952.9</v>
      </c>
      <c r="CD47">
        <v>17858</v>
      </c>
      <c r="CE47">
        <v>39.437</v>
      </c>
      <c r="CF47">
        <v>40.25</v>
      </c>
      <c r="CG47">
        <v>39.625</v>
      </c>
      <c r="CH47">
        <v>38.812</v>
      </c>
      <c r="CI47">
        <v>38.375</v>
      </c>
      <c r="CJ47">
        <v>1799.88</v>
      </c>
      <c r="CK47">
        <v>200.02</v>
      </c>
      <c r="CL47">
        <v>0</v>
      </c>
      <c r="CM47">
        <v>1692718520.6</v>
      </c>
      <c r="CN47">
        <v>0</v>
      </c>
      <c r="CO47">
        <v>1692714554</v>
      </c>
      <c r="CP47" t="s">
        <v>347</v>
      </c>
      <c r="CQ47">
        <v>1692714553.5</v>
      </c>
      <c r="CR47">
        <v>1692714554</v>
      </c>
      <c r="CS47">
        <v>2</v>
      </c>
      <c r="CT47">
        <v>0.064</v>
      </c>
      <c r="CU47">
        <v>-0.002</v>
      </c>
      <c r="CV47">
        <v>1.486</v>
      </c>
      <c r="CW47">
        <v>0.081</v>
      </c>
      <c r="CX47">
        <v>415</v>
      </c>
      <c r="CY47">
        <v>13</v>
      </c>
      <c r="CZ47">
        <v>0.3</v>
      </c>
      <c r="DA47">
        <v>0.11</v>
      </c>
      <c r="DB47">
        <v>6.18490870554257</v>
      </c>
      <c r="DC47">
        <v>-0.1301858128569136</v>
      </c>
      <c r="DD47">
        <v>0.01711557505231932</v>
      </c>
      <c r="DE47">
        <v>1</v>
      </c>
      <c r="DF47">
        <v>0.00375015020933467</v>
      </c>
      <c r="DG47">
        <v>-0.0002461412638262032</v>
      </c>
      <c r="DH47">
        <v>1.96997438657932E-05</v>
      </c>
      <c r="DI47">
        <v>1</v>
      </c>
      <c r="DJ47">
        <v>0.3014376760613066</v>
      </c>
      <c r="DK47">
        <v>-0.04212446312197102</v>
      </c>
      <c r="DL47">
        <v>0.002231876480471439</v>
      </c>
      <c r="DM47">
        <v>1</v>
      </c>
      <c r="DN47">
        <v>3</v>
      </c>
      <c r="DO47">
        <v>3</v>
      </c>
      <c r="DP47" t="s">
        <v>348</v>
      </c>
      <c r="DQ47">
        <v>3.10223</v>
      </c>
      <c r="DR47">
        <v>2.73361</v>
      </c>
      <c r="DS47">
        <v>0.09855319999999999</v>
      </c>
      <c r="DT47">
        <v>0.101236</v>
      </c>
      <c r="DU47">
        <v>0.0690679</v>
      </c>
      <c r="DV47">
        <v>0.0524779</v>
      </c>
      <c r="DW47">
        <v>26308.1</v>
      </c>
      <c r="DX47">
        <v>28526.9</v>
      </c>
      <c r="DY47">
        <v>27629</v>
      </c>
      <c r="DZ47">
        <v>29832.2</v>
      </c>
      <c r="EA47">
        <v>32205.8</v>
      </c>
      <c r="EB47">
        <v>34904.3</v>
      </c>
      <c r="EC47">
        <v>37903.7</v>
      </c>
      <c r="ED47">
        <v>40946.2</v>
      </c>
      <c r="EE47">
        <v>2.18805</v>
      </c>
      <c r="EF47">
        <v>2.17125</v>
      </c>
      <c r="EG47">
        <v>0.064224</v>
      </c>
      <c r="EH47">
        <v>0</v>
      </c>
      <c r="EI47">
        <v>20.9217</v>
      </c>
      <c r="EJ47">
        <v>999.9</v>
      </c>
      <c r="EK47">
        <v>44.5</v>
      </c>
      <c r="EL47">
        <v>26.4</v>
      </c>
      <c r="EM47">
        <v>15.3358</v>
      </c>
      <c r="EN47">
        <v>64.9684</v>
      </c>
      <c r="EO47">
        <v>12.3197</v>
      </c>
      <c r="EP47">
        <v>1</v>
      </c>
      <c r="EQ47">
        <v>-0.242444</v>
      </c>
      <c r="ER47">
        <v>1.204</v>
      </c>
      <c r="ES47">
        <v>20.2054</v>
      </c>
      <c r="ET47">
        <v>5.25667</v>
      </c>
      <c r="EU47">
        <v>12.0579</v>
      </c>
      <c r="EV47">
        <v>4.97325</v>
      </c>
      <c r="EW47">
        <v>3.293</v>
      </c>
      <c r="EX47">
        <v>9435.200000000001</v>
      </c>
      <c r="EY47">
        <v>9999</v>
      </c>
      <c r="EZ47">
        <v>9999</v>
      </c>
      <c r="FA47">
        <v>146.8</v>
      </c>
      <c r="FB47">
        <v>4.97197</v>
      </c>
      <c r="FC47">
        <v>1.87056</v>
      </c>
      <c r="FD47">
        <v>1.87671</v>
      </c>
      <c r="FE47">
        <v>1.86981</v>
      </c>
      <c r="FF47">
        <v>1.87302</v>
      </c>
      <c r="FG47">
        <v>1.87454</v>
      </c>
      <c r="FH47">
        <v>1.87392</v>
      </c>
      <c r="FI47">
        <v>1.8754</v>
      </c>
      <c r="FJ47">
        <v>0</v>
      </c>
      <c r="FK47">
        <v>0</v>
      </c>
      <c r="FL47">
        <v>0</v>
      </c>
      <c r="FM47">
        <v>0</v>
      </c>
      <c r="FN47" t="s">
        <v>349</v>
      </c>
      <c r="FO47" t="s">
        <v>350</v>
      </c>
      <c r="FP47" t="s">
        <v>351</v>
      </c>
      <c r="FQ47" t="s">
        <v>351</v>
      </c>
      <c r="FR47" t="s">
        <v>351</v>
      </c>
      <c r="FS47" t="s">
        <v>351</v>
      </c>
      <c r="FT47">
        <v>0</v>
      </c>
      <c r="FU47">
        <v>100</v>
      </c>
      <c r="FV47">
        <v>100</v>
      </c>
      <c r="FW47">
        <v>1.486</v>
      </c>
      <c r="FX47">
        <v>0.0805</v>
      </c>
      <c r="FY47">
        <v>1.486142857142795</v>
      </c>
      <c r="FZ47">
        <v>0</v>
      </c>
      <c r="GA47">
        <v>0</v>
      </c>
      <c r="GB47">
        <v>0</v>
      </c>
      <c r="GC47">
        <v>0.08051999999999815</v>
      </c>
      <c r="GD47">
        <v>0</v>
      </c>
      <c r="GE47">
        <v>0</v>
      </c>
      <c r="GF47">
        <v>0</v>
      </c>
      <c r="GG47">
        <v>-1</v>
      </c>
      <c r="GH47">
        <v>-1</v>
      </c>
      <c r="GI47">
        <v>-1</v>
      </c>
      <c r="GJ47">
        <v>-1</v>
      </c>
      <c r="GK47">
        <v>66.2</v>
      </c>
      <c r="GL47">
        <v>66.2</v>
      </c>
      <c r="GM47">
        <v>1.07666</v>
      </c>
      <c r="GN47">
        <v>2.5415</v>
      </c>
      <c r="GO47">
        <v>1.39893</v>
      </c>
      <c r="GP47">
        <v>2.29492</v>
      </c>
      <c r="GQ47">
        <v>1.44897</v>
      </c>
      <c r="GR47">
        <v>2.40845</v>
      </c>
      <c r="GS47">
        <v>29.2402</v>
      </c>
      <c r="GT47">
        <v>15.6205</v>
      </c>
      <c r="GU47">
        <v>18</v>
      </c>
      <c r="GV47">
        <v>479.856</v>
      </c>
      <c r="GW47">
        <v>536.978</v>
      </c>
      <c r="GX47">
        <v>20.001</v>
      </c>
      <c r="GY47">
        <v>24.0176</v>
      </c>
      <c r="GZ47">
        <v>30.0002</v>
      </c>
      <c r="HA47">
        <v>24.056</v>
      </c>
      <c r="HB47">
        <v>24.0355</v>
      </c>
      <c r="HC47">
        <v>21.5273</v>
      </c>
      <c r="HD47">
        <v>39.3631</v>
      </c>
      <c r="HE47">
        <v>0</v>
      </c>
      <c r="HF47">
        <v>20</v>
      </c>
      <c r="HG47">
        <v>420</v>
      </c>
      <c r="HH47">
        <v>9.1495</v>
      </c>
      <c r="HI47">
        <v>102.246</v>
      </c>
      <c r="HJ47">
        <v>102.291</v>
      </c>
    </row>
    <row r="48" spans="1:218">
      <c r="A48">
        <v>32</v>
      </c>
      <c r="B48">
        <v>1692718714.1</v>
      </c>
      <c r="C48">
        <v>3850</v>
      </c>
      <c r="D48" t="s">
        <v>413</v>
      </c>
      <c r="E48" t="s">
        <v>414</v>
      </c>
      <c r="F48" t="s">
        <v>344</v>
      </c>
      <c r="I48" t="s">
        <v>345</v>
      </c>
      <c r="J48">
        <v>1692718714.1</v>
      </c>
      <c r="K48">
        <f>(L48)/1000</f>
        <v>0</v>
      </c>
      <c r="L48">
        <f>1000*BB48*AJ48*(AX48-AY48)/(100*AQ48*(1000-AJ48*AX48))</f>
        <v>0</v>
      </c>
      <c r="M48">
        <f>BB48*AJ48*(AW48-AV48*(1000-AJ48*AY48)/(1000-AJ48*AX48))/(100*AQ48)</f>
        <v>0</v>
      </c>
      <c r="N48">
        <f>AV48 - IF(AJ48&gt;1, M48*AQ48*100.0/(AL48*BJ48), 0)</f>
        <v>0</v>
      </c>
      <c r="O48">
        <f>((U48-K48/2)*N48-M48)/(U48+K48/2)</f>
        <v>0</v>
      </c>
      <c r="P48">
        <f>O48*(BC48+BD48)/1000.0</f>
        <v>0</v>
      </c>
      <c r="Q48">
        <f>(AV48 - IF(AJ48&gt;1, M48*AQ48*100.0/(AL48*BJ48), 0))*(BC48+BD48)/1000.0</f>
        <v>0</v>
      </c>
      <c r="R48">
        <f>2.0/((1/T48-1/S48)+SIGN(T48)*SQRT((1/T48-1/S48)*(1/T48-1/S48) + 4*AR48/((AR48+1)*(AR48+1))*(2*1/T48*1/S48-1/S48*1/S48)))</f>
        <v>0</v>
      </c>
      <c r="S48">
        <f>IF(LEFT(AS48,1)&lt;&gt;"0",IF(LEFT(AS48,1)="1",3.0,AT48),$D$5+$E$5*(BJ48*BC48/($K$5*1000))+$F$5*(BJ48*BC48/($K$5*1000))*MAX(MIN(AQ48,$J$5),$I$5)*MAX(MIN(AQ48,$J$5),$I$5)+$G$5*MAX(MIN(AQ48,$J$5),$I$5)*(BJ48*BC48/($K$5*1000))+$H$5*(BJ48*BC48/($K$5*1000))*(BJ48*BC48/($K$5*1000)))</f>
        <v>0</v>
      </c>
      <c r="T48">
        <f>K48*(1000-(1000*0.61365*exp(17.502*X48/(240.97+X48))/(BC48+BD48)+AX48)/2)/(1000*0.61365*exp(17.502*X48/(240.97+X48))/(BC48+BD48)-AX48)</f>
        <v>0</v>
      </c>
      <c r="U48">
        <f>1/((AR48+1)/(R48/1.6)+1/(S48/1.37)) + AR48/((AR48+1)/(R48/1.6) + AR48/(S48/1.37))</f>
        <v>0</v>
      </c>
      <c r="V48">
        <f>(AM48*AP48)</f>
        <v>0</v>
      </c>
      <c r="W48">
        <f>(BE48+(V48+2*0.95*5.67E-8*(((BE48+$B$7)+273)^4-(BE48+273)^4)-44100*K48)/(1.84*29.3*S48+8*0.95*5.67E-8*(BE48+273)^3))</f>
        <v>0</v>
      </c>
      <c r="X48">
        <f>($C$7*BF48+$D$7*BG48+$E$7*W48)</f>
        <v>0</v>
      </c>
      <c r="Y48">
        <f>0.61365*exp(17.502*X48/(240.97+X48))</f>
        <v>0</v>
      </c>
      <c r="Z48">
        <f>(AA48/AB48*100)</f>
        <v>0</v>
      </c>
      <c r="AA48">
        <f>AX48*(BC48+BD48)/1000</f>
        <v>0</v>
      </c>
      <c r="AB48">
        <f>0.61365*exp(17.502*BE48/(240.97+BE48))</f>
        <v>0</v>
      </c>
      <c r="AC48">
        <f>(Y48-AX48*(BC48+BD48)/1000)</f>
        <v>0</v>
      </c>
      <c r="AD48">
        <f>(-K48*44100)</f>
        <v>0</v>
      </c>
      <c r="AE48">
        <f>2*29.3*S48*0.92*(BE48-X48)</f>
        <v>0</v>
      </c>
      <c r="AF48">
        <f>2*0.95*5.67E-8*(((BE48+$B$7)+273)^4-(X48+273)^4)</f>
        <v>0</v>
      </c>
      <c r="AG48">
        <f>V48+AF48+AD48+AE48</f>
        <v>0</v>
      </c>
      <c r="AH48">
        <v>4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MAX(0,($B$13+$C$13*BJ48)/(1+$D$13*BJ48)*BC48/(BE48+273)*$E$13)</f>
        <v>0</v>
      </c>
      <c r="AM48">
        <f>$B$11*BK48+$C$11*BL48+$F$11*BW48*(1-BZ48)</f>
        <v>0</v>
      </c>
      <c r="AN48">
        <f>AM48*AO48</f>
        <v>0</v>
      </c>
      <c r="AO48">
        <f>($B$11*$D$9+$C$11*$D$9+$F$11*((CJ48+CB48)/MAX(CJ48+CB48+CK48, 0.1)*$I$9+CK48/MAX(CJ48+CB48+CK48, 0.1)*$J$9))/($B$11+$C$11+$F$11)</f>
        <v>0</v>
      </c>
      <c r="AP48">
        <f>($B$11*$K$9+$C$11*$K$9+$F$11*((CJ48+CB48)/MAX(CJ48+CB48+CK48, 0.1)*$P$9+CK48/MAX(CJ48+CB48+CK48, 0.1)*$Q$9))/($B$11+$C$11+$F$11)</f>
        <v>0</v>
      </c>
      <c r="AQ48">
        <v>6</v>
      </c>
      <c r="AR48">
        <v>0.5</v>
      </c>
      <c r="AS48" t="s">
        <v>346</v>
      </c>
      <c r="AT48">
        <v>2</v>
      </c>
      <c r="AU48">
        <v>1692718714.1</v>
      </c>
      <c r="AV48">
        <v>406.864</v>
      </c>
      <c r="AW48">
        <v>419.984</v>
      </c>
      <c r="AX48">
        <v>13.5655</v>
      </c>
      <c r="AY48">
        <v>8.924910000000001</v>
      </c>
      <c r="AZ48">
        <v>405.378</v>
      </c>
      <c r="BA48">
        <v>13.485</v>
      </c>
      <c r="BB48">
        <v>500.152</v>
      </c>
      <c r="BC48">
        <v>100.245</v>
      </c>
      <c r="BD48">
        <v>0.0999993</v>
      </c>
      <c r="BE48">
        <v>22.3507</v>
      </c>
      <c r="BF48">
        <v>22.3004</v>
      </c>
      <c r="BG48">
        <v>999.9</v>
      </c>
      <c r="BH48">
        <v>0</v>
      </c>
      <c r="BI48">
        <v>0</v>
      </c>
      <c r="BJ48">
        <v>9997.5</v>
      </c>
      <c r="BK48">
        <v>0</v>
      </c>
      <c r="BL48">
        <v>710.154</v>
      </c>
      <c r="BM48">
        <v>-13.12</v>
      </c>
      <c r="BN48">
        <v>412.459</v>
      </c>
      <c r="BO48">
        <v>423.766</v>
      </c>
      <c r="BP48">
        <v>4.64056</v>
      </c>
      <c r="BQ48">
        <v>419.984</v>
      </c>
      <c r="BR48">
        <v>8.924910000000001</v>
      </c>
      <c r="BS48">
        <v>1.35987</v>
      </c>
      <c r="BT48">
        <v>0.894675</v>
      </c>
      <c r="BU48">
        <v>11.4774</v>
      </c>
      <c r="BV48">
        <v>5.30537</v>
      </c>
      <c r="BW48">
        <v>1999.82</v>
      </c>
      <c r="BX48">
        <v>0.899987</v>
      </c>
      <c r="BY48">
        <v>0.100013</v>
      </c>
      <c r="BZ48">
        <v>0</v>
      </c>
      <c r="CA48">
        <v>2.4411</v>
      </c>
      <c r="CB48">
        <v>0</v>
      </c>
      <c r="CC48">
        <v>17944.9</v>
      </c>
      <c r="CD48">
        <v>17857.3</v>
      </c>
      <c r="CE48">
        <v>36.812</v>
      </c>
      <c r="CF48">
        <v>38.062</v>
      </c>
      <c r="CG48">
        <v>37.312</v>
      </c>
      <c r="CH48">
        <v>36.375</v>
      </c>
      <c r="CI48">
        <v>36.125</v>
      </c>
      <c r="CJ48">
        <v>1799.81</v>
      </c>
      <c r="CK48">
        <v>200.01</v>
      </c>
      <c r="CL48">
        <v>0</v>
      </c>
      <c r="CM48">
        <v>1692718709</v>
      </c>
      <c r="CN48">
        <v>0</v>
      </c>
      <c r="CO48">
        <v>1692714554</v>
      </c>
      <c r="CP48" t="s">
        <v>347</v>
      </c>
      <c r="CQ48">
        <v>1692714553.5</v>
      </c>
      <c r="CR48">
        <v>1692714554</v>
      </c>
      <c r="CS48">
        <v>2</v>
      </c>
      <c r="CT48">
        <v>0.064</v>
      </c>
      <c r="CU48">
        <v>-0.002</v>
      </c>
      <c r="CV48">
        <v>1.486</v>
      </c>
      <c r="CW48">
        <v>0.081</v>
      </c>
      <c r="CX48">
        <v>415</v>
      </c>
      <c r="CY48">
        <v>13</v>
      </c>
      <c r="CZ48">
        <v>0.3</v>
      </c>
      <c r="DA48">
        <v>0.11</v>
      </c>
      <c r="DB48">
        <v>9.372566041472023</v>
      </c>
      <c r="DC48">
        <v>0.2726601650298209</v>
      </c>
      <c r="DD48">
        <v>0.03770353367140036</v>
      </c>
      <c r="DE48">
        <v>1</v>
      </c>
      <c r="DF48">
        <v>0.003917160847192132</v>
      </c>
      <c r="DG48">
        <v>5.555772334550525E-05</v>
      </c>
      <c r="DH48">
        <v>5.381342515953606E-06</v>
      </c>
      <c r="DI48">
        <v>1</v>
      </c>
      <c r="DJ48">
        <v>0.3036234244429384</v>
      </c>
      <c r="DK48">
        <v>0.00238894528845777</v>
      </c>
      <c r="DL48">
        <v>0.0001727739397817454</v>
      </c>
      <c r="DM48">
        <v>1</v>
      </c>
      <c r="DN48">
        <v>3</v>
      </c>
      <c r="DO48">
        <v>3</v>
      </c>
      <c r="DP48" t="s">
        <v>348</v>
      </c>
      <c r="DQ48">
        <v>3.10221</v>
      </c>
      <c r="DR48">
        <v>2.73361</v>
      </c>
      <c r="DS48">
        <v>0.09786</v>
      </c>
      <c r="DT48">
        <v>0.101228</v>
      </c>
      <c r="DU48">
        <v>0.0693165</v>
      </c>
      <c r="DV48">
        <v>0.0516684</v>
      </c>
      <c r="DW48">
        <v>26327.3</v>
      </c>
      <c r="DX48">
        <v>28530.6</v>
      </c>
      <c r="DY48">
        <v>27627.6</v>
      </c>
      <c r="DZ48">
        <v>29835.5</v>
      </c>
      <c r="EA48">
        <v>32191.4</v>
      </c>
      <c r="EB48">
        <v>34936.2</v>
      </c>
      <c r="EC48">
        <v>37896.7</v>
      </c>
      <c r="ED48">
        <v>40948.5</v>
      </c>
      <c r="EE48">
        <v>2.16835</v>
      </c>
      <c r="EF48">
        <v>2.17397</v>
      </c>
      <c r="EG48">
        <v>0.07199120000000001</v>
      </c>
      <c r="EH48">
        <v>0</v>
      </c>
      <c r="EI48">
        <v>21.1128</v>
      </c>
      <c r="EJ48">
        <v>999.9</v>
      </c>
      <c r="EK48">
        <v>44</v>
      </c>
      <c r="EL48">
        <v>26.5</v>
      </c>
      <c r="EM48">
        <v>15.255</v>
      </c>
      <c r="EN48">
        <v>64.9983</v>
      </c>
      <c r="EO48">
        <v>12.9006</v>
      </c>
      <c r="EP48">
        <v>1</v>
      </c>
      <c r="EQ48">
        <v>-0.252716</v>
      </c>
      <c r="ER48">
        <v>1.06014</v>
      </c>
      <c r="ES48">
        <v>20.2062</v>
      </c>
      <c r="ET48">
        <v>5.25847</v>
      </c>
      <c r="EU48">
        <v>12.0579</v>
      </c>
      <c r="EV48">
        <v>4.9731</v>
      </c>
      <c r="EW48">
        <v>3.293</v>
      </c>
      <c r="EX48">
        <v>9439.299999999999</v>
      </c>
      <c r="EY48">
        <v>9999</v>
      </c>
      <c r="EZ48">
        <v>9999</v>
      </c>
      <c r="FA48">
        <v>146.9</v>
      </c>
      <c r="FB48">
        <v>4.97198</v>
      </c>
      <c r="FC48">
        <v>1.87058</v>
      </c>
      <c r="FD48">
        <v>1.87683</v>
      </c>
      <c r="FE48">
        <v>1.86992</v>
      </c>
      <c r="FF48">
        <v>1.87307</v>
      </c>
      <c r="FG48">
        <v>1.87468</v>
      </c>
      <c r="FH48">
        <v>1.87399</v>
      </c>
      <c r="FI48">
        <v>1.87546</v>
      </c>
      <c r="FJ48">
        <v>0</v>
      </c>
      <c r="FK48">
        <v>0</v>
      </c>
      <c r="FL48">
        <v>0</v>
      </c>
      <c r="FM48">
        <v>0</v>
      </c>
      <c r="FN48" t="s">
        <v>349</v>
      </c>
      <c r="FO48" t="s">
        <v>350</v>
      </c>
      <c r="FP48" t="s">
        <v>351</v>
      </c>
      <c r="FQ48" t="s">
        <v>351</v>
      </c>
      <c r="FR48" t="s">
        <v>351</v>
      </c>
      <c r="FS48" t="s">
        <v>351</v>
      </c>
      <c r="FT48">
        <v>0</v>
      </c>
      <c r="FU48">
        <v>100</v>
      </c>
      <c r="FV48">
        <v>100</v>
      </c>
      <c r="FW48">
        <v>1.486</v>
      </c>
      <c r="FX48">
        <v>0.0805</v>
      </c>
      <c r="FY48">
        <v>1.486142857142795</v>
      </c>
      <c r="FZ48">
        <v>0</v>
      </c>
      <c r="GA48">
        <v>0</v>
      </c>
      <c r="GB48">
        <v>0</v>
      </c>
      <c r="GC48">
        <v>0.08051999999999815</v>
      </c>
      <c r="GD48">
        <v>0</v>
      </c>
      <c r="GE48">
        <v>0</v>
      </c>
      <c r="GF48">
        <v>0</v>
      </c>
      <c r="GG48">
        <v>-1</v>
      </c>
      <c r="GH48">
        <v>-1</v>
      </c>
      <c r="GI48">
        <v>-1</v>
      </c>
      <c r="GJ48">
        <v>-1</v>
      </c>
      <c r="GK48">
        <v>69.3</v>
      </c>
      <c r="GL48">
        <v>69.3</v>
      </c>
      <c r="GM48">
        <v>1.07666</v>
      </c>
      <c r="GN48">
        <v>2.54517</v>
      </c>
      <c r="GO48">
        <v>1.39893</v>
      </c>
      <c r="GP48">
        <v>2.29492</v>
      </c>
      <c r="GQ48">
        <v>1.44897</v>
      </c>
      <c r="GR48">
        <v>2.3645</v>
      </c>
      <c r="GS48">
        <v>29.3039</v>
      </c>
      <c r="GT48">
        <v>15.5855</v>
      </c>
      <c r="GU48">
        <v>18</v>
      </c>
      <c r="GV48">
        <v>467.523</v>
      </c>
      <c r="GW48">
        <v>538.455</v>
      </c>
      <c r="GX48">
        <v>19.9984</v>
      </c>
      <c r="GY48">
        <v>23.9176</v>
      </c>
      <c r="GZ48">
        <v>29.9999</v>
      </c>
      <c r="HA48">
        <v>24.0045</v>
      </c>
      <c r="HB48">
        <v>23.9934</v>
      </c>
      <c r="HC48">
        <v>21.5239</v>
      </c>
      <c r="HD48">
        <v>40.2126</v>
      </c>
      <c r="HE48">
        <v>0</v>
      </c>
      <c r="HF48">
        <v>20</v>
      </c>
      <c r="HG48">
        <v>420</v>
      </c>
      <c r="HH48">
        <v>8.85933</v>
      </c>
      <c r="HI48">
        <v>102.232</v>
      </c>
      <c r="HJ48">
        <v>102.299</v>
      </c>
    </row>
    <row r="49" spans="1:218">
      <c r="A49">
        <v>33</v>
      </c>
      <c r="B49">
        <v>1692718915.6</v>
      </c>
      <c r="C49">
        <v>4051.5</v>
      </c>
      <c r="D49" t="s">
        <v>415</v>
      </c>
      <c r="E49" t="s">
        <v>416</v>
      </c>
      <c r="F49" t="s">
        <v>344</v>
      </c>
      <c r="I49" t="s">
        <v>345</v>
      </c>
      <c r="J49">
        <v>1692718915.6</v>
      </c>
      <c r="K49">
        <f>(L49)/1000</f>
        <v>0</v>
      </c>
      <c r="L49">
        <f>1000*BB49*AJ49*(AX49-AY49)/(100*AQ49*(1000-AJ49*AX49))</f>
        <v>0</v>
      </c>
      <c r="M49">
        <f>BB49*AJ49*(AW49-AV49*(1000-AJ49*AY49)/(1000-AJ49*AX49))/(100*AQ49)</f>
        <v>0</v>
      </c>
      <c r="N49">
        <f>AV49 - IF(AJ49&gt;1, M49*AQ49*100.0/(AL49*BJ49), 0)</f>
        <v>0</v>
      </c>
      <c r="O49">
        <f>((U49-K49/2)*N49-M49)/(U49+K49/2)</f>
        <v>0</v>
      </c>
      <c r="P49">
        <f>O49*(BC49+BD49)/1000.0</f>
        <v>0</v>
      </c>
      <c r="Q49">
        <f>(AV49 - IF(AJ49&gt;1, M49*AQ49*100.0/(AL49*BJ49), 0))*(BC49+BD49)/1000.0</f>
        <v>0</v>
      </c>
      <c r="R49">
        <f>2.0/((1/T49-1/S49)+SIGN(T49)*SQRT((1/T49-1/S49)*(1/T49-1/S49) + 4*AR49/((AR49+1)*(AR49+1))*(2*1/T49*1/S49-1/S49*1/S49)))</f>
        <v>0</v>
      </c>
      <c r="S49">
        <f>IF(LEFT(AS49,1)&lt;&gt;"0",IF(LEFT(AS49,1)="1",3.0,AT49),$D$5+$E$5*(BJ49*BC49/($K$5*1000))+$F$5*(BJ49*BC49/($K$5*1000))*MAX(MIN(AQ49,$J$5),$I$5)*MAX(MIN(AQ49,$J$5),$I$5)+$G$5*MAX(MIN(AQ49,$J$5),$I$5)*(BJ49*BC49/($K$5*1000))+$H$5*(BJ49*BC49/($K$5*1000))*(BJ49*BC49/($K$5*1000)))</f>
        <v>0</v>
      </c>
      <c r="T49">
        <f>K49*(1000-(1000*0.61365*exp(17.502*X49/(240.97+X49))/(BC49+BD49)+AX49)/2)/(1000*0.61365*exp(17.502*X49/(240.97+X49))/(BC49+BD49)-AX49)</f>
        <v>0</v>
      </c>
      <c r="U49">
        <f>1/((AR49+1)/(R49/1.6)+1/(S49/1.37)) + AR49/((AR49+1)/(R49/1.6) + AR49/(S49/1.37))</f>
        <v>0</v>
      </c>
      <c r="V49">
        <f>(AM49*AP49)</f>
        <v>0</v>
      </c>
      <c r="W49">
        <f>(BE49+(V49+2*0.95*5.67E-8*(((BE49+$B$7)+273)^4-(BE49+273)^4)-44100*K49)/(1.84*29.3*S49+8*0.95*5.67E-8*(BE49+273)^3))</f>
        <v>0</v>
      </c>
      <c r="X49">
        <f>($C$7*BF49+$D$7*BG49+$E$7*W49)</f>
        <v>0</v>
      </c>
      <c r="Y49">
        <f>0.61365*exp(17.502*X49/(240.97+X49))</f>
        <v>0</v>
      </c>
      <c r="Z49">
        <f>(AA49/AB49*100)</f>
        <v>0</v>
      </c>
      <c r="AA49">
        <f>AX49*(BC49+BD49)/1000</f>
        <v>0</v>
      </c>
      <c r="AB49">
        <f>0.61365*exp(17.502*BE49/(240.97+BE49))</f>
        <v>0</v>
      </c>
      <c r="AC49">
        <f>(Y49-AX49*(BC49+BD49)/1000)</f>
        <v>0</v>
      </c>
      <c r="AD49">
        <f>(-K49*44100)</f>
        <v>0</v>
      </c>
      <c r="AE49">
        <f>2*29.3*S49*0.92*(BE49-X49)</f>
        <v>0</v>
      </c>
      <c r="AF49">
        <f>2*0.95*5.67E-8*(((BE49+$B$7)+273)^4-(X49+273)^4)</f>
        <v>0</v>
      </c>
      <c r="AG49">
        <f>V49+AF49+AD49+AE49</f>
        <v>0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MAX(0,($B$13+$C$13*BJ49)/(1+$D$13*BJ49)*BC49/(BE49+273)*$E$13)</f>
        <v>0</v>
      </c>
      <c r="AM49">
        <f>$B$11*BK49+$C$11*BL49+$F$11*BW49*(1-BZ49)</f>
        <v>0</v>
      </c>
      <c r="AN49">
        <f>AM49*AO49</f>
        <v>0</v>
      </c>
      <c r="AO49">
        <f>($B$11*$D$9+$C$11*$D$9+$F$11*((CJ49+CB49)/MAX(CJ49+CB49+CK49, 0.1)*$I$9+CK49/MAX(CJ49+CB49+CK49, 0.1)*$J$9))/($B$11+$C$11+$F$11)</f>
        <v>0</v>
      </c>
      <c r="AP49">
        <f>($B$11*$K$9+$C$11*$K$9+$F$11*((CJ49+CB49)/MAX(CJ49+CB49+CK49, 0.1)*$P$9+CK49/MAX(CJ49+CB49+CK49, 0.1)*$Q$9))/($B$11+$C$11+$F$11)</f>
        <v>0</v>
      </c>
      <c r="AQ49">
        <v>6</v>
      </c>
      <c r="AR49">
        <v>0.5</v>
      </c>
      <c r="AS49" t="s">
        <v>346</v>
      </c>
      <c r="AT49">
        <v>2</v>
      </c>
      <c r="AU49">
        <v>1692718915.6</v>
      </c>
      <c r="AV49">
        <v>415.966</v>
      </c>
      <c r="AW49">
        <v>419.995</v>
      </c>
      <c r="AX49">
        <v>13.3373</v>
      </c>
      <c r="AY49">
        <v>11.6916</v>
      </c>
      <c r="AZ49">
        <v>414.48</v>
      </c>
      <c r="BA49">
        <v>13.2568</v>
      </c>
      <c r="BB49">
        <v>500.057</v>
      </c>
      <c r="BC49">
        <v>100.248</v>
      </c>
      <c r="BD49">
        <v>0.100016</v>
      </c>
      <c r="BE49">
        <v>22.3709</v>
      </c>
      <c r="BF49">
        <v>21.9116</v>
      </c>
      <c r="BG49">
        <v>999.9</v>
      </c>
      <c r="BH49">
        <v>0</v>
      </c>
      <c r="BI49">
        <v>0</v>
      </c>
      <c r="BJ49">
        <v>9978.75</v>
      </c>
      <c r="BK49">
        <v>0</v>
      </c>
      <c r="BL49">
        <v>743.097</v>
      </c>
      <c r="BM49">
        <v>-4.02936</v>
      </c>
      <c r="BN49">
        <v>421.589</v>
      </c>
      <c r="BO49">
        <v>424.964</v>
      </c>
      <c r="BP49">
        <v>1.64575</v>
      </c>
      <c r="BQ49">
        <v>419.995</v>
      </c>
      <c r="BR49">
        <v>11.6916</v>
      </c>
      <c r="BS49">
        <v>1.33704</v>
      </c>
      <c r="BT49">
        <v>1.17205</v>
      </c>
      <c r="BU49">
        <v>11.2218</v>
      </c>
      <c r="BV49">
        <v>9.25123</v>
      </c>
      <c r="BW49">
        <v>2000.04</v>
      </c>
      <c r="BX49">
        <v>0.899992</v>
      </c>
      <c r="BY49">
        <v>0.100008</v>
      </c>
      <c r="BZ49">
        <v>0</v>
      </c>
      <c r="CA49">
        <v>2.2813</v>
      </c>
      <c r="CB49">
        <v>0</v>
      </c>
      <c r="CC49">
        <v>12082.5</v>
      </c>
      <c r="CD49">
        <v>17859.3</v>
      </c>
      <c r="CE49">
        <v>40.375</v>
      </c>
      <c r="CF49">
        <v>41.937</v>
      </c>
      <c r="CG49">
        <v>40.5</v>
      </c>
      <c r="CH49">
        <v>40.687</v>
      </c>
      <c r="CI49">
        <v>39.5</v>
      </c>
      <c r="CJ49">
        <v>1800.02</v>
      </c>
      <c r="CK49">
        <v>200.02</v>
      </c>
      <c r="CL49">
        <v>0</v>
      </c>
      <c r="CM49">
        <v>1692718910.6</v>
      </c>
      <c r="CN49">
        <v>0</v>
      </c>
      <c r="CO49">
        <v>1692714554</v>
      </c>
      <c r="CP49" t="s">
        <v>347</v>
      </c>
      <c r="CQ49">
        <v>1692714553.5</v>
      </c>
      <c r="CR49">
        <v>1692714554</v>
      </c>
      <c r="CS49">
        <v>2</v>
      </c>
      <c r="CT49">
        <v>0.064</v>
      </c>
      <c r="CU49">
        <v>-0.002</v>
      </c>
      <c r="CV49">
        <v>1.486</v>
      </c>
      <c r="CW49">
        <v>0.081</v>
      </c>
      <c r="CX49">
        <v>415</v>
      </c>
      <c r="CY49">
        <v>13</v>
      </c>
      <c r="CZ49">
        <v>0.3</v>
      </c>
      <c r="DA49">
        <v>0.11</v>
      </c>
      <c r="DB49">
        <v>2.740817465318366</v>
      </c>
      <c r="DC49">
        <v>-0.01132020777019267</v>
      </c>
      <c r="DD49">
        <v>0.01361241711744914</v>
      </c>
      <c r="DE49">
        <v>1</v>
      </c>
      <c r="DF49">
        <v>0.001357520732365973</v>
      </c>
      <c r="DG49">
        <v>0.0003237512050686667</v>
      </c>
      <c r="DH49">
        <v>2.351696417439572E-05</v>
      </c>
      <c r="DI49">
        <v>1</v>
      </c>
      <c r="DJ49">
        <v>0.1058726076333837</v>
      </c>
      <c r="DK49">
        <v>0.0220004018987792</v>
      </c>
      <c r="DL49">
        <v>0.001060722825806513</v>
      </c>
      <c r="DM49">
        <v>1</v>
      </c>
      <c r="DN49">
        <v>3</v>
      </c>
      <c r="DO49">
        <v>3</v>
      </c>
      <c r="DP49" t="s">
        <v>348</v>
      </c>
      <c r="DQ49">
        <v>3.10275</v>
      </c>
      <c r="DR49">
        <v>2.73347</v>
      </c>
      <c r="DS49">
        <v>0.0995197</v>
      </c>
      <c r="DT49">
        <v>0.101252</v>
      </c>
      <c r="DU49">
        <v>0.0684231</v>
      </c>
      <c r="DV49">
        <v>0.0637588</v>
      </c>
      <c r="DW49">
        <v>26272.9</v>
      </c>
      <c r="DX49">
        <v>28521.9</v>
      </c>
      <c r="DY49">
        <v>27621.4</v>
      </c>
      <c r="DZ49">
        <v>29827.2</v>
      </c>
      <c r="EA49">
        <v>32217.1</v>
      </c>
      <c r="EB49">
        <v>34482.3</v>
      </c>
      <c r="EC49">
        <v>37890.5</v>
      </c>
      <c r="ED49">
        <v>40937.7</v>
      </c>
      <c r="EE49">
        <v>2.18298</v>
      </c>
      <c r="EF49">
        <v>2.18005</v>
      </c>
      <c r="EG49">
        <v>0.0474975</v>
      </c>
      <c r="EH49">
        <v>0</v>
      </c>
      <c r="EI49">
        <v>21.1278</v>
      </c>
      <c r="EJ49">
        <v>999.9</v>
      </c>
      <c r="EK49">
        <v>43.4</v>
      </c>
      <c r="EL49">
        <v>26.7</v>
      </c>
      <c r="EM49">
        <v>15.2237</v>
      </c>
      <c r="EN49">
        <v>64.9383</v>
      </c>
      <c r="EO49">
        <v>13.2652</v>
      </c>
      <c r="EP49">
        <v>1</v>
      </c>
      <c r="EQ49">
        <v>-0.248432</v>
      </c>
      <c r="ER49">
        <v>1.0195</v>
      </c>
      <c r="ES49">
        <v>20.2078</v>
      </c>
      <c r="ET49">
        <v>5.25652</v>
      </c>
      <c r="EU49">
        <v>12.0579</v>
      </c>
      <c r="EV49">
        <v>4.9729</v>
      </c>
      <c r="EW49">
        <v>3.29255</v>
      </c>
      <c r="EX49">
        <v>9444.1</v>
      </c>
      <c r="EY49">
        <v>9999</v>
      </c>
      <c r="EZ49">
        <v>9999</v>
      </c>
      <c r="FA49">
        <v>146.9</v>
      </c>
      <c r="FB49">
        <v>4.97199</v>
      </c>
      <c r="FC49">
        <v>1.87057</v>
      </c>
      <c r="FD49">
        <v>1.87683</v>
      </c>
      <c r="FE49">
        <v>1.86985</v>
      </c>
      <c r="FF49">
        <v>1.87304</v>
      </c>
      <c r="FG49">
        <v>1.8746</v>
      </c>
      <c r="FH49">
        <v>1.87395</v>
      </c>
      <c r="FI49">
        <v>1.87546</v>
      </c>
      <c r="FJ49">
        <v>0</v>
      </c>
      <c r="FK49">
        <v>0</v>
      </c>
      <c r="FL49">
        <v>0</v>
      </c>
      <c r="FM49">
        <v>0</v>
      </c>
      <c r="FN49" t="s">
        <v>349</v>
      </c>
      <c r="FO49" t="s">
        <v>350</v>
      </c>
      <c r="FP49" t="s">
        <v>351</v>
      </c>
      <c r="FQ49" t="s">
        <v>351</v>
      </c>
      <c r="FR49" t="s">
        <v>351</v>
      </c>
      <c r="FS49" t="s">
        <v>351</v>
      </c>
      <c r="FT49">
        <v>0</v>
      </c>
      <c r="FU49">
        <v>100</v>
      </c>
      <c r="FV49">
        <v>100</v>
      </c>
      <c r="FW49">
        <v>1.486</v>
      </c>
      <c r="FX49">
        <v>0.0805</v>
      </c>
      <c r="FY49">
        <v>1.486142857142795</v>
      </c>
      <c r="FZ49">
        <v>0</v>
      </c>
      <c r="GA49">
        <v>0</v>
      </c>
      <c r="GB49">
        <v>0</v>
      </c>
      <c r="GC49">
        <v>0.08051999999999815</v>
      </c>
      <c r="GD49">
        <v>0</v>
      </c>
      <c r="GE49">
        <v>0</v>
      </c>
      <c r="GF49">
        <v>0</v>
      </c>
      <c r="GG49">
        <v>-1</v>
      </c>
      <c r="GH49">
        <v>-1</v>
      </c>
      <c r="GI49">
        <v>-1</v>
      </c>
      <c r="GJ49">
        <v>-1</v>
      </c>
      <c r="GK49">
        <v>72.7</v>
      </c>
      <c r="GL49">
        <v>72.7</v>
      </c>
      <c r="GM49">
        <v>1.0791</v>
      </c>
      <c r="GN49">
        <v>2.5415</v>
      </c>
      <c r="GO49">
        <v>1.39893</v>
      </c>
      <c r="GP49">
        <v>2.29492</v>
      </c>
      <c r="GQ49">
        <v>1.44897</v>
      </c>
      <c r="GR49">
        <v>2.51465</v>
      </c>
      <c r="GS49">
        <v>29.4314</v>
      </c>
      <c r="GT49">
        <v>15.5592</v>
      </c>
      <c r="GU49">
        <v>18</v>
      </c>
      <c r="GV49">
        <v>476.516</v>
      </c>
      <c r="GW49">
        <v>543.165</v>
      </c>
      <c r="GX49">
        <v>20</v>
      </c>
      <c r="GY49">
        <v>23.9315</v>
      </c>
      <c r="GZ49">
        <v>30.0004</v>
      </c>
      <c r="HA49">
        <v>24.0284</v>
      </c>
      <c r="HB49">
        <v>24.0275</v>
      </c>
      <c r="HC49">
        <v>21.5652</v>
      </c>
      <c r="HD49">
        <v>23.5429</v>
      </c>
      <c r="HE49">
        <v>0</v>
      </c>
      <c r="HF49">
        <v>20</v>
      </c>
      <c r="HG49">
        <v>420</v>
      </c>
      <c r="HH49">
        <v>11.8488</v>
      </c>
      <c r="HI49">
        <v>102.213</v>
      </c>
      <c r="HJ49">
        <v>102.271</v>
      </c>
    </row>
    <row r="50" spans="1:218">
      <c r="A50">
        <v>34</v>
      </c>
      <c r="B50">
        <v>1692719038.6</v>
      </c>
      <c r="C50">
        <v>4174.5</v>
      </c>
      <c r="D50" t="s">
        <v>417</v>
      </c>
      <c r="E50" t="s">
        <v>418</v>
      </c>
      <c r="F50" t="s">
        <v>344</v>
      </c>
      <c r="I50" t="s">
        <v>345</v>
      </c>
      <c r="J50">
        <v>1692719038.6</v>
      </c>
      <c r="K50">
        <f>(L50)/1000</f>
        <v>0</v>
      </c>
      <c r="L50">
        <f>1000*BB50*AJ50*(AX50-AY50)/(100*AQ50*(1000-AJ50*AX50))</f>
        <v>0</v>
      </c>
      <c r="M50">
        <f>BB50*AJ50*(AW50-AV50*(1000-AJ50*AY50)/(1000-AJ50*AX50))/(100*AQ50)</f>
        <v>0</v>
      </c>
      <c r="N50">
        <f>AV50 - IF(AJ50&gt;1, M50*AQ50*100.0/(AL50*BJ50), 0)</f>
        <v>0</v>
      </c>
      <c r="O50">
        <f>((U50-K50/2)*N50-M50)/(U50+K50/2)</f>
        <v>0</v>
      </c>
      <c r="P50">
        <f>O50*(BC50+BD50)/1000.0</f>
        <v>0</v>
      </c>
      <c r="Q50">
        <f>(AV50 - IF(AJ50&gt;1, M50*AQ50*100.0/(AL50*BJ50), 0))*(BC50+BD50)/1000.0</f>
        <v>0</v>
      </c>
      <c r="R50">
        <f>2.0/((1/T50-1/S50)+SIGN(T50)*SQRT((1/T50-1/S50)*(1/T50-1/S50) + 4*AR50/((AR50+1)*(AR50+1))*(2*1/T50*1/S50-1/S50*1/S50)))</f>
        <v>0</v>
      </c>
      <c r="S50">
        <f>IF(LEFT(AS50,1)&lt;&gt;"0",IF(LEFT(AS50,1)="1",3.0,AT50),$D$5+$E$5*(BJ50*BC50/($K$5*1000))+$F$5*(BJ50*BC50/($K$5*1000))*MAX(MIN(AQ50,$J$5),$I$5)*MAX(MIN(AQ50,$J$5),$I$5)+$G$5*MAX(MIN(AQ50,$J$5),$I$5)*(BJ50*BC50/($K$5*1000))+$H$5*(BJ50*BC50/($K$5*1000))*(BJ50*BC50/($K$5*1000)))</f>
        <v>0</v>
      </c>
      <c r="T50">
        <f>K50*(1000-(1000*0.61365*exp(17.502*X50/(240.97+X50))/(BC50+BD50)+AX50)/2)/(1000*0.61365*exp(17.502*X50/(240.97+X50))/(BC50+BD50)-AX50)</f>
        <v>0</v>
      </c>
      <c r="U50">
        <f>1/((AR50+1)/(R50/1.6)+1/(S50/1.37)) + AR50/((AR50+1)/(R50/1.6) + AR50/(S50/1.37))</f>
        <v>0</v>
      </c>
      <c r="V50">
        <f>(AM50*AP50)</f>
        <v>0</v>
      </c>
      <c r="W50">
        <f>(BE50+(V50+2*0.95*5.67E-8*(((BE50+$B$7)+273)^4-(BE50+273)^4)-44100*K50)/(1.84*29.3*S50+8*0.95*5.67E-8*(BE50+273)^3))</f>
        <v>0</v>
      </c>
      <c r="X50">
        <f>($C$7*BF50+$D$7*BG50+$E$7*W50)</f>
        <v>0</v>
      </c>
      <c r="Y50">
        <f>0.61365*exp(17.502*X50/(240.97+X50))</f>
        <v>0</v>
      </c>
      <c r="Z50">
        <f>(AA50/AB50*100)</f>
        <v>0</v>
      </c>
      <c r="AA50">
        <f>AX50*(BC50+BD50)/1000</f>
        <v>0</v>
      </c>
      <c r="AB50">
        <f>0.61365*exp(17.502*BE50/(240.97+BE50))</f>
        <v>0</v>
      </c>
      <c r="AC50">
        <f>(Y50-AX50*(BC50+BD50)/1000)</f>
        <v>0</v>
      </c>
      <c r="AD50">
        <f>(-K50*44100)</f>
        <v>0</v>
      </c>
      <c r="AE50">
        <f>2*29.3*S50*0.92*(BE50-X50)</f>
        <v>0</v>
      </c>
      <c r="AF50">
        <f>2*0.95*5.67E-8*(((BE50+$B$7)+273)^4-(X50+273)^4)</f>
        <v>0</v>
      </c>
      <c r="AG50">
        <f>V50+AF50+AD50+AE50</f>
        <v>0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MAX(0,($B$13+$C$13*BJ50)/(1+$D$13*BJ50)*BC50/(BE50+273)*$E$13)</f>
        <v>0</v>
      </c>
      <c r="AM50">
        <f>$B$11*BK50+$C$11*BL50+$F$11*BW50*(1-BZ50)</f>
        <v>0</v>
      </c>
      <c r="AN50">
        <f>AM50*AO50</f>
        <v>0</v>
      </c>
      <c r="AO50">
        <f>($B$11*$D$9+$C$11*$D$9+$F$11*((CJ50+CB50)/MAX(CJ50+CB50+CK50, 0.1)*$I$9+CK50/MAX(CJ50+CB50+CK50, 0.1)*$J$9))/($B$11+$C$11+$F$11)</f>
        <v>0</v>
      </c>
      <c r="AP50">
        <f>($B$11*$K$9+$C$11*$K$9+$F$11*((CJ50+CB50)/MAX(CJ50+CB50+CK50, 0.1)*$P$9+CK50/MAX(CJ50+CB50+CK50, 0.1)*$Q$9))/($B$11+$C$11+$F$11)</f>
        <v>0</v>
      </c>
      <c r="AQ50">
        <v>6</v>
      </c>
      <c r="AR50">
        <v>0.5</v>
      </c>
      <c r="AS50" t="s">
        <v>346</v>
      </c>
      <c r="AT50">
        <v>2</v>
      </c>
      <c r="AU50">
        <v>1692719038.6</v>
      </c>
      <c r="AV50">
        <v>397.752</v>
      </c>
      <c r="AW50">
        <v>419.993</v>
      </c>
      <c r="AX50">
        <v>13.7134</v>
      </c>
      <c r="AY50">
        <v>9.06274</v>
      </c>
      <c r="AZ50">
        <v>396.266</v>
      </c>
      <c r="BA50">
        <v>13.6329</v>
      </c>
      <c r="BB50">
        <v>500.177</v>
      </c>
      <c r="BC50">
        <v>100.249</v>
      </c>
      <c r="BD50">
        <v>0.100245</v>
      </c>
      <c r="BE50">
        <v>22.5653</v>
      </c>
      <c r="BF50">
        <v>22.7973</v>
      </c>
      <c r="BG50">
        <v>999.9</v>
      </c>
      <c r="BH50">
        <v>0</v>
      </c>
      <c r="BI50">
        <v>0</v>
      </c>
      <c r="BJ50">
        <v>9984.379999999999</v>
      </c>
      <c r="BK50">
        <v>0</v>
      </c>
      <c r="BL50">
        <v>894.83</v>
      </c>
      <c r="BM50">
        <v>-22.2408</v>
      </c>
      <c r="BN50">
        <v>403.282</v>
      </c>
      <c r="BO50">
        <v>423.834</v>
      </c>
      <c r="BP50">
        <v>4.65063</v>
      </c>
      <c r="BQ50">
        <v>419.993</v>
      </c>
      <c r="BR50">
        <v>9.06274</v>
      </c>
      <c r="BS50">
        <v>1.37475</v>
      </c>
      <c r="BT50">
        <v>0.908527</v>
      </c>
      <c r="BU50">
        <v>11.6419</v>
      </c>
      <c r="BV50">
        <v>5.52652</v>
      </c>
      <c r="BW50">
        <v>1999.96</v>
      </c>
      <c r="BX50">
        <v>0.899995</v>
      </c>
      <c r="BY50">
        <v>0.100005</v>
      </c>
      <c r="BZ50">
        <v>0</v>
      </c>
      <c r="CA50">
        <v>2.4349</v>
      </c>
      <c r="CB50">
        <v>0</v>
      </c>
      <c r="CC50">
        <v>21843.5</v>
      </c>
      <c r="CD50">
        <v>17858.6</v>
      </c>
      <c r="CE50">
        <v>38.437</v>
      </c>
      <c r="CF50">
        <v>39.312</v>
      </c>
      <c r="CG50">
        <v>38.812</v>
      </c>
      <c r="CH50">
        <v>37.687</v>
      </c>
      <c r="CI50">
        <v>37.562</v>
      </c>
      <c r="CJ50">
        <v>1799.95</v>
      </c>
      <c r="CK50">
        <v>200.01</v>
      </c>
      <c r="CL50">
        <v>0</v>
      </c>
      <c r="CM50">
        <v>1692719033.6</v>
      </c>
      <c r="CN50">
        <v>0</v>
      </c>
      <c r="CO50">
        <v>1692714554</v>
      </c>
      <c r="CP50" t="s">
        <v>347</v>
      </c>
      <c r="CQ50">
        <v>1692714553.5</v>
      </c>
      <c r="CR50">
        <v>1692714554</v>
      </c>
      <c r="CS50">
        <v>2</v>
      </c>
      <c r="CT50">
        <v>0.064</v>
      </c>
      <c r="CU50">
        <v>-0.002</v>
      </c>
      <c r="CV50">
        <v>1.486</v>
      </c>
      <c r="CW50">
        <v>0.081</v>
      </c>
      <c r="CX50">
        <v>415</v>
      </c>
      <c r="CY50">
        <v>13</v>
      </c>
      <c r="CZ50">
        <v>0.3</v>
      </c>
      <c r="DA50">
        <v>0.11</v>
      </c>
      <c r="DB50">
        <v>16.95013120082349</v>
      </c>
      <c r="DC50">
        <v>-0.1996144286893076</v>
      </c>
      <c r="DD50">
        <v>0.01524351260482389</v>
      </c>
      <c r="DE50">
        <v>1</v>
      </c>
      <c r="DF50">
        <v>0.003948407118539345</v>
      </c>
      <c r="DG50">
        <v>-0.0001363669618902915</v>
      </c>
      <c r="DH50">
        <v>1.02534688981986E-05</v>
      </c>
      <c r="DI50">
        <v>1</v>
      </c>
      <c r="DJ50">
        <v>0.2902526062584282</v>
      </c>
      <c r="DK50">
        <v>-0.008464583125542839</v>
      </c>
      <c r="DL50">
        <v>0.000489556313393204</v>
      </c>
      <c r="DM50">
        <v>1</v>
      </c>
      <c r="DN50">
        <v>3</v>
      </c>
      <c r="DO50">
        <v>3</v>
      </c>
      <c r="DP50" t="s">
        <v>348</v>
      </c>
      <c r="DQ50">
        <v>3.10226</v>
      </c>
      <c r="DR50">
        <v>2.73375</v>
      </c>
      <c r="DS50">
        <v>0.09616</v>
      </c>
      <c r="DT50">
        <v>0.101213</v>
      </c>
      <c r="DU50">
        <v>0.0698791</v>
      </c>
      <c r="DV50">
        <v>0.0522886</v>
      </c>
      <c r="DW50">
        <v>26368.6</v>
      </c>
      <c r="DX50">
        <v>28520.4</v>
      </c>
      <c r="DY50">
        <v>27619.3</v>
      </c>
      <c r="DZ50">
        <v>29824.7</v>
      </c>
      <c r="EA50">
        <v>32165.2</v>
      </c>
      <c r="EB50">
        <v>34902.5</v>
      </c>
      <c r="EC50">
        <v>37889.1</v>
      </c>
      <c r="ED50">
        <v>40936</v>
      </c>
      <c r="EE50">
        <v>2.17558</v>
      </c>
      <c r="EF50">
        <v>2.17178</v>
      </c>
      <c r="EG50">
        <v>0.100173</v>
      </c>
      <c r="EH50">
        <v>0</v>
      </c>
      <c r="EI50">
        <v>21.1455</v>
      </c>
      <c r="EJ50">
        <v>999.9</v>
      </c>
      <c r="EK50">
        <v>43.2</v>
      </c>
      <c r="EL50">
        <v>26.8</v>
      </c>
      <c r="EM50">
        <v>15.2439</v>
      </c>
      <c r="EN50">
        <v>65.0284</v>
      </c>
      <c r="EO50">
        <v>13.0529</v>
      </c>
      <c r="EP50">
        <v>1</v>
      </c>
      <c r="EQ50">
        <v>-0.241916</v>
      </c>
      <c r="ER50">
        <v>1.17217</v>
      </c>
      <c r="ES50">
        <v>20.2055</v>
      </c>
      <c r="ET50">
        <v>5.25892</v>
      </c>
      <c r="EU50">
        <v>12.0579</v>
      </c>
      <c r="EV50">
        <v>4.9736</v>
      </c>
      <c r="EW50">
        <v>3.293</v>
      </c>
      <c r="EX50">
        <v>9446.700000000001</v>
      </c>
      <c r="EY50">
        <v>9999</v>
      </c>
      <c r="EZ50">
        <v>9999</v>
      </c>
      <c r="FA50">
        <v>147</v>
      </c>
      <c r="FB50">
        <v>4.97195</v>
      </c>
      <c r="FC50">
        <v>1.87057</v>
      </c>
      <c r="FD50">
        <v>1.87681</v>
      </c>
      <c r="FE50">
        <v>1.86986</v>
      </c>
      <c r="FF50">
        <v>1.87302</v>
      </c>
      <c r="FG50">
        <v>1.87463</v>
      </c>
      <c r="FH50">
        <v>1.87394</v>
      </c>
      <c r="FI50">
        <v>1.87546</v>
      </c>
      <c r="FJ50">
        <v>0</v>
      </c>
      <c r="FK50">
        <v>0</v>
      </c>
      <c r="FL50">
        <v>0</v>
      </c>
      <c r="FM50">
        <v>0</v>
      </c>
      <c r="FN50" t="s">
        <v>349</v>
      </c>
      <c r="FO50" t="s">
        <v>350</v>
      </c>
      <c r="FP50" t="s">
        <v>351</v>
      </c>
      <c r="FQ50" t="s">
        <v>351</v>
      </c>
      <c r="FR50" t="s">
        <v>351</v>
      </c>
      <c r="FS50" t="s">
        <v>351</v>
      </c>
      <c r="FT50">
        <v>0</v>
      </c>
      <c r="FU50">
        <v>100</v>
      </c>
      <c r="FV50">
        <v>100</v>
      </c>
      <c r="FW50">
        <v>1.486</v>
      </c>
      <c r="FX50">
        <v>0.0805</v>
      </c>
      <c r="FY50">
        <v>1.486142857142795</v>
      </c>
      <c r="FZ50">
        <v>0</v>
      </c>
      <c r="GA50">
        <v>0</v>
      </c>
      <c r="GB50">
        <v>0</v>
      </c>
      <c r="GC50">
        <v>0.08051999999999815</v>
      </c>
      <c r="GD50">
        <v>0</v>
      </c>
      <c r="GE50">
        <v>0</v>
      </c>
      <c r="GF50">
        <v>0</v>
      </c>
      <c r="GG50">
        <v>-1</v>
      </c>
      <c r="GH50">
        <v>-1</v>
      </c>
      <c r="GI50">
        <v>-1</v>
      </c>
      <c r="GJ50">
        <v>-1</v>
      </c>
      <c r="GK50">
        <v>74.8</v>
      </c>
      <c r="GL50">
        <v>74.7</v>
      </c>
      <c r="GM50">
        <v>1.07666</v>
      </c>
      <c r="GN50">
        <v>2.54272</v>
      </c>
      <c r="GO50">
        <v>1.39893</v>
      </c>
      <c r="GP50">
        <v>2.29492</v>
      </c>
      <c r="GQ50">
        <v>1.44897</v>
      </c>
      <c r="GR50">
        <v>2.38281</v>
      </c>
      <c r="GS50">
        <v>29.5165</v>
      </c>
      <c r="GT50">
        <v>15.533</v>
      </c>
      <c r="GU50">
        <v>18</v>
      </c>
      <c r="GV50">
        <v>472.626</v>
      </c>
      <c r="GW50">
        <v>537.809</v>
      </c>
      <c r="GX50">
        <v>20.0006</v>
      </c>
      <c r="GY50">
        <v>24.0251</v>
      </c>
      <c r="GZ50">
        <v>30.0001</v>
      </c>
      <c r="HA50">
        <v>24.0878</v>
      </c>
      <c r="HB50">
        <v>24.0776</v>
      </c>
      <c r="HC50">
        <v>21.5248</v>
      </c>
      <c r="HD50">
        <v>39.2803</v>
      </c>
      <c r="HE50">
        <v>0</v>
      </c>
      <c r="HF50">
        <v>20</v>
      </c>
      <c r="HG50">
        <v>420</v>
      </c>
      <c r="HH50">
        <v>9.039870000000001</v>
      </c>
      <c r="HI50">
        <v>102.208</v>
      </c>
      <c r="HJ50">
        <v>102.265</v>
      </c>
    </row>
    <row r="51" spans="1:218">
      <c r="A51">
        <v>35</v>
      </c>
      <c r="B51">
        <v>1692719114.6</v>
      </c>
      <c r="C51">
        <v>4250.5</v>
      </c>
      <c r="D51" t="s">
        <v>419</v>
      </c>
      <c r="E51" t="s">
        <v>420</v>
      </c>
      <c r="F51" t="s">
        <v>344</v>
      </c>
      <c r="I51" t="s">
        <v>345</v>
      </c>
      <c r="J51">
        <v>1692719114.6</v>
      </c>
      <c r="K51">
        <f>(L51)/1000</f>
        <v>0</v>
      </c>
      <c r="L51">
        <f>1000*BB51*AJ51*(AX51-AY51)/(100*AQ51*(1000-AJ51*AX51))</f>
        <v>0</v>
      </c>
      <c r="M51">
        <f>BB51*AJ51*(AW51-AV51*(1000-AJ51*AY51)/(1000-AJ51*AX51))/(100*AQ51)</f>
        <v>0</v>
      </c>
      <c r="N51">
        <f>AV51 - IF(AJ51&gt;1, M51*AQ51*100.0/(AL51*BJ51), 0)</f>
        <v>0</v>
      </c>
      <c r="O51">
        <f>((U51-K51/2)*N51-M51)/(U51+K51/2)</f>
        <v>0</v>
      </c>
      <c r="P51">
        <f>O51*(BC51+BD51)/1000.0</f>
        <v>0</v>
      </c>
      <c r="Q51">
        <f>(AV51 - IF(AJ51&gt;1, M51*AQ51*100.0/(AL51*BJ51), 0))*(BC51+BD51)/1000.0</f>
        <v>0</v>
      </c>
      <c r="R51">
        <f>2.0/((1/T51-1/S51)+SIGN(T51)*SQRT((1/T51-1/S51)*(1/T51-1/S51) + 4*AR51/((AR51+1)*(AR51+1))*(2*1/T51*1/S51-1/S51*1/S51)))</f>
        <v>0</v>
      </c>
      <c r="S51">
        <f>IF(LEFT(AS51,1)&lt;&gt;"0",IF(LEFT(AS51,1)="1",3.0,AT51),$D$5+$E$5*(BJ51*BC51/($K$5*1000))+$F$5*(BJ51*BC51/($K$5*1000))*MAX(MIN(AQ51,$J$5),$I$5)*MAX(MIN(AQ51,$J$5),$I$5)+$G$5*MAX(MIN(AQ51,$J$5),$I$5)*(BJ51*BC51/($K$5*1000))+$H$5*(BJ51*BC51/($K$5*1000))*(BJ51*BC51/($K$5*1000)))</f>
        <v>0</v>
      </c>
      <c r="T51">
        <f>K51*(1000-(1000*0.61365*exp(17.502*X51/(240.97+X51))/(BC51+BD51)+AX51)/2)/(1000*0.61365*exp(17.502*X51/(240.97+X51))/(BC51+BD51)-AX51)</f>
        <v>0</v>
      </c>
      <c r="U51">
        <f>1/((AR51+1)/(R51/1.6)+1/(S51/1.37)) + AR51/((AR51+1)/(R51/1.6) + AR51/(S51/1.37))</f>
        <v>0</v>
      </c>
      <c r="V51">
        <f>(AM51*AP51)</f>
        <v>0</v>
      </c>
      <c r="W51">
        <f>(BE51+(V51+2*0.95*5.67E-8*(((BE51+$B$7)+273)^4-(BE51+273)^4)-44100*K51)/(1.84*29.3*S51+8*0.95*5.67E-8*(BE51+273)^3))</f>
        <v>0</v>
      </c>
      <c r="X51">
        <f>($C$7*BF51+$D$7*BG51+$E$7*W51)</f>
        <v>0</v>
      </c>
      <c r="Y51">
        <f>0.61365*exp(17.502*X51/(240.97+X51))</f>
        <v>0</v>
      </c>
      <c r="Z51">
        <f>(AA51/AB51*100)</f>
        <v>0</v>
      </c>
      <c r="AA51">
        <f>AX51*(BC51+BD51)/1000</f>
        <v>0</v>
      </c>
      <c r="AB51">
        <f>0.61365*exp(17.502*BE51/(240.97+BE51))</f>
        <v>0</v>
      </c>
      <c r="AC51">
        <f>(Y51-AX51*(BC51+BD51)/1000)</f>
        <v>0</v>
      </c>
      <c r="AD51">
        <f>(-K51*44100)</f>
        <v>0</v>
      </c>
      <c r="AE51">
        <f>2*29.3*S51*0.92*(BE51-X51)</f>
        <v>0</v>
      </c>
      <c r="AF51">
        <f>2*0.95*5.67E-8*(((BE51+$B$7)+273)^4-(X51+273)^4)</f>
        <v>0</v>
      </c>
      <c r="AG51">
        <f>V51+AF51+AD51+AE51</f>
        <v>0</v>
      </c>
      <c r="AH51">
        <v>26</v>
      </c>
      <c r="AI51">
        <v>5</v>
      </c>
      <c r="AJ51">
        <f>IF(AH51*$H$13&gt;=AL51,1.0,(AL51/(AL51-AH51*$H$13)))</f>
        <v>0</v>
      </c>
      <c r="AK51">
        <f>(AJ51-1)*100</f>
        <v>0</v>
      </c>
      <c r="AL51">
        <f>MAX(0,($B$13+$C$13*BJ51)/(1+$D$13*BJ51)*BC51/(BE51+273)*$E$13)</f>
        <v>0</v>
      </c>
      <c r="AM51">
        <f>$B$11*BK51+$C$11*BL51+$F$11*BW51*(1-BZ51)</f>
        <v>0</v>
      </c>
      <c r="AN51">
        <f>AM51*AO51</f>
        <v>0</v>
      </c>
      <c r="AO51">
        <f>($B$11*$D$9+$C$11*$D$9+$F$11*((CJ51+CB51)/MAX(CJ51+CB51+CK51, 0.1)*$I$9+CK51/MAX(CJ51+CB51+CK51, 0.1)*$J$9))/($B$11+$C$11+$F$11)</f>
        <v>0</v>
      </c>
      <c r="AP51">
        <f>($B$11*$K$9+$C$11*$K$9+$F$11*((CJ51+CB51)/MAX(CJ51+CB51+CK51, 0.1)*$P$9+CK51/MAX(CJ51+CB51+CK51, 0.1)*$Q$9))/($B$11+$C$11+$F$11)</f>
        <v>0</v>
      </c>
      <c r="AQ51">
        <v>6</v>
      </c>
      <c r="AR51">
        <v>0.5</v>
      </c>
      <c r="AS51" t="s">
        <v>346</v>
      </c>
      <c r="AT51">
        <v>2</v>
      </c>
      <c r="AU51">
        <v>1692719114.6</v>
      </c>
      <c r="AV51">
        <v>395.005</v>
      </c>
      <c r="AW51">
        <v>420.003</v>
      </c>
      <c r="AX51">
        <v>13.7304</v>
      </c>
      <c r="AY51">
        <v>8.381080000000001</v>
      </c>
      <c r="AZ51">
        <v>393.519</v>
      </c>
      <c r="BA51">
        <v>13.6499</v>
      </c>
      <c r="BB51">
        <v>500.038</v>
      </c>
      <c r="BC51">
        <v>100.25</v>
      </c>
      <c r="BD51">
        <v>0.100097</v>
      </c>
      <c r="BE51">
        <v>22.4342</v>
      </c>
      <c r="BF51">
        <v>22.0452</v>
      </c>
      <c r="BG51">
        <v>999.9</v>
      </c>
      <c r="BH51">
        <v>0</v>
      </c>
      <c r="BI51">
        <v>0</v>
      </c>
      <c r="BJ51">
        <v>9991.879999999999</v>
      </c>
      <c r="BK51">
        <v>0</v>
      </c>
      <c r="BL51">
        <v>352.414</v>
      </c>
      <c r="BM51">
        <v>-24.9985</v>
      </c>
      <c r="BN51">
        <v>400.504</v>
      </c>
      <c r="BO51">
        <v>423.553</v>
      </c>
      <c r="BP51">
        <v>5.3493</v>
      </c>
      <c r="BQ51">
        <v>420.003</v>
      </c>
      <c r="BR51">
        <v>8.381080000000001</v>
      </c>
      <c r="BS51">
        <v>1.37647</v>
      </c>
      <c r="BT51">
        <v>0.840205</v>
      </c>
      <c r="BU51">
        <v>11.6609</v>
      </c>
      <c r="BV51">
        <v>4.40534</v>
      </c>
      <c r="BW51">
        <v>2000.01</v>
      </c>
      <c r="BX51">
        <v>0.900013</v>
      </c>
      <c r="BY51">
        <v>0.09998700000000001</v>
      </c>
      <c r="BZ51">
        <v>0</v>
      </c>
      <c r="CA51">
        <v>2.7398</v>
      </c>
      <c r="CB51">
        <v>0</v>
      </c>
      <c r="CC51">
        <v>22188.1</v>
      </c>
      <c r="CD51">
        <v>17859.2</v>
      </c>
      <c r="CE51">
        <v>37.5</v>
      </c>
      <c r="CF51">
        <v>38.437</v>
      </c>
      <c r="CG51">
        <v>37.937</v>
      </c>
      <c r="CH51">
        <v>36.812</v>
      </c>
      <c r="CI51">
        <v>36.687</v>
      </c>
      <c r="CJ51">
        <v>1800.04</v>
      </c>
      <c r="CK51">
        <v>199.97</v>
      </c>
      <c r="CL51">
        <v>0</v>
      </c>
      <c r="CM51">
        <v>1692719109.8</v>
      </c>
      <c r="CN51">
        <v>0</v>
      </c>
      <c r="CO51">
        <v>1692714554</v>
      </c>
      <c r="CP51" t="s">
        <v>347</v>
      </c>
      <c r="CQ51">
        <v>1692714553.5</v>
      </c>
      <c r="CR51">
        <v>1692714554</v>
      </c>
      <c r="CS51">
        <v>2</v>
      </c>
      <c r="CT51">
        <v>0.064</v>
      </c>
      <c r="CU51">
        <v>-0.002</v>
      </c>
      <c r="CV51">
        <v>1.486</v>
      </c>
      <c r="CW51">
        <v>0.081</v>
      </c>
      <c r="CX51">
        <v>415</v>
      </c>
      <c r="CY51">
        <v>13</v>
      </c>
      <c r="CZ51">
        <v>0.3</v>
      </c>
      <c r="DA51">
        <v>0.11</v>
      </c>
      <c r="DB51">
        <v>19.01528991762438</v>
      </c>
      <c r="DC51">
        <v>0.3538755716429297</v>
      </c>
      <c r="DD51">
        <v>0.02764251899290015</v>
      </c>
      <c r="DE51">
        <v>1</v>
      </c>
      <c r="DF51">
        <v>0.004519427315833408</v>
      </c>
      <c r="DG51">
        <v>-8.038717783582127E-05</v>
      </c>
      <c r="DH51">
        <v>1.036883687798416E-05</v>
      </c>
      <c r="DI51">
        <v>1</v>
      </c>
      <c r="DJ51">
        <v>0.3735517605342994</v>
      </c>
      <c r="DK51">
        <v>-0.04136263451517407</v>
      </c>
      <c r="DL51">
        <v>0.002299297831087341</v>
      </c>
      <c r="DM51">
        <v>1</v>
      </c>
      <c r="DN51">
        <v>3</v>
      </c>
      <c r="DO51">
        <v>3</v>
      </c>
      <c r="DP51" t="s">
        <v>348</v>
      </c>
      <c r="DQ51">
        <v>3.10194</v>
      </c>
      <c r="DR51">
        <v>2.73366</v>
      </c>
      <c r="DS51">
        <v>0.0956429</v>
      </c>
      <c r="DT51">
        <v>0.101202</v>
      </c>
      <c r="DU51">
        <v>0.06994060000000001</v>
      </c>
      <c r="DV51">
        <v>0.049139</v>
      </c>
      <c r="DW51">
        <v>26376</v>
      </c>
      <c r="DX51">
        <v>28517</v>
      </c>
      <c r="DY51">
        <v>27611.3</v>
      </c>
      <c r="DZ51">
        <v>29820.9</v>
      </c>
      <c r="EA51">
        <v>32153.3</v>
      </c>
      <c r="EB51">
        <v>35012</v>
      </c>
      <c r="EC51">
        <v>37877.8</v>
      </c>
      <c r="ED51">
        <v>40928.7</v>
      </c>
      <c r="EE51">
        <v>2.1224</v>
      </c>
      <c r="EF51">
        <v>2.16752</v>
      </c>
      <c r="EG51">
        <v>0.0521541</v>
      </c>
      <c r="EH51">
        <v>0</v>
      </c>
      <c r="EI51">
        <v>21.1848</v>
      </c>
      <c r="EJ51">
        <v>999.9</v>
      </c>
      <c r="EK51">
        <v>43</v>
      </c>
      <c r="EL51">
        <v>26.8</v>
      </c>
      <c r="EM51">
        <v>15.1728</v>
      </c>
      <c r="EN51">
        <v>64.80840000000001</v>
      </c>
      <c r="EO51">
        <v>12.5641</v>
      </c>
      <c r="EP51">
        <v>1</v>
      </c>
      <c r="EQ51">
        <v>-0.240521</v>
      </c>
      <c r="ER51">
        <v>1.11385</v>
      </c>
      <c r="ES51">
        <v>20.2055</v>
      </c>
      <c r="ET51">
        <v>5.25832</v>
      </c>
      <c r="EU51">
        <v>12.0579</v>
      </c>
      <c r="EV51">
        <v>4.97325</v>
      </c>
      <c r="EW51">
        <v>3.293</v>
      </c>
      <c r="EX51">
        <v>9448.700000000001</v>
      </c>
      <c r="EY51">
        <v>9999</v>
      </c>
      <c r="EZ51">
        <v>9999</v>
      </c>
      <c r="FA51">
        <v>147</v>
      </c>
      <c r="FB51">
        <v>4.97198</v>
      </c>
      <c r="FC51">
        <v>1.87058</v>
      </c>
      <c r="FD51">
        <v>1.87682</v>
      </c>
      <c r="FE51">
        <v>1.86989</v>
      </c>
      <c r="FF51">
        <v>1.87305</v>
      </c>
      <c r="FG51">
        <v>1.87462</v>
      </c>
      <c r="FH51">
        <v>1.87396</v>
      </c>
      <c r="FI51">
        <v>1.87546</v>
      </c>
      <c r="FJ51">
        <v>0</v>
      </c>
      <c r="FK51">
        <v>0</v>
      </c>
      <c r="FL51">
        <v>0</v>
      </c>
      <c r="FM51">
        <v>0</v>
      </c>
      <c r="FN51" t="s">
        <v>349</v>
      </c>
      <c r="FO51" t="s">
        <v>350</v>
      </c>
      <c r="FP51" t="s">
        <v>351</v>
      </c>
      <c r="FQ51" t="s">
        <v>351</v>
      </c>
      <c r="FR51" t="s">
        <v>351</v>
      </c>
      <c r="FS51" t="s">
        <v>351</v>
      </c>
      <c r="FT51">
        <v>0</v>
      </c>
      <c r="FU51">
        <v>100</v>
      </c>
      <c r="FV51">
        <v>100</v>
      </c>
      <c r="FW51">
        <v>1.486</v>
      </c>
      <c r="FX51">
        <v>0.0805</v>
      </c>
      <c r="FY51">
        <v>1.486142857142795</v>
      </c>
      <c r="FZ51">
        <v>0</v>
      </c>
      <c r="GA51">
        <v>0</v>
      </c>
      <c r="GB51">
        <v>0</v>
      </c>
      <c r="GC51">
        <v>0.08051999999999815</v>
      </c>
      <c r="GD51">
        <v>0</v>
      </c>
      <c r="GE51">
        <v>0</v>
      </c>
      <c r="GF51">
        <v>0</v>
      </c>
      <c r="GG51">
        <v>-1</v>
      </c>
      <c r="GH51">
        <v>-1</v>
      </c>
      <c r="GI51">
        <v>-1</v>
      </c>
      <c r="GJ51">
        <v>-1</v>
      </c>
      <c r="GK51">
        <v>76</v>
      </c>
      <c r="GL51">
        <v>76</v>
      </c>
      <c r="GM51">
        <v>1.07666</v>
      </c>
      <c r="GN51">
        <v>2.54883</v>
      </c>
      <c r="GO51">
        <v>1.39893</v>
      </c>
      <c r="GP51">
        <v>2.29492</v>
      </c>
      <c r="GQ51">
        <v>1.44897</v>
      </c>
      <c r="GR51">
        <v>2.34863</v>
      </c>
      <c r="GS51">
        <v>29.5591</v>
      </c>
      <c r="GT51">
        <v>15.5067</v>
      </c>
      <c r="GU51">
        <v>18</v>
      </c>
      <c r="GV51">
        <v>441.836</v>
      </c>
      <c r="GW51">
        <v>535.115</v>
      </c>
      <c r="GX51">
        <v>19.998</v>
      </c>
      <c r="GY51">
        <v>24.0539</v>
      </c>
      <c r="GZ51">
        <v>30.0003</v>
      </c>
      <c r="HA51">
        <v>24.1196</v>
      </c>
      <c r="HB51">
        <v>24.1071</v>
      </c>
      <c r="HC51">
        <v>21.5155</v>
      </c>
      <c r="HD51">
        <v>42.9511</v>
      </c>
      <c r="HE51">
        <v>0</v>
      </c>
      <c r="HF51">
        <v>20</v>
      </c>
      <c r="HG51">
        <v>420</v>
      </c>
      <c r="HH51">
        <v>8.346159999999999</v>
      </c>
      <c r="HI51">
        <v>102.178</v>
      </c>
      <c r="HJ51">
        <v>102.249</v>
      </c>
    </row>
    <row r="52" spans="1:218">
      <c r="A52">
        <v>36</v>
      </c>
      <c r="B52">
        <v>1692719240.1</v>
      </c>
      <c r="C52">
        <v>4376</v>
      </c>
      <c r="D52" t="s">
        <v>421</v>
      </c>
      <c r="E52" t="s">
        <v>422</v>
      </c>
      <c r="F52" t="s">
        <v>344</v>
      </c>
      <c r="I52" t="s">
        <v>345</v>
      </c>
      <c r="J52">
        <v>1692719240.1</v>
      </c>
      <c r="K52">
        <f>(L52)/1000</f>
        <v>0</v>
      </c>
      <c r="L52">
        <f>1000*BB52*AJ52*(AX52-AY52)/(100*AQ52*(1000-AJ52*AX52))</f>
        <v>0</v>
      </c>
      <c r="M52">
        <f>BB52*AJ52*(AW52-AV52*(1000-AJ52*AY52)/(1000-AJ52*AX52))/(100*AQ52)</f>
        <v>0</v>
      </c>
      <c r="N52">
        <f>AV52 - IF(AJ52&gt;1, M52*AQ52*100.0/(AL52*BJ52), 0)</f>
        <v>0</v>
      </c>
      <c r="O52">
        <f>((U52-K52/2)*N52-M52)/(U52+K52/2)</f>
        <v>0</v>
      </c>
      <c r="P52">
        <f>O52*(BC52+BD52)/1000.0</f>
        <v>0</v>
      </c>
      <c r="Q52">
        <f>(AV52 - IF(AJ52&gt;1, M52*AQ52*100.0/(AL52*BJ52), 0))*(BC52+BD52)/1000.0</f>
        <v>0</v>
      </c>
      <c r="R52">
        <f>2.0/((1/T52-1/S52)+SIGN(T52)*SQRT((1/T52-1/S52)*(1/T52-1/S52) + 4*AR52/((AR52+1)*(AR52+1))*(2*1/T52*1/S52-1/S52*1/S52)))</f>
        <v>0</v>
      </c>
      <c r="S52">
        <f>IF(LEFT(AS52,1)&lt;&gt;"0",IF(LEFT(AS52,1)="1",3.0,AT52),$D$5+$E$5*(BJ52*BC52/($K$5*1000))+$F$5*(BJ52*BC52/($K$5*1000))*MAX(MIN(AQ52,$J$5),$I$5)*MAX(MIN(AQ52,$J$5),$I$5)+$G$5*MAX(MIN(AQ52,$J$5),$I$5)*(BJ52*BC52/($K$5*1000))+$H$5*(BJ52*BC52/($K$5*1000))*(BJ52*BC52/($K$5*1000)))</f>
        <v>0</v>
      </c>
      <c r="T52">
        <f>K52*(1000-(1000*0.61365*exp(17.502*X52/(240.97+X52))/(BC52+BD52)+AX52)/2)/(1000*0.61365*exp(17.502*X52/(240.97+X52))/(BC52+BD52)-AX52)</f>
        <v>0</v>
      </c>
      <c r="U52">
        <f>1/((AR52+1)/(R52/1.6)+1/(S52/1.37)) + AR52/((AR52+1)/(R52/1.6) + AR52/(S52/1.37))</f>
        <v>0</v>
      </c>
      <c r="V52">
        <f>(AM52*AP52)</f>
        <v>0</v>
      </c>
      <c r="W52">
        <f>(BE52+(V52+2*0.95*5.67E-8*(((BE52+$B$7)+273)^4-(BE52+273)^4)-44100*K52)/(1.84*29.3*S52+8*0.95*5.67E-8*(BE52+273)^3))</f>
        <v>0</v>
      </c>
      <c r="X52">
        <f>($C$7*BF52+$D$7*BG52+$E$7*W52)</f>
        <v>0</v>
      </c>
      <c r="Y52">
        <f>0.61365*exp(17.502*X52/(240.97+X52))</f>
        <v>0</v>
      </c>
      <c r="Z52">
        <f>(AA52/AB52*100)</f>
        <v>0</v>
      </c>
      <c r="AA52">
        <f>AX52*(BC52+BD52)/1000</f>
        <v>0</v>
      </c>
      <c r="AB52">
        <f>0.61365*exp(17.502*BE52/(240.97+BE52))</f>
        <v>0</v>
      </c>
      <c r="AC52">
        <f>(Y52-AX52*(BC52+BD52)/1000)</f>
        <v>0</v>
      </c>
      <c r="AD52">
        <f>(-K52*44100)</f>
        <v>0</v>
      </c>
      <c r="AE52">
        <f>2*29.3*S52*0.92*(BE52-X52)</f>
        <v>0</v>
      </c>
      <c r="AF52">
        <f>2*0.95*5.67E-8*(((BE52+$B$7)+273)^4-(X52+273)^4)</f>
        <v>0</v>
      </c>
      <c r="AG52">
        <f>V52+AF52+AD52+AE52</f>
        <v>0</v>
      </c>
      <c r="AH52">
        <v>9</v>
      </c>
      <c r="AI52">
        <v>2</v>
      </c>
      <c r="AJ52">
        <f>IF(AH52*$H$13&gt;=AL52,1.0,(AL52/(AL52-AH52*$H$13)))</f>
        <v>0</v>
      </c>
      <c r="AK52">
        <f>(AJ52-1)*100</f>
        <v>0</v>
      </c>
      <c r="AL52">
        <f>MAX(0,($B$13+$C$13*BJ52)/(1+$D$13*BJ52)*BC52/(BE52+273)*$E$13)</f>
        <v>0</v>
      </c>
      <c r="AM52">
        <f>$B$11*BK52+$C$11*BL52+$F$11*BW52*(1-BZ52)</f>
        <v>0</v>
      </c>
      <c r="AN52">
        <f>AM52*AO52</f>
        <v>0</v>
      </c>
      <c r="AO52">
        <f>($B$11*$D$9+$C$11*$D$9+$F$11*((CJ52+CB52)/MAX(CJ52+CB52+CK52, 0.1)*$I$9+CK52/MAX(CJ52+CB52+CK52, 0.1)*$J$9))/($B$11+$C$11+$F$11)</f>
        <v>0</v>
      </c>
      <c r="AP52">
        <f>($B$11*$K$9+$C$11*$K$9+$F$11*((CJ52+CB52)/MAX(CJ52+CB52+CK52, 0.1)*$P$9+CK52/MAX(CJ52+CB52+CK52, 0.1)*$Q$9))/($B$11+$C$11+$F$11)</f>
        <v>0</v>
      </c>
      <c r="AQ52">
        <v>6</v>
      </c>
      <c r="AR52">
        <v>0.5</v>
      </c>
      <c r="AS52" t="s">
        <v>346</v>
      </c>
      <c r="AT52">
        <v>2</v>
      </c>
      <c r="AU52">
        <v>1692719240.1</v>
      </c>
      <c r="AV52">
        <v>396.742</v>
      </c>
      <c r="AW52">
        <v>420.047</v>
      </c>
      <c r="AX52">
        <v>13.596</v>
      </c>
      <c r="AY52">
        <v>7.49023</v>
      </c>
      <c r="AZ52">
        <v>395.256</v>
      </c>
      <c r="BA52">
        <v>13.5155</v>
      </c>
      <c r="BB52">
        <v>499.71</v>
      </c>
      <c r="BC52">
        <v>100.251</v>
      </c>
      <c r="BD52">
        <v>0.100385</v>
      </c>
      <c r="BE52">
        <v>22.3462</v>
      </c>
      <c r="BF52">
        <v>22.2575</v>
      </c>
      <c r="BG52">
        <v>999.9</v>
      </c>
      <c r="BH52">
        <v>0</v>
      </c>
      <c r="BI52">
        <v>0</v>
      </c>
      <c r="BJ52">
        <v>9980.620000000001</v>
      </c>
      <c r="BK52">
        <v>0</v>
      </c>
      <c r="BL52">
        <v>868.225</v>
      </c>
      <c r="BM52">
        <v>-23.3052</v>
      </c>
      <c r="BN52">
        <v>402.211</v>
      </c>
      <c r="BO52">
        <v>423.217</v>
      </c>
      <c r="BP52">
        <v>6.10576</v>
      </c>
      <c r="BQ52">
        <v>420.047</v>
      </c>
      <c r="BR52">
        <v>7.49023</v>
      </c>
      <c r="BS52">
        <v>1.36302</v>
      </c>
      <c r="BT52">
        <v>0.750906</v>
      </c>
      <c r="BU52">
        <v>11.5123</v>
      </c>
      <c r="BV52">
        <v>2.8116</v>
      </c>
      <c r="BW52">
        <v>1999.92</v>
      </c>
      <c r="BX52">
        <v>0.899993</v>
      </c>
      <c r="BY52">
        <v>0.100007</v>
      </c>
      <c r="BZ52">
        <v>0</v>
      </c>
      <c r="CA52">
        <v>2.9089</v>
      </c>
      <c r="CB52">
        <v>0</v>
      </c>
      <c r="CC52">
        <v>25639.8</v>
      </c>
      <c r="CD52">
        <v>17858.2</v>
      </c>
      <c r="CE52">
        <v>38.625</v>
      </c>
      <c r="CF52">
        <v>40.187</v>
      </c>
      <c r="CG52">
        <v>38.937</v>
      </c>
      <c r="CH52">
        <v>38.375</v>
      </c>
      <c r="CI52">
        <v>37.937</v>
      </c>
      <c r="CJ52">
        <v>1799.91</v>
      </c>
      <c r="CK52">
        <v>200.01</v>
      </c>
      <c r="CL52">
        <v>0</v>
      </c>
      <c r="CM52">
        <v>1692719235.2</v>
      </c>
      <c r="CN52">
        <v>0</v>
      </c>
      <c r="CO52">
        <v>1692714554</v>
      </c>
      <c r="CP52" t="s">
        <v>347</v>
      </c>
      <c r="CQ52">
        <v>1692714553.5</v>
      </c>
      <c r="CR52">
        <v>1692714554</v>
      </c>
      <c r="CS52">
        <v>2</v>
      </c>
      <c r="CT52">
        <v>0.064</v>
      </c>
      <c r="CU52">
        <v>-0.002</v>
      </c>
      <c r="CV52">
        <v>1.486</v>
      </c>
      <c r="CW52">
        <v>0.081</v>
      </c>
      <c r="CX52">
        <v>415</v>
      </c>
      <c r="CY52">
        <v>13</v>
      </c>
      <c r="CZ52">
        <v>0.3</v>
      </c>
      <c r="DA52">
        <v>0.11</v>
      </c>
      <c r="DB52">
        <v>17.32164363334192</v>
      </c>
      <c r="DC52">
        <v>0.3539292277800243</v>
      </c>
      <c r="DD52">
        <v>0.03232960357743595</v>
      </c>
      <c r="DE52">
        <v>1</v>
      </c>
      <c r="DF52">
        <v>0.005166979231766036</v>
      </c>
      <c r="DG52">
        <v>-0.0001147660591920971</v>
      </c>
      <c r="DH52">
        <v>1.213992079222971E-05</v>
      </c>
      <c r="DI52">
        <v>1</v>
      </c>
      <c r="DJ52">
        <v>0.412196758373832</v>
      </c>
      <c r="DK52">
        <v>-0.009987937650973732</v>
      </c>
      <c r="DL52">
        <v>0.0008137558056063837</v>
      </c>
      <c r="DM52">
        <v>1</v>
      </c>
      <c r="DN52">
        <v>3</v>
      </c>
      <c r="DO52">
        <v>3</v>
      </c>
      <c r="DP52" t="s">
        <v>348</v>
      </c>
      <c r="DQ52">
        <v>3.10135</v>
      </c>
      <c r="DR52">
        <v>2.73385</v>
      </c>
      <c r="DS52">
        <v>0.0959576</v>
      </c>
      <c r="DT52">
        <v>0.101195</v>
      </c>
      <c r="DU52">
        <v>0.0694134</v>
      </c>
      <c r="DV52">
        <v>0.0448978</v>
      </c>
      <c r="DW52">
        <v>26369.7</v>
      </c>
      <c r="DX52">
        <v>28517.3</v>
      </c>
      <c r="DY52">
        <v>27614.5</v>
      </c>
      <c r="DZ52">
        <v>29821</v>
      </c>
      <c r="EA52">
        <v>32178.6</v>
      </c>
      <c r="EB52">
        <v>35170.7</v>
      </c>
      <c r="EC52">
        <v>37886.1</v>
      </c>
      <c r="ED52">
        <v>40932.1</v>
      </c>
      <c r="EE52">
        <v>2.15552</v>
      </c>
      <c r="EF52">
        <v>2.16377</v>
      </c>
      <c r="EG52">
        <v>0.0725687</v>
      </c>
      <c r="EH52">
        <v>0</v>
      </c>
      <c r="EI52">
        <v>21.0603</v>
      </c>
      <c r="EJ52">
        <v>999.9</v>
      </c>
      <c r="EK52">
        <v>42.9</v>
      </c>
      <c r="EL52">
        <v>26.9</v>
      </c>
      <c r="EM52">
        <v>15.2276</v>
      </c>
      <c r="EN52">
        <v>65.1084</v>
      </c>
      <c r="EO52">
        <v>12.0994</v>
      </c>
      <c r="EP52">
        <v>1</v>
      </c>
      <c r="EQ52">
        <v>-0.235343</v>
      </c>
      <c r="ER52">
        <v>1.08599</v>
      </c>
      <c r="ES52">
        <v>20.2078</v>
      </c>
      <c r="ET52">
        <v>5.25817</v>
      </c>
      <c r="EU52">
        <v>12.0579</v>
      </c>
      <c r="EV52">
        <v>4.97335</v>
      </c>
      <c r="EW52">
        <v>3.293</v>
      </c>
      <c r="EX52">
        <v>9451.5</v>
      </c>
      <c r="EY52">
        <v>9999</v>
      </c>
      <c r="EZ52">
        <v>9999</v>
      </c>
      <c r="FA52">
        <v>147</v>
      </c>
      <c r="FB52">
        <v>4.97199</v>
      </c>
      <c r="FC52">
        <v>1.87058</v>
      </c>
      <c r="FD52">
        <v>1.87683</v>
      </c>
      <c r="FE52">
        <v>1.86991</v>
      </c>
      <c r="FF52">
        <v>1.87305</v>
      </c>
      <c r="FG52">
        <v>1.87465</v>
      </c>
      <c r="FH52">
        <v>1.87399</v>
      </c>
      <c r="FI52">
        <v>1.87546</v>
      </c>
      <c r="FJ52">
        <v>0</v>
      </c>
      <c r="FK52">
        <v>0</v>
      </c>
      <c r="FL52">
        <v>0</v>
      </c>
      <c r="FM52">
        <v>0</v>
      </c>
      <c r="FN52" t="s">
        <v>349</v>
      </c>
      <c r="FO52" t="s">
        <v>350</v>
      </c>
      <c r="FP52" t="s">
        <v>351</v>
      </c>
      <c r="FQ52" t="s">
        <v>351</v>
      </c>
      <c r="FR52" t="s">
        <v>351</v>
      </c>
      <c r="FS52" t="s">
        <v>351</v>
      </c>
      <c r="FT52">
        <v>0</v>
      </c>
      <c r="FU52">
        <v>100</v>
      </c>
      <c r="FV52">
        <v>100</v>
      </c>
      <c r="FW52">
        <v>1.486</v>
      </c>
      <c r="FX52">
        <v>0.0805</v>
      </c>
      <c r="FY52">
        <v>1.486142857142795</v>
      </c>
      <c r="FZ52">
        <v>0</v>
      </c>
      <c r="GA52">
        <v>0</v>
      </c>
      <c r="GB52">
        <v>0</v>
      </c>
      <c r="GC52">
        <v>0.08051999999999815</v>
      </c>
      <c r="GD52">
        <v>0</v>
      </c>
      <c r="GE52">
        <v>0</v>
      </c>
      <c r="GF52">
        <v>0</v>
      </c>
      <c r="GG52">
        <v>-1</v>
      </c>
      <c r="GH52">
        <v>-1</v>
      </c>
      <c r="GI52">
        <v>-1</v>
      </c>
      <c r="GJ52">
        <v>-1</v>
      </c>
      <c r="GK52">
        <v>78.09999999999999</v>
      </c>
      <c r="GL52">
        <v>78.09999999999999</v>
      </c>
      <c r="GM52">
        <v>1.07544</v>
      </c>
      <c r="GN52">
        <v>2.54395</v>
      </c>
      <c r="GO52">
        <v>1.39893</v>
      </c>
      <c r="GP52">
        <v>2.29492</v>
      </c>
      <c r="GQ52">
        <v>1.44897</v>
      </c>
      <c r="GR52">
        <v>2.49146</v>
      </c>
      <c r="GS52">
        <v>29.623</v>
      </c>
      <c r="GT52">
        <v>15.498</v>
      </c>
      <c r="GU52">
        <v>18</v>
      </c>
      <c r="GV52">
        <v>461.326</v>
      </c>
      <c r="GW52">
        <v>532.778</v>
      </c>
      <c r="GX52">
        <v>20.0014</v>
      </c>
      <c r="GY52">
        <v>24.082</v>
      </c>
      <c r="GZ52">
        <v>30.0003</v>
      </c>
      <c r="HA52">
        <v>24.154</v>
      </c>
      <c r="HB52">
        <v>24.1359</v>
      </c>
      <c r="HC52">
        <v>21.4891</v>
      </c>
      <c r="HD52">
        <v>48.0295</v>
      </c>
      <c r="HE52">
        <v>0</v>
      </c>
      <c r="HF52">
        <v>20</v>
      </c>
      <c r="HG52">
        <v>420</v>
      </c>
      <c r="HH52">
        <v>7.39988</v>
      </c>
      <c r="HI52">
        <v>102.195</v>
      </c>
      <c r="HJ52">
        <v>102.254</v>
      </c>
    </row>
    <row r="53" spans="1:218">
      <c r="A53">
        <v>37</v>
      </c>
      <c r="B53">
        <v>1692719332.1</v>
      </c>
      <c r="C53">
        <v>4468</v>
      </c>
      <c r="D53" t="s">
        <v>423</v>
      </c>
      <c r="E53" t="s">
        <v>424</v>
      </c>
      <c r="F53" t="s">
        <v>344</v>
      </c>
      <c r="I53" t="s">
        <v>345</v>
      </c>
      <c r="J53">
        <v>1692719332.1</v>
      </c>
      <c r="K53">
        <f>(L53)/1000</f>
        <v>0</v>
      </c>
      <c r="L53">
        <f>1000*BB53*AJ53*(AX53-AY53)/(100*AQ53*(1000-AJ53*AX53))</f>
        <v>0</v>
      </c>
      <c r="M53">
        <f>BB53*AJ53*(AW53-AV53*(1000-AJ53*AY53)/(1000-AJ53*AX53))/(100*AQ53)</f>
        <v>0</v>
      </c>
      <c r="N53">
        <f>AV53 - IF(AJ53&gt;1, M53*AQ53*100.0/(AL53*BJ53), 0)</f>
        <v>0</v>
      </c>
      <c r="O53">
        <f>((U53-K53/2)*N53-M53)/(U53+K53/2)</f>
        <v>0</v>
      </c>
      <c r="P53">
        <f>O53*(BC53+BD53)/1000.0</f>
        <v>0</v>
      </c>
      <c r="Q53">
        <f>(AV53 - IF(AJ53&gt;1, M53*AQ53*100.0/(AL53*BJ53), 0))*(BC53+BD53)/1000.0</f>
        <v>0</v>
      </c>
      <c r="R53">
        <f>2.0/((1/T53-1/S53)+SIGN(T53)*SQRT((1/T53-1/S53)*(1/T53-1/S53) + 4*AR53/((AR53+1)*(AR53+1))*(2*1/T53*1/S53-1/S53*1/S53)))</f>
        <v>0</v>
      </c>
      <c r="S53">
        <f>IF(LEFT(AS53,1)&lt;&gt;"0",IF(LEFT(AS53,1)="1",3.0,AT53),$D$5+$E$5*(BJ53*BC53/($K$5*1000))+$F$5*(BJ53*BC53/($K$5*1000))*MAX(MIN(AQ53,$J$5),$I$5)*MAX(MIN(AQ53,$J$5),$I$5)+$G$5*MAX(MIN(AQ53,$J$5),$I$5)*(BJ53*BC53/($K$5*1000))+$H$5*(BJ53*BC53/($K$5*1000))*(BJ53*BC53/($K$5*1000)))</f>
        <v>0</v>
      </c>
      <c r="T53">
        <f>K53*(1000-(1000*0.61365*exp(17.502*X53/(240.97+X53))/(BC53+BD53)+AX53)/2)/(1000*0.61365*exp(17.502*X53/(240.97+X53))/(BC53+BD53)-AX53)</f>
        <v>0</v>
      </c>
      <c r="U53">
        <f>1/((AR53+1)/(R53/1.6)+1/(S53/1.37)) + AR53/((AR53+1)/(R53/1.6) + AR53/(S53/1.37))</f>
        <v>0</v>
      </c>
      <c r="V53">
        <f>(AM53*AP53)</f>
        <v>0</v>
      </c>
      <c r="W53">
        <f>(BE53+(V53+2*0.95*5.67E-8*(((BE53+$B$7)+273)^4-(BE53+273)^4)-44100*K53)/(1.84*29.3*S53+8*0.95*5.67E-8*(BE53+273)^3))</f>
        <v>0</v>
      </c>
      <c r="X53">
        <f>($C$7*BF53+$D$7*BG53+$E$7*W53)</f>
        <v>0</v>
      </c>
      <c r="Y53">
        <f>0.61365*exp(17.502*X53/(240.97+X53))</f>
        <v>0</v>
      </c>
      <c r="Z53">
        <f>(AA53/AB53*100)</f>
        <v>0</v>
      </c>
      <c r="AA53">
        <f>AX53*(BC53+BD53)/1000</f>
        <v>0</v>
      </c>
      <c r="AB53">
        <f>0.61365*exp(17.502*BE53/(240.97+BE53))</f>
        <v>0</v>
      </c>
      <c r="AC53">
        <f>(Y53-AX53*(BC53+BD53)/1000)</f>
        <v>0</v>
      </c>
      <c r="AD53">
        <f>(-K53*44100)</f>
        <v>0</v>
      </c>
      <c r="AE53">
        <f>2*29.3*S53*0.92*(BE53-X53)</f>
        <v>0</v>
      </c>
      <c r="AF53">
        <f>2*0.95*5.67E-8*(((BE53+$B$7)+273)^4-(X53+273)^4)</f>
        <v>0</v>
      </c>
      <c r="AG53">
        <f>V53+AF53+AD53+AE53</f>
        <v>0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MAX(0,($B$13+$C$13*BJ53)/(1+$D$13*BJ53)*BC53/(BE53+273)*$E$13)</f>
        <v>0</v>
      </c>
      <c r="AM53">
        <f>$B$11*BK53+$C$11*BL53+$F$11*BW53*(1-BZ53)</f>
        <v>0</v>
      </c>
      <c r="AN53">
        <f>AM53*AO53</f>
        <v>0</v>
      </c>
      <c r="AO53">
        <f>($B$11*$D$9+$C$11*$D$9+$F$11*((CJ53+CB53)/MAX(CJ53+CB53+CK53, 0.1)*$I$9+CK53/MAX(CJ53+CB53+CK53, 0.1)*$J$9))/($B$11+$C$11+$F$11)</f>
        <v>0</v>
      </c>
      <c r="AP53">
        <f>($B$11*$K$9+$C$11*$K$9+$F$11*((CJ53+CB53)/MAX(CJ53+CB53+CK53, 0.1)*$P$9+CK53/MAX(CJ53+CB53+CK53, 0.1)*$Q$9))/($B$11+$C$11+$F$11)</f>
        <v>0</v>
      </c>
      <c r="AQ53">
        <v>6</v>
      </c>
      <c r="AR53">
        <v>0.5</v>
      </c>
      <c r="AS53" t="s">
        <v>346</v>
      </c>
      <c r="AT53">
        <v>2</v>
      </c>
      <c r="AU53">
        <v>1692719332.1</v>
      </c>
      <c r="AV53">
        <v>402.806</v>
      </c>
      <c r="AW53">
        <v>419.955</v>
      </c>
      <c r="AX53">
        <v>13.1638</v>
      </c>
      <c r="AY53">
        <v>9.342639999999999</v>
      </c>
      <c r="AZ53">
        <v>401.32</v>
      </c>
      <c r="BA53">
        <v>13.0833</v>
      </c>
      <c r="BB53">
        <v>500.036</v>
      </c>
      <c r="BC53">
        <v>100.251</v>
      </c>
      <c r="BD53">
        <v>0.100134</v>
      </c>
      <c r="BE53">
        <v>22.4252</v>
      </c>
      <c r="BF53">
        <v>21.9623</v>
      </c>
      <c r="BG53">
        <v>999.9</v>
      </c>
      <c r="BH53">
        <v>0</v>
      </c>
      <c r="BI53">
        <v>0</v>
      </c>
      <c r="BJ53">
        <v>9997.5</v>
      </c>
      <c r="BK53">
        <v>0</v>
      </c>
      <c r="BL53">
        <v>472.035</v>
      </c>
      <c r="BM53">
        <v>-17.149</v>
      </c>
      <c r="BN53">
        <v>408.18</v>
      </c>
      <c r="BO53">
        <v>423.916</v>
      </c>
      <c r="BP53">
        <v>3.82115</v>
      </c>
      <c r="BQ53">
        <v>419.955</v>
      </c>
      <c r="BR53">
        <v>9.342639999999999</v>
      </c>
      <c r="BS53">
        <v>1.31968</v>
      </c>
      <c r="BT53">
        <v>0.936609</v>
      </c>
      <c r="BU53">
        <v>11.0249</v>
      </c>
      <c r="BV53">
        <v>5.96587</v>
      </c>
      <c r="BW53">
        <v>2000.19</v>
      </c>
      <c r="BX53">
        <v>0.900013</v>
      </c>
      <c r="BY53">
        <v>0.0999871</v>
      </c>
      <c r="BZ53">
        <v>0</v>
      </c>
      <c r="CA53">
        <v>2.6709</v>
      </c>
      <c r="CB53">
        <v>0</v>
      </c>
      <c r="CC53">
        <v>22133.5</v>
      </c>
      <c r="CD53">
        <v>17860.8</v>
      </c>
      <c r="CE53">
        <v>40.312</v>
      </c>
      <c r="CF53">
        <v>41.625</v>
      </c>
      <c r="CG53">
        <v>40.375</v>
      </c>
      <c r="CH53">
        <v>40.312</v>
      </c>
      <c r="CI53">
        <v>39.375</v>
      </c>
      <c r="CJ53">
        <v>1800.2</v>
      </c>
      <c r="CK53">
        <v>199.99</v>
      </c>
      <c r="CL53">
        <v>0</v>
      </c>
      <c r="CM53">
        <v>1692719327</v>
      </c>
      <c r="CN53">
        <v>0</v>
      </c>
      <c r="CO53">
        <v>1692714554</v>
      </c>
      <c r="CP53" t="s">
        <v>347</v>
      </c>
      <c r="CQ53">
        <v>1692714553.5</v>
      </c>
      <c r="CR53">
        <v>1692714554</v>
      </c>
      <c r="CS53">
        <v>2</v>
      </c>
      <c r="CT53">
        <v>0.064</v>
      </c>
      <c r="CU53">
        <v>-0.002</v>
      </c>
      <c r="CV53">
        <v>1.486</v>
      </c>
      <c r="CW53">
        <v>0.081</v>
      </c>
      <c r="CX53">
        <v>415</v>
      </c>
      <c r="CY53">
        <v>13</v>
      </c>
      <c r="CZ53">
        <v>0.3</v>
      </c>
      <c r="DA53">
        <v>0.11</v>
      </c>
      <c r="DB53">
        <v>12.95904868678583</v>
      </c>
      <c r="DC53">
        <v>-0.1687129496534121</v>
      </c>
      <c r="DD53">
        <v>0.02785697721938765</v>
      </c>
      <c r="DE53">
        <v>1</v>
      </c>
      <c r="DF53">
        <v>0.003202468875640133</v>
      </c>
      <c r="DG53">
        <v>0.0001668564959951768</v>
      </c>
      <c r="DH53">
        <v>1.271163034531994E-05</v>
      </c>
      <c r="DI53">
        <v>1</v>
      </c>
      <c r="DJ53">
        <v>0.2469016693514166</v>
      </c>
      <c r="DK53">
        <v>0.03989526450855758</v>
      </c>
      <c r="DL53">
        <v>0.002019771474485794</v>
      </c>
      <c r="DM53">
        <v>1</v>
      </c>
      <c r="DN53">
        <v>3</v>
      </c>
      <c r="DO53">
        <v>3</v>
      </c>
      <c r="DP53" t="s">
        <v>348</v>
      </c>
      <c r="DQ53">
        <v>3.10216</v>
      </c>
      <c r="DR53">
        <v>2.73375</v>
      </c>
      <c r="DS53">
        <v>0.09707880000000001</v>
      </c>
      <c r="DT53">
        <v>0.101197</v>
      </c>
      <c r="DU53">
        <v>0.0677233</v>
      </c>
      <c r="DV53">
        <v>0.0535515</v>
      </c>
      <c r="DW53">
        <v>26334.7</v>
      </c>
      <c r="DX53">
        <v>28516.5</v>
      </c>
      <c r="DY53">
        <v>27612.1</v>
      </c>
      <c r="DZ53">
        <v>29820.2</v>
      </c>
      <c r="EA53">
        <v>32233.4</v>
      </c>
      <c r="EB53">
        <v>34850.6</v>
      </c>
      <c r="EC53">
        <v>37881.8</v>
      </c>
      <c r="ED53">
        <v>40929.7</v>
      </c>
      <c r="EE53">
        <v>2.1759</v>
      </c>
      <c r="EF53">
        <v>2.16645</v>
      </c>
      <c r="EG53">
        <v>0.0514463</v>
      </c>
      <c r="EH53">
        <v>0</v>
      </c>
      <c r="EI53">
        <v>21.1133</v>
      </c>
      <c r="EJ53">
        <v>999.9</v>
      </c>
      <c r="EK53">
        <v>42.8</v>
      </c>
      <c r="EL53">
        <v>26.9</v>
      </c>
      <c r="EM53">
        <v>15.191</v>
      </c>
      <c r="EN53">
        <v>64.9683</v>
      </c>
      <c r="EO53">
        <v>13.097</v>
      </c>
      <c r="EP53">
        <v>1</v>
      </c>
      <c r="EQ53">
        <v>-0.237894</v>
      </c>
      <c r="ER53">
        <v>1.15204</v>
      </c>
      <c r="ES53">
        <v>20.2072</v>
      </c>
      <c r="ET53">
        <v>5.25802</v>
      </c>
      <c r="EU53">
        <v>12.0579</v>
      </c>
      <c r="EV53">
        <v>4.97325</v>
      </c>
      <c r="EW53">
        <v>3.293</v>
      </c>
      <c r="EX53">
        <v>9453.4</v>
      </c>
      <c r="EY53">
        <v>9999</v>
      </c>
      <c r="EZ53">
        <v>9999</v>
      </c>
      <c r="FA53">
        <v>147</v>
      </c>
      <c r="FB53">
        <v>4.97199</v>
      </c>
      <c r="FC53">
        <v>1.87059</v>
      </c>
      <c r="FD53">
        <v>1.87683</v>
      </c>
      <c r="FE53">
        <v>1.86993</v>
      </c>
      <c r="FF53">
        <v>1.87307</v>
      </c>
      <c r="FG53">
        <v>1.87467</v>
      </c>
      <c r="FH53">
        <v>1.874</v>
      </c>
      <c r="FI53">
        <v>1.87546</v>
      </c>
      <c r="FJ53">
        <v>0</v>
      </c>
      <c r="FK53">
        <v>0</v>
      </c>
      <c r="FL53">
        <v>0</v>
      </c>
      <c r="FM53">
        <v>0</v>
      </c>
      <c r="FN53" t="s">
        <v>349</v>
      </c>
      <c r="FO53" t="s">
        <v>350</v>
      </c>
      <c r="FP53" t="s">
        <v>351</v>
      </c>
      <c r="FQ53" t="s">
        <v>351</v>
      </c>
      <c r="FR53" t="s">
        <v>351</v>
      </c>
      <c r="FS53" t="s">
        <v>351</v>
      </c>
      <c r="FT53">
        <v>0</v>
      </c>
      <c r="FU53">
        <v>100</v>
      </c>
      <c r="FV53">
        <v>100</v>
      </c>
      <c r="FW53">
        <v>1.486</v>
      </c>
      <c r="FX53">
        <v>0.0805</v>
      </c>
      <c r="FY53">
        <v>1.486142857142795</v>
      </c>
      <c r="FZ53">
        <v>0</v>
      </c>
      <c r="GA53">
        <v>0</v>
      </c>
      <c r="GB53">
        <v>0</v>
      </c>
      <c r="GC53">
        <v>0.08051999999999815</v>
      </c>
      <c r="GD53">
        <v>0</v>
      </c>
      <c r="GE53">
        <v>0</v>
      </c>
      <c r="GF53">
        <v>0</v>
      </c>
      <c r="GG53">
        <v>-1</v>
      </c>
      <c r="GH53">
        <v>-1</v>
      </c>
      <c r="GI53">
        <v>-1</v>
      </c>
      <c r="GJ53">
        <v>-1</v>
      </c>
      <c r="GK53">
        <v>79.59999999999999</v>
      </c>
      <c r="GL53">
        <v>79.59999999999999</v>
      </c>
      <c r="GM53">
        <v>1.07666</v>
      </c>
      <c r="GN53">
        <v>2.5415</v>
      </c>
      <c r="GO53">
        <v>1.39893</v>
      </c>
      <c r="GP53">
        <v>2.29492</v>
      </c>
      <c r="GQ53">
        <v>1.44897</v>
      </c>
      <c r="GR53">
        <v>2.52075</v>
      </c>
      <c r="GS53">
        <v>29.623</v>
      </c>
      <c r="GT53">
        <v>15.4804</v>
      </c>
      <c r="GU53">
        <v>18</v>
      </c>
      <c r="GV53">
        <v>473.393</v>
      </c>
      <c r="GW53">
        <v>534.643</v>
      </c>
      <c r="GX53">
        <v>20</v>
      </c>
      <c r="GY53">
        <v>24.083</v>
      </c>
      <c r="GZ53">
        <v>29.9999</v>
      </c>
      <c r="HA53">
        <v>24.1479</v>
      </c>
      <c r="HB53">
        <v>24.1338</v>
      </c>
      <c r="HC53">
        <v>21.5249</v>
      </c>
      <c r="HD53">
        <v>37.383</v>
      </c>
      <c r="HE53">
        <v>0</v>
      </c>
      <c r="HF53">
        <v>20</v>
      </c>
      <c r="HG53">
        <v>420</v>
      </c>
      <c r="HH53">
        <v>9.43932</v>
      </c>
      <c r="HI53">
        <v>102.185</v>
      </c>
      <c r="HJ53">
        <v>102.25</v>
      </c>
    </row>
    <row r="54" spans="1:218">
      <c r="A54">
        <v>38</v>
      </c>
      <c r="B54">
        <v>1692719519.6</v>
      </c>
      <c r="C54">
        <v>4655.5</v>
      </c>
      <c r="D54" t="s">
        <v>425</v>
      </c>
      <c r="E54" t="s">
        <v>426</v>
      </c>
      <c r="F54" t="s">
        <v>344</v>
      </c>
      <c r="I54" t="s">
        <v>345</v>
      </c>
      <c r="J54">
        <v>1692719519.6</v>
      </c>
      <c r="K54">
        <f>(L54)/1000</f>
        <v>0</v>
      </c>
      <c r="L54">
        <f>1000*BB54*AJ54*(AX54-AY54)/(100*AQ54*(1000-AJ54*AX54))</f>
        <v>0</v>
      </c>
      <c r="M54">
        <f>BB54*AJ54*(AW54-AV54*(1000-AJ54*AY54)/(1000-AJ54*AX54))/(100*AQ54)</f>
        <v>0</v>
      </c>
      <c r="N54">
        <f>AV54 - IF(AJ54&gt;1, M54*AQ54*100.0/(AL54*BJ54), 0)</f>
        <v>0</v>
      </c>
      <c r="O54">
        <f>((U54-K54/2)*N54-M54)/(U54+K54/2)</f>
        <v>0</v>
      </c>
      <c r="P54">
        <f>O54*(BC54+BD54)/1000.0</f>
        <v>0</v>
      </c>
      <c r="Q54">
        <f>(AV54 - IF(AJ54&gt;1, M54*AQ54*100.0/(AL54*BJ54), 0))*(BC54+BD54)/1000.0</f>
        <v>0</v>
      </c>
      <c r="R54">
        <f>2.0/((1/T54-1/S54)+SIGN(T54)*SQRT((1/T54-1/S54)*(1/T54-1/S54) + 4*AR54/((AR54+1)*(AR54+1))*(2*1/T54*1/S54-1/S54*1/S54)))</f>
        <v>0</v>
      </c>
      <c r="S54">
        <f>IF(LEFT(AS54,1)&lt;&gt;"0",IF(LEFT(AS54,1)="1",3.0,AT54),$D$5+$E$5*(BJ54*BC54/($K$5*1000))+$F$5*(BJ54*BC54/($K$5*1000))*MAX(MIN(AQ54,$J$5),$I$5)*MAX(MIN(AQ54,$J$5),$I$5)+$G$5*MAX(MIN(AQ54,$J$5),$I$5)*(BJ54*BC54/($K$5*1000))+$H$5*(BJ54*BC54/($K$5*1000))*(BJ54*BC54/($K$5*1000)))</f>
        <v>0</v>
      </c>
      <c r="T54">
        <f>K54*(1000-(1000*0.61365*exp(17.502*X54/(240.97+X54))/(BC54+BD54)+AX54)/2)/(1000*0.61365*exp(17.502*X54/(240.97+X54))/(BC54+BD54)-AX54)</f>
        <v>0</v>
      </c>
      <c r="U54">
        <f>1/((AR54+1)/(R54/1.6)+1/(S54/1.37)) + AR54/((AR54+1)/(R54/1.6) + AR54/(S54/1.37))</f>
        <v>0</v>
      </c>
      <c r="V54">
        <f>(AM54*AP54)</f>
        <v>0</v>
      </c>
      <c r="W54">
        <f>(BE54+(V54+2*0.95*5.67E-8*(((BE54+$B$7)+273)^4-(BE54+273)^4)-44100*K54)/(1.84*29.3*S54+8*0.95*5.67E-8*(BE54+273)^3))</f>
        <v>0</v>
      </c>
      <c r="X54">
        <f>($C$7*BF54+$D$7*BG54+$E$7*W54)</f>
        <v>0</v>
      </c>
      <c r="Y54">
        <f>0.61365*exp(17.502*X54/(240.97+X54))</f>
        <v>0</v>
      </c>
      <c r="Z54">
        <f>(AA54/AB54*100)</f>
        <v>0</v>
      </c>
      <c r="AA54">
        <f>AX54*(BC54+BD54)/1000</f>
        <v>0</v>
      </c>
      <c r="AB54">
        <f>0.61365*exp(17.502*BE54/(240.97+BE54))</f>
        <v>0</v>
      </c>
      <c r="AC54">
        <f>(Y54-AX54*(BC54+BD54)/1000)</f>
        <v>0</v>
      </c>
      <c r="AD54">
        <f>(-K54*44100)</f>
        <v>0</v>
      </c>
      <c r="AE54">
        <f>2*29.3*S54*0.92*(BE54-X54)</f>
        <v>0</v>
      </c>
      <c r="AF54">
        <f>2*0.95*5.67E-8*(((BE54+$B$7)+273)^4-(X54+273)^4)</f>
        <v>0</v>
      </c>
      <c r="AG54">
        <f>V54+AF54+AD54+AE54</f>
        <v>0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MAX(0,($B$13+$C$13*BJ54)/(1+$D$13*BJ54)*BC54/(BE54+273)*$E$13)</f>
        <v>0</v>
      </c>
      <c r="AM54">
        <f>$B$11*BK54+$C$11*BL54+$F$11*BW54*(1-BZ54)</f>
        <v>0</v>
      </c>
      <c r="AN54">
        <f>AM54*AO54</f>
        <v>0</v>
      </c>
      <c r="AO54">
        <f>($B$11*$D$9+$C$11*$D$9+$F$11*((CJ54+CB54)/MAX(CJ54+CB54+CK54, 0.1)*$I$9+CK54/MAX(CJ54+CB54+CK54, 0.1)*$J$9))/($B$11+$C$11+$F$11)</f>
        <v>0</v>
      </c>
      <c r="AP54">
        <f>($B$11*$K$9+$C$11*$K$9+$F$11*((CJ54+CB54)/MAX(CJ54+CB54+CK54, 0.1)*$P$9+CK54/MAX(CJ54+CB54+CK54, 0.1)*$Q$9))/($B$11+$C$11+$F$11)</f>
        <v>0</v>
      </c>
      <c r="AQ54">
        <v>6</v>
      </c>
      <c r="AR54">
        <v>0.5</v>
      </c>
      <c r="AS54" t="s">
        <v>346</v>
      </c>
      <c r="AT54">
        <v>2</v>
      </c>
      <c r="AU54">
        <v>1692719519.6</v>
      </c>
      <c r="AV54">
        <v>399.525</v>
      </c>
      <c r="AW54">
        <v>419.964</v>
      </c>
      <c r="AX54">
        <v>13.7381</v>
      </c>
      <c r="AY54">
        <v>7.00487</v>
      </c>
      <c r="AZ54">
        <v>398.039</v>
      </c>
      <c r="BA54">
        <v>13.6576</v>
      </c>
      <c r="BB54">
        <v>499.816</v>
      </c>
      <c r="BC54">
        <v>100.249</v>
      </c>
      <c r="BD54">
        <v>0.0998482</v>
      </c>
      <c r="BE54">
        <v>22.5326</v>
      </c>
      <c r="BF54">
        <v>21.9918</v>
      </c>
      <c r="BG54">
        <v>999.9</v>
      </c>
      <c r="BH54">
        <v>0</v>
      </c>
      <c r="BI54">
        <v>0</v>
      </c>
      <c r="BJ54">
        <v>10001.2</v>
      </c>
      <c r="BK54">
        <v>0</v>
      </c>
      <c r="BL54">
        <v>934.596</v>
      </c>
      <c r="BM54">
        <v>-20.4388</v>
      </c>
      <c r="BN54">
        <v>405.09</v>
      </c>
      <c r="BO54">
        <v>422.926</v>
      </c>
      <c r="BP54">
        <v>6.73325</v>
      </c>
      <c r="BQ54">
        <v>419.964</v>
      </c>
      <c r="BR54">
        <v>7.00487</v>
      </c>
      <c r="BS54">
        <v>1.37724</v>
      </c>
      <c r="BT54">
        <v>0.702233</v>
      </c>
      <c r="BU54">
        <v>11.6693</v>
      </c>
      <c r="BV54">
        <v>1.87091</v>
      </c>
      <c r="BW54">
        <v>2000.1</v>
      </c>
      <c r="BX54">
        <v>0.90001</v>
      </c>
      <c r="BY54">
        <v>0.09999039999999999</v>
      </c>
      <c r="BZ54">
        <v>0</v>
      </c>
      <c r="CA54">
        <v>3.143</v>
      </c>
      <c r="CB54">
        <v>0</v>
      </c>
      <c r="CC54">
        <v>27476.1</v>
      </c>
      <c r="CD54">
        <v>17859.9</v>
      </c>
      <c r="CE54">
        <v>38.25</v>
      </c>
      <c r="CF54">
        <v>39</v>
      </c>
      <c r="CG54">
        <v>38.5</v>
      </c>
      <c r="CH54">
        <v>37.562</v>
      </c>
      <c r="CI54">
        <v>37.437</v>
      </c>
      <c r="CJ54">
        <v>1800.11</v>
      </c>
      <c r="CK54">
        <v>199.99</v>
      </c>
      <c r="CL54">
        <v>0</v>
      </c>
      <c r="CM54">
        <v>1692719514.8</v>
      </c>
      <c r="CN54">
        <v>0</v>
      </c>
      <c r="CO54">
        <v>1692714554</v>
      </c>
      <c r="CP54" t="s">
        <v>347</v>
      </c>
      <c r="CQ54">
        <v>1692714553.5</v>
      </c>
      <c r="CR54">
        <v>1692714554</v>
      </c>
      <c r="CS54">
        <v>2</v>
      </c>
      <c r="CT54">
        <v>0.064</v>
      </c>
      <c r="CU54">
        <v>-0.002</v>
      </c>
      <c r="CV54">
        <v>1.486</v>
      </c>
      <c r="CW54">
        <v>0.081</v>
      </c>
      <c r="CX54">
        <v>415</v>
      </c>
      <c r="CY54">
        <v>13</v>
      </c>
      <c r="CZ54">
        <v>0.3</v>
      </c>
      <c r="DA54">
        <v>0.11</v>
      </c>
      <c r="DB54">
        <v>14.76852119730232</v>
      </c>
      <c r="DC54">
        <v>0.3317215848193212</v>
      </c>
      <c r="DD54">
        <v>0.02611105516129215</v>
      </c>
      <c r="DE54">
        <v>1</v>
      </c>
      <c r="DF54">
        <v>0.00566390783215141</v>
      </c>
      <c r="DG54">
        <v>0.0001640256231852931</v>
      </c>
      <c r="DH54">
        <v>1.439598181752844E-05</v>
      </c>
      <c r="DI54">
        <v>1</v>
      </c>
      <c r="DJ54">
        <v>0.4803747874225004</v>
      </c>
      <c r="DK54">
        <v>-0.005409776758737484</v>
      </c>
      <c r="DL54">
        <v>0.0006647082800390339</v>
      </c>
      <c r="DM54">
        <v>1</v>
      </c>
      <c r="DN54">
        <v>3</v>
      </c>
      <c r="DO54">
        <v>3</v>
      </c>
      <c r="DP54" t="s">
        <v>348</v>
      </c>
      <c r="DQ54">
        <v>3.10136</v>
      </c>
      <c r="DR54">
        <v>2.7335</v>
      </c>
      <c r="DS54">
        <v>0.09647459999999999</v>
      </c>
      <c r="DT54">
        <v>0.101172</v>
      </c>
      <c r="DU54">
        <v>0.0699645</v>
      </c>
      <c r="DV54">
        <v>0.0425225</v>
      </c>
      <c r="DW54">
        <v>26353.1</v>
      </c>
      <c r="DX54">
        <v>28520.9</v>
      </c>
      <c r="DY54">
        <v>27612.9</v>
      </c>
      <c r="DZ54">
        <v>29824</v>
      </c>
      <c r="EA54">
        <v>32156.3</v>
      </c>
      <c r="EB54">
        <v>35261.5</v>
      </c>
      <c r="EC54">
        <v>37882.2</v>
      </c>
      <c r="ED54">
        <v>40936.2</v>
      </c>
      <c r="EE54">
        <v>2.18957</v>
      </c>
      <c r="EF54">
        <v>2.1631</v>
      </c>
      <c r="EG54">
        <v>0.0569597</v>
      </c>
      <c r="EH54">
        <v>0</v>
      </c>
      <c r="EI54">
        <v>21.0519</v>
      </c>
      <c r="EJ54">
        <v>999.9</v>
      </c>
      <c r="EK54">
        <v>42.7</v>
      </c>
      <c r="EL54">
        <v>27</v>
      </c>
      <c r="EM54">
        <v>15.2447</v>
      </c>
      <c r="EN54">
        <v>65.0783</v>
      </c>
      <c r="EO54">
        <v>13.4054</v>
      </c>
      <c r="EP54">
        <v>1</v>
      </c>
      <c r="EQ54">
        <v>-0.23987</v>
      </c>
      <c r="ER54">
        <v>1.33121</v>
      </c>
      <c r="ES54">
        <v>20.2037</v>
      </c>
      <c r="ET54">
        <v>5.25488</v>
      </c>
      <c r="EU54">
        <v>12.0579</v>
      </c>
      <c r="EV54">
        <v>4.97225</v>
      </c>
      <c r="EW54">
        <v>3.29225</v>
      </c>
      <c r="EX54">
        <v>9457.700000000001</v>
      </c>
      <c r="EY54">
        <v>9999</v>
      </c>
      <c r="EZ54">
        <v>9999</v>
      </c>
      <c r="FA54">
        <v>147.1</v>
      </c>
      <c r="FB54">
        <v>4.97199</v>
      </c>
      <c r="FC54">
        <v>1.87058</v>
      </c>
      <c r="FD54">
        <v>1.87683</v>
      </c>
      <c r="FE54">
        <v>1.86987</v>
      </c>
      <c r="FF54">
        <v>1.87304</v>
      </c>
      <c r="FG54">
        <v>1.87464</v>
      </c>
      <c r="FH54">
        <v>1.874</v>
      </c>
      <c r="FI54">
        <v>1.87546</v>
      </c>
      <c r="FJ54">
        <v>0</v>
      </c>
      <c r="FK54">
        <v>0</v>
      </c>
      <c r="FL54">
        <v>0</v>
      </c>
      <c r="FM54">
        <v>0</v>
      </c>
      <c r="FN54" t="s">
        <v>349</v>
      </c>
      <c r="FO54" t="s">
        <v>350</v>
      </c>
      <c r="FP54" t="s">
        <v>351</v>
      </c>
      <c r="FQ54" t="s">
        <v>351</v>
      </c>
      <c r="FR54" t="s">
        <v>351</v>
      </c>
      <c r="FS54" t="s">
        <v>351</v>
      </c>
      <c r="FT54">
        <v>0</v>
      </c>
      <c r="FU54">
        <v>100</v>
      </c>
      <c r="FV54">
        <v>100</v>
      </c>
      <c r="FW54">
        <v>1.486</v>
      </c>
      <c r="FX54">
        <v>0.0805</v>
      </c>
      <c r="FY54">
        <v>1.486142857142795</v>
      </c>
      <c r="FZ54">
        <v>0</v>
      </c>
      <c r="GA54">
        <v>0</v>
      </c>
      <c r="GB54">
        <v>0</v>
      </c>
      <c r="GC54">
        <v>0.08051999999999815</v>
      </c>
      <c r="GD54">
        <v>0</v>
      </c>
      <c r="GE54">
        <v>0</v>
      </c>
      <c r="GF54">
        <v>0</v>
      </c>
      <c r="GG54">
        <v>-1</v>
      </c>
      <c r="GH54">
        <v>-1</v>
      </c>
      <c r="GI54">
        <v>-1</v>
      </c>
      <c r="GJ54">
        <v>-1</v>
      </c>
      <c r="GK54">
        <v>82.8</v>
      </c>
      <c r="GL54">
        <v>82.8</v>
      </c>
      <c r="GM54">
        <v>1.07544</v>
      </c>
      <c r="GN54">
        <v>2.54272</v>
      </c>
      <c r="GO54">
        <v>1.39893</v>
      </c>
      <c r="GP54">
        <v>2.29492</v>
      </c>
      <c r="GQ54">
        <v>1.44897</v>
      </c>
      <c r="GR54">
        <v>2.52686</v>
      </c>
      <c r="GS54">
        <v>29.623</v>
      </c>
      <c r="GT54">
        <v>15.4542</v>
      </c>
      <c r="GU54">
        <v>18</v>
      </c>
      <c r="GV54">
        <v>481.674</v>
      </c>
      <c r="GW54">
        <v>532.3</v>
      </c>
      <c r="GX54">
        <v>20.0023</v>
      </c>
      <c r="GY54">
        <v>24.0893</v>
      </c>
      <c r="GZ54">
        <v>29.9999</v>
      </c>
      <c r="HA54">
        <v>24.1479</v>
      </c>
      <c r="HB54">
        <v>24.1359</v>
      </c>
      <c r="HC54">
        <v>21.4928</v>
      </c>
      <c r="HD54">
        <v>50.333</v>
      </c>
      <c r="HE54">
        <v>0</v>
      </c>
      <c r="HF54">
        <v>20</v>
      </c>
      <c r="HG54">
        <v>420</v>
      </c>
      <c r="HH54">
        <v>7.02835</v>
      </c>
      <c r="HI54">
        <v>102.187</v>
      </c>
      <c r="HJ54">
        <v>102.265</v>
      </c>
    </row>
    <row r="55" spans="1:218">
      <c r="A55">
        <v>39</v>
      </c>
      <c r="B55">
        <v>1692719668.6</v>
      </c>
      <c r="C55">
        <v>4804.5</v>
      </c>
      <c r="D55" t="s">
        <v>427</v>
      </c>
      <c r="E55" t="s">
        <v>428</v>
      </c>
      <c r="F55" t="s">
        <v>344</v>
      </c>
      <c r="I55" t="s">
        <v>345</v>
      </c>
      <c r="J55">
        <v>1692719668.6</v>
      </c>
      <c r="K55">
        <f>(L55)/1000</f>
        <v>0</v>
      </c>
      <c r="L55">
        <f>1000*BB55*AJ55*(AX55-AY55)/(100*AQ55*(1000-AJ55*AX55))</f>
        <v>0</v>
      </c>
      <c r="M55">
        <f>BB55*AJ55*(AW55-AV55*(1000-AJ55*AY55)/(1000-AJ55*AX55))/(100*AQ55)</f>
        <v>0</v>
      </c>
      <c r="N55">
        <f>AV55 - IF(AJ55&gt;1, M55*AQ55*100.0/(AL55*BJ55), 0)</f>
        <v>0</v>
      </c>
      <c r="O55">
        <f>((U55-K55/2)*N55-M55)/(U55+K55/2)</f>
        <v>0</v>
      </c>
      <c r="P55">
        <f>O55*(BC55+BD55)/1000.0</f>
        <v>0</v>
      </c>
      <c r="Q55">
        <f>(AV55 - IF(AJ55&gt;1, M55*AQ55*100.0/(AL55*BJ55), 0))*(BC55+BD55)/1000.0</f>
        <v>0</v>
      </c>
      <c r="R55">
        <f>2.0/((1/T55-1/S55)+SIGN(T55)*SQRT((1/T55-1/S55)*(1/T55-1/S55) + 4*AR55/((AR55+1)*(AR55+1))*(2*1/T55*1/S55-1/S55*1/S55)))</f>
        <v>0</v>
      </c>
      <c r="S55">
        <f>IF(LEFT(AS55,1)&lt;&gt;"0",IF(LEFT(AS55,1)="1",3.0,AT55),$D$5+$E$5*(BJ55*BC55/($K$5*1000))+$F$5*(BJ55*BC55/($K$5*1000))*MAX(MIN(AQ55,$J$5),$I$5)*MAX(MIN(AQ55,$J$5),$I$5)+$G$5*MAX(MIN(AQ55,$J$5),$I$5)*(BJ55*BC55/($K$5*1000))+$H$5*(BJ55*BC55/($K$5*1000))*(BJ55*BC55/($K$5*1000)))</f>
        <v>0</v>
      </c>
      <c r="T55">
        <f>K55*(1000-(1000*0.61365*exp(17.502*X55/(240.97+X55))/(BC55+BD55)+AX55)/2)/(1000*0.61365*exp(17.502*X55/(240.97+X55))/(BC55+BD55)-AX55)</f>
        <v>0</v>
      </c>
      <c r="U55">
        <f>1/((AR55+1)/(R55/1.6)+1/(S55/1.37)) + AR55/((AR55+1)/(R55/1.6) + AR55/(S55/1.37))</f>
        <v>0</v>
      </c>
      <c r="V55">
        <f>(AM55*AP55)</f>
        <v>0</v>
      </c>
      <c r="W55">
        <f>(BE55+(V55+2*0.95*5.67E-8*(((BE55+$B$7)+273)^4-(BE55+273)^4)-44100*K55)/(1.84*29.3*S55+8*0.95*5.67E-8*(BE55+273)^3))</f>
        <v>0</v>
      </c>
      <c r="X55">
        <f>($C$7*BF55+$D$7*BG55+$E$7*W55)</f>
        <v>0</v>
      </c>
      <c r="Y55">
        <f>0.61365*exp(17.502*X55/(240.97+X55))</f>
        <v>0</v>
      </c>
      <c r="Z55">
        <f>(AA55/AB55*100)</f>
        <v>0</v>
      </c>
      <c r="AA55">
        <f>AX55*(BC55+BD55)/1000</f>
        <v>0</v>
      </c>
      <c r="AB55">
        <f>0.61365*exp(17.502*BE55/(240.97+BE55))</f>
        <v>0</v>
      </c>
      <c r="AC55">
        <f>(Y55-AX55*(BC55+BD55)/1000)</f>
        <v>0</v>
      </c>
      <c r="AD55">
        <f>(-K55*44100)</f>
        <v>0</v>
      </c>
      <c r="AE55">
        <f>2*29.3*S55*0.92*(BE55-X55)</f>
        <v>0</v>
      </c>
      <c r="AF55">
        <f>2*0.95*5.67E-8*(((BE55+$B$7)+273)^4-(X55+273)^4)</f>
        <v>0</v>
      </c>
      <c r="AG55">
        <f>V55+AF55+AD55+AE55</f>
        <v>0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MAX(0,($B$13+$C$13*BJ55)/(1+$D$13*BJ55)*BC55/(BE55+273)*$E$13)</f>
        <v>0</v>
      </c>
      <c r="AM55">
        <f>$B$11*BK55+$C$11*BL55+$F$11*BW55*(1-BZ55)</f>
        <v>0</v>
      </c>
      <c r="AN55">
        <f>AM55*AO55</f>
        <v>0</v>
      </c>
      <c r="AO55">
        <f>($B$11*$D$9+$C$11*$D$9+$F$11*((CJ55+CB55)/MAX(CJ55+CB55+CK55, 0.1)*$I$9+CK55/MAX(CJ55+CB55+CK55, 0.1)*$J$9))/($B$11+$C$11+$F$11)</f>
        <v>0</v>
      </c>
      <c r="AP55">
        <f>($B$11*$K$9+$C$11*$K$9+$F$11*((CJ55+CB55)/MAX(CJ55+CB55+CK55, 0.1)*$P$9+CK55/MAX(CJ55+CB55+CK55, 0.1)*$Q$9))/($B$11+$C$11+$F$11)</f>
        <v>0</v>
      </c>
      <c r="AQ55">
        <v>6</v>
      </c>
      <c r="AR55">
        <v>0.5</v>
      </c>
      <c r="AS55" t="s">
        <v>346</v>
      </c>
      <c r="AT55">
        <v>2</v>
      </c>
      <c r="AU55">
        <v>1692719668.6</v>
      </c>
      <c r="AV55">
        <v>400.808</v>
      </c>
      <c r="AW55">
        <v>420.032</v>
      </c>
      <c r="AX55">
        <v>13.4954</v>
      </c>
      <c r="AY55">
        <v>8.809010000000001</v>
      </c>
      <c r="AZ55">
        <v>399.322</v>
      </c>
      <c r="BA55">
        <v>13.4149</v>
      </c>
      <c r="BB55">
        <v>500.078</v>
      </c>
      <c r="BC55">
        <v>100.25</v>
      </c>
      <c r="BD55">
        <v>0.0999061</v>
      </c>
      <c r="BE55">
        <v>22.3496</v>
      </c>
      <c r="BF55">
        <v>22.3171</v>
      </c>
      <c r="BG55">
        <v>999.9</v>
      </c>
      <c r="BH55">
        <v>0</v>
      </c>
      <c r="BI55">
        <v>0</v>
      </c>
      <c r="BJ55">
        <v>10013.1</v>
      </c>
      <c r="BK55">
        <v>0</v>
      </c>
      <c r="BL55">
        <v>940.6609999999999</v>
      </c>
      <c r="BM55">
        <v>-19.2237</v>
      </c>
      <c r="BN55">
        <v>406.291</v>
      </c>
      <c r="BO55">
        <v>423.765</v>
      </c>
      <c r="BP55">
        <v>4.68644</v>
      </c>
      <c r="BQ55">
        <v>420.032</v>
      </c>
      <c r="BR55">
        <v>8.809010000000001</v>
      </c>
      <c r="BS55">
        <v>1.35292</v>
      </c>
      <c r="BT55">
        <v>0.8831020000000001</v>
      </c>
      <c r="BU55">
        <v>11.4</v>
      </c>
      <c r="BV55">
        <v>5.11828</v>
      </c>
      <c r="BW55">
        <v>2000.22</v>
      </c>
      <c r="BX55">
        <v>0.9000050000000001</v>
      </c>
      <c r="BY55">
        <v>0.09999520000000001</v>
      </c>
      <c r="BZ55">
        <v>0</v>
      </c>
      <c r="CA55">
        <v>2.3256</v>
      </c>
      <c r="CB55">
        <v>0</v>
      </c>
      <c r="CC55">
        <v>27496.2</v>
      </c>
      <c r="CD55">
        <v>17861</v>
      </c>
      <c r="CE55">
        <v>37.625</v>
      </c>
      <c r="CF55">
        <v>39.125</v>
      </c>
      <c r="CG55">
        <v>37.937</v>
      </c>
      <c r="CH55">
        <v>37.437</v>
      </c>
      <c r="CI55">
        <v>37.062</v>
      </c>
      <c r="CJ55">
        <v>1800.21</v>
      </c>
      <c r="CK55">
        <v>200.01</v>
      </c>
      <c r="CL55">
        <v>0</v>
      </c>
      <c r="CM55">
        <v>1692719663.6</v>
      </c>
      <c r="CN55">
        <v>0</v>
      </c>
      <c r="CO55">
        <v>1692714554</v>
      </c>
      <c r="CP55" t="s">
        <v>347</v>
      </c>
      <c r="CQ55">
        <v>1692714553.5</v>
      </c>
      <c r="CR55">
        <v>1692714554</v>
      </c>
      <c r="CS55">
        <v>2</v>
      </c>
      <c r="CT55">
        <v>0.064</v>
      </c>
      <c r="CU55">
        <v>-0.002</v>
      </c>
      <c r="CV55">
        <v>1.486</v>
      </c>
      <c r="CW55">
        <v>0.081</v>
      </c>
      <c r="CX55">
        <v>415</v>
      </c>
      <c r="CY55">
        <v>13</v>
      </c>
      <c r="CZ55">
        <v>0.3</v>
      </c>
      <c r="DA55">
        <v>0.11</v>
      </c>
      <c r="DB55">
        <v>14.39951234696425</v>
      </c>
      <c r="DC55">
        <v>0.1249352750081543</v>
      </c>
      <c r="DD55">
        <v>0.02057834071926359</v>
      </c>
      <c r="DE55">
        <v>1</v>
      </c>
      <c r="DF55">
        <v>0.003954670441615312</v>
      </c>
      <c r="DG55">
        <v>2.837462192393587E-05</v>
      </c>
      <c r="DH55">
        <v>2.41001108338413E-06</v>
      </c>
      <c r="DI55">
        <v>1</v>
      </c>
      <c r="DJ55">
        <v>0.3041148331591659</v>
      </c>
      <c r="DK55">
        <v>0.004169080471650742</v>
      </c>
      <c r="DL55">
        <v>0.0002546348217118986</v>
      </c>
      <c r="DM55">
        <v>1</v>
      </c>
      <c r="DN55">
        <v>3</v>
      </c>
      <c r="DO55">
        <v>3</v>
      </c>
      <c r="DP55" t="s">
        <v>348</v>
      </c>
      <c r="DQ55">
        <v>3.10208</v>
      </c>
      <c r="DR55">
        <v>2.73366</v>
      </c>
      <c r="DS55">
        <v>0.09670769999999999</v>
      </c>
      <c r="DT55">
        <v>0.1012</v>
      </c>
      <c r="DU55">
        <v>0.06901939999999999</v>
      </c>
      <c r="DV55">
        <v>0.0511172</v>
      </c>
      <c r="DW55">
        <v>26343.3</v>
      </c>
      <c r="DX55">
        <v>28515.6</v>
      </c>
      <c r="DY55">
        <v>27609.7</v>
      </c>
      <c r="DZ55">
        <v>29819.4</v>
      </c>
      <c r="EA55">
        <v>32185.6</v>
      </c>
      <c r="EB55">
        <v>34939.9</v>
      </c>
      <c r="EC55">
        <v>37878.2</v>
      </c>
      <c r="ED55">
        <v>40929.5</v>
      </c>
      <c r="EE55">
        <v>2.19112</v>
      </c>
      <c r="EF55">
        <v>2.1661</v>
      </c>
      <c r="EG55">
        <v>0.08022410000000001</v>
      </c>
      <c r="EH55">
        <v>0</v>
      </c>
      <c r="EI55">
        <v>20.9936</v>
      </c>
      <c r="EJ55">
        <v>999.9</v>
      </c>
      <c r="EK55">
        <v>42.6</v>
      </c>
      <c r="EL55">
        <v>27</v>
      </c>
      <c r="EM55">
        <v>15.2081</v>
      </c>
      <c r="EN55">
        <v>64.9383</v>
      </c>
      <c r="EO55">
        <v>13.3293</v>
      </c>
      <c r="EP55">
        <v>1</v>
      </c>
      <c r="EQ55">
        <v>-0.238181</v>
      </c>
      <c r="ER55">
        <v>1.18135</v>
      </c>
      <c r="ES55">
        <v>20.2067</v>
      </c>
      <c r="ET55">
        <v>5.25757</v>
      </c>
      <c r="EU55">
        <v>12.0579</v>
      </c>
      <c r="EV55">
        <v>4.9734</v>
      </c>
      <c r="EW55">
        <v>3.293</v>
      </c>
      <c r="EX55">
        <v>9461.1</v>
      </c>
      <c r="EY55">
        <v>9999</v>
      </c>
      <c r="EZ55">
        <v>9999</v>
      </c>
      <c r="FA55">
        <v>147.1</v>
      </c>
      <c r="FB55">
        <v>4.97198</v>
      </c>
      <c r="FC55">
        <v>1.87058</v>
      </c>
      <c r="FD55">
        <v>1.87682</v>
      </c>
      <c r="FE55">
        <v>1.86985</v>
      </c>
      <c r="FF55">
        <v>1.87303</v>
      </c>
      <c r="FG55">
        <v>1.87462</v>
      </c>
      <c r="FH55">
        <v>1.87398</v>
      </c>
      <c r="FI55">
        <v>1.87546</v>
      </c>
      <c r="FJ55">
        <v>0</v>
      </c>
      <c r="FK55">
        <v>0</v>
      </c>
      <c r="FL55">
        <v>0</v>
      </c>
      <c r="FM55">
        <v>0</v>
      </c>
      <c r="FN55" t="s">
        <v>349</v>
      </c>
      <c r="FO55" t="s">
        <v>350</v>
      </c>
      <c r="FP55" t="s">
        <v>351</v>
      </c>
      <c r="FQ55" t="s">
        <v>351</v>
      </c>
      <c r="FR55" t="s">
        <v>351</v>
      </c>
      <c r="FS55" t="s">
        <v>351</v>
      </c>
      <c r="FT55">
        <v>0</v>
      </c>
      <c r="FU55">
        <v>100</v>
      </c>
      <c r="FV55">
        <v>100</v>
      </c>
      <c r="FW55">
        <v>1.486</v>
      </c>
      <c r="FX55">
        <v>0.0805</v>
      </c>
      <c r="FY55">
        <v>1.486142857142795</v>
      </c>
      <c r="FZ55">
        <v>0</v>
      </c>
      <c r="GA55">
        <v>0</v>
      </c>
      <c r="GB55">
        <v>0</v>
      </c>
      <c r="GC55">
        <v>0.08051999999999815</v>
      </c>
      <c r="GD55">
        <v>0</v>
      </c>
      <c r="GE55">
        <v>0</v>
      </c>
      <c r="GF55">
        <v>0</v>
      </c>
      <c r="GG55">
        <v>-1</v>
      </c>
      <c r="GH55">
        <v>-1</v>
      </c>
      <c r="GI55">
        <v>-1</v>
      </c>
      <c r="GJ55">
        <v>-1</v>
      </c>
      <c r="GK55">
        <v>85.3</v>
      </c>
      <c r="GL55">
        <v>85.2</v>
      </c>
      <c r="GM55">
        <v>1.07666</v>
      </c>
      <c r="GN55">
        <v>2.54272</v>
      </c>
      <c r="GO55">
        <v>1.39893</v>
      </c>
      <c r="GP55">
        <v>2.2937</v>
      </c>
      <c r="GQ55">
        <v>1.44897</v>
      </c>
      <c r="GR55">
        <v>2.49634</v>
      </c>
      <c r="GS55">
        <v>29.5804</v>
      </c>
      <c r="GT55">
        <v>15.4279</v>
      </c>
      <c r="GU55">
        <v>18</v>
      </c>
      <c r="GV55">
        <v>482.756</v>
      </c>
      <c r="GW55">
        <v>534.592</v>
      </c>
      <c r="GX55">
        <v>19.9983</v>
      </c>
      <c r="GY55">
        <v>24.0863</v>
      </c>
      <c r="GZ55">
        <v>30.0002</v>
      </c>
      <c r="HA55">
        <v>24.162</v>
      </c>
      <c r="HB55">
        <v>24.1519</v>
      </c>
      <c r="HC55">
        <v>21.521</v>
      </c>
      <c r="HD55">
        <v>40.6975</v>
      </c>
      <c r="HE55">
        <v>0</v>
      </c>
      <c r="HF55">
        <v>20</v>
      </c>
      <c r="HG55">
        <v>420</v>
      </c>
      <c r="HH55">
        <v>8.797029999999999</v>
      </c>
      <c r="HI55">
        <v>102.176</v>
      </c>
      <c r="HJ55">
        <v>102.248</v>
      </c>
    </row>
    <row r="56" spans="1:218">
      <c r="A56">
        <v>40</v>
      </c>
      <c r="B56">
        <v>1692719750.6</v>
      </c>
      <c r="C56">
        <v>4886.5</v>
      </c>
      <c r="D56" t="s">
        <v>429</v>
      </c>
      <c r="E56" t="s">
        <v>430</v>
      </c>
      <c r="F56" t="s">
        <v>344</v>
      </c>
      <c r="I56" t="s">
        <v>345</v>
      </c>
      <c r="J56">
        <v>1692719750.6</v>
      </c>
      <c r="K56">
        <f>(L56)/1000</f>
        <v>0</v>
      </c>
      <c r="L56">
        <f>1000*BB56*AJ56*(AX56-AY56)/(100*AQ56*(1000-AJ56*AX56))</f>
        <v>0</v>
      </c>
      <c r="M56">
        <f>BB56*AJ56*(AW56-AV56*(1000-AJ56*AY56)/(1000-AJ56*AX56))/(100*AQ56)</f>
        <v>0</v>
      </c>
      <c r="N56">
        <f>AV56 - IF(AJ56&gt;1, M56*AQ56*100.0/(AL56*BJ56), 0)</f>
        <v>0</v>
      </c>
      <c r="O56">
        <f>((U56-K56/2)*N56-M56)/(U56+K56/2)</f>
        <v>0</v>
      </c>
      <c r="P56">
        <f>O56*(BC56+BD56)/1000.0</f>
        <v>0</v>
      </c>
      <c r="Q56">
        <f>(AV56 - IF(AJ56&gt;1, M56*AQ56*100.0/(AL56*BJ56), 0))*(BC56+BD56)/1000.0</f>
        <v>0</v>
      </c>
      <c r="R56">
        <f>2.0/((1/T56-1/S56)+SIGN(T56)*SQRT((1/T56-1/S56)*(1/T56-1/S56) + 4*AR56/((AR56+1)*(AR56+1))*(2*1/T56*1/S56-1/S56*1/S56)))</f>
        <v>0</v>
      </c>
      <c r="S56">
        <f>IF(LEFT(AS56,1)&lt;&gt;"0",IF(LEFT(AS56,1)="1",3.0,AT56),$D$5+$E$5*(BJ56*BC56/($K$5*1000))+$F$5*(BJ56*BC56/($K$5*1000))*MAX(MIN(AQ56,$J$5),$I$5)*MAX(MIN(AQ56,$J$5),$I$5)+$G$5*MAX(MIN(AQ56,$J$5),$I$5)*(BJ56*BC56/($K$5*1000))+$H$5*(BJ56*BC56/($K$5*1000))*(BJ56*BC56/($K$5*1000)))</f>
        <v>0</v>
      </c>
      <c r="T56">
        <f>K56*(1000-(1000*0.61365*exp(17.502*X56/(240.97+X56))/(BC56+BD56)+AX56)/2)/(1000*0.61365*exp(17.502*X56/(240.97+X56))/(BC56+BD56)-AX56)</f>
        <v>0</v>
      </c>
      <c r="U56">
        <f>1/((AR56+1)/(R56/1.6)+1/(S56/1.37)) + AR56/((AR56+1)/(R56/1.6) + AR56/(S56/1.37))</f>
        <v>0</v>
      </c>
      <c r="V56">
        <f>(AM56*AP56)</f>
        <v>0</v>
      </c>
      <c r="W56">
        <f>(BE56+(V56+2*0.95*5.67E-8*(((BE56+$B$7)+273)^4-(BE56+273)^4)-44100*K56)/(1.84*29.3*S56+8*0.95*5.67E-8*(BE56+273)^3))</f>
        <v>0</v>
      </c>
      <c r="X56">
        <f>($C$7*BF56+$D$7*BG56+$E$7*W56)</f>
        <v>0</v>
      </c>
      <c r="Y56">
        <f>0.61365*exp(17.502*X56/(240.97+X56))</f>
        <v>0</v>
      </c>
      <c r="Z56">
        <f>(AA56/AB56*100)</f>
        <v>0</v>
      </c>
      <c r="AA56">
        <f>AX56*(BC56+BD56)/1000</f>
        <v>0</v>
      </c>
      <c r="AB56">
        <f>0.61365*exp(17.502*BE56/(240.97+BE56))</f>
        <v>0</v>
      </c>
      <c r="AC56">
        <f>(Y56-AX56*(BC56+BD56)/1000)</f>
        <v>0</v>
      </c>
      <c r="AD56">
        <f>(-K56*44100)</f>
        <v>0</v>
      </c>
      <c r="AE56">
        <f>2*29.3*S56*0.92*(BE56-X56)</f>
        <v>0</v>
      </c>
      <c r="AF56">
        <f>2*0.95*5.67E-8*(((BE56+$B$7)+273)^4-(X56+273)^4)</f>
        <v>0</v>
      </c>
      <c r="AG56">
        <f>V56+AF56+AD56+AE56</f>
        <v>0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MAX(0,($B$13+$C$13*BJ56)/(1+$D$13*BJ56)*BC56/(BE56+273)*$E$13)</f>
        <v>0</v>
      </c>
      <c r="AM56">
        <f>$B$11*BK56+$C$11*BL56+$F$11*BW56*(1-BZ56)</f>
        <v>0</v>
      </c>
      <c r="AN56">
        <f>AM56*AO56</f>
        <v>0</v>
      </c>
      <c r="AO56">
        <f>($B$11*$D$9+$C$11*$D$9+$F$11*((CJ56+CB56)/MAX(CJ56+CB56+CK56, 0.1)*$I$9+CK56/MAX(CJ56+CB56+CK56, 0.1)*$J$9))/($B$11+$C$11+$F$11)</f>
        <v>0</v>
      </c>
      <c r="AP56">
        <f>($B$11*$K$9+$C$11*$K$9+$F$11*((CJ56+CB56)/MAX(CJ56+CB56+CK56, 0.1)*$P$9+CK56/MAX(CJ56+CB56+CK56, 0.1)*$Q$9))/($B$11+$C$11+$F$11)</f>
        <v>0</v>
      </c>
      <c r="AQ56">
        <v>6</v>
      </c>
      <c r="AR56">
        <v>0.5</v>
      </c>
      <c r="AS56" t="s">
        <v>346</v>
      </c>
      <c r="AT56">
        <v>2</v>
      </c>
      <c r="AU56">
        <v>1692719750.6</v>
      </c>
      <c r="AV56">
        <v>406.232</v>
      </c>
      <c r="AW56">
        <v>420.01</v>
      </c>
      <c r="AX56">
        <v>13.2387</v>
      </c>
      <c r="AY56">
        <v>9.543990000000001</v>
      </c>
      <c r="AZ56">
        <v>404.745</v>
      </c>
      <c r="BA56">
        <v>13.1582</v>
      </c>
      <c r="BB56">
        <v>499.931</v>
      </c>
      <c r="BC56">
        <v>100.252</v>
      </c>
      <c r="BD56">
        <v>0.09975580000000001</v>
      </c>
      <c r="BE56">
        <v>22.4519</v>
      </c>
      <c r="BF56">
        <v>22.5613</v>
      </c>
      <c r="BG56">
        <v>999.9</v>
      </c>
      <c r="BH56">
        <v>0</v>
      </c>
      <c r="BI56">
        <v>0</v>
      </c>
      <c r="BJ56">
        <v>10029.4</v>
      </c>
      <c r="BK56">
        <v>0</v>
      </c>
      <c r="BL56">
        <v>838.484</v>
      </c>
      <c r="BM56">
        <v>-13.7785</v>
      </c>
      <c r="BN56">
        <v>411.682</v>
      </c>
      <c r="BO56">
        <v>424.057</v>
      </c>
      <c r="BP56">
        <v>3.6947</v>
      </c>
      <c r="BQ56">
        <v>420.01</v>
      </c>
      <c r="BR56">
        <v>9.543990000000001</v>
      </c>
      <c r="BS56">
        <v>1.32721</v>
      </c>
      <c r="BT56">
        <v>0.956804</v>
      </c>
      <c r="BU56">
        <v>11.1105</v>
      </c>
      <c r="BV56">
        <v>6.27469</v>
      </c>
      <c r="BW56">
        <v>2000.04</v>
      </c>
      <c r="BX56">
        <v>0.90001</v>
      </c>
      <c r="BY56">
        <v>0.0999901</v>
      </c>
      <c r="BZ56">
        <v>0</v>
      </c>
      <c r="CA56">
        <v>2.2249</v>
      </c>
      <c r="CB56">
        <v>0</v>
      </c>
      <c r="CC56">
        <v>27797.3</v>
      </c>
      <c r="CD56">
        <v>17859.4</v>
      </c>
      <c r="CE56">
        <v>39.187</v>
      </c>
      <c r="CF56">
        <v>40.875</v>
      </c>
      <c r="CG56">
        <v>39.437</v>
      </c>
      <c r="CH56">
        <v>39.312</v>
      </c>
      <c r="CI56">
        <v>38.437</v>
      </c>
      <c r="CJ56">
        <v>1800.06</v>
      </c>
      <c r="CK56">
        <v>199.98</v>
      </c>
      <c r="CL56">
        <v>0</v>
      </c>
      <c r="CM56">
        <v>1692719745.8</v>
      </c>
      <c r="CN56">
        <v>0</v>
      </c>
      <c r="CO56">
        <v>1692714554</v>
      </c>
      <c r="CP56" t="s">
        <v>347</v>
      </c>
      <c r="CQ56">
        <v>1692714553.5</v>
      </c>
      <c r="CR56">
        <v>1692714554</v>
      </c>
      <c r="CS56">
        <v>2</v>
      </c>
      <c r="CT56">
        <v>0.064</v>
      </c>
      <c r="CU56">
        <v>-0.002</v>
      </c>
      <c r="CV56">
        <v>1.486</v>
      </c>
      <c r="CW56">
        <v>0.081</v>
      </c>
      <c r="CX56">
        <v>415</v>
      </c>
      <c r="CY56">
        <v>13</v>
      </c>
      <c r="CZ56">
        <v>0.3</v>
      </c>
      <c r="DA56">
        <v>0.11</v>
      </c>
      <c r="DB56">
        <v>10.25305395156935</v>
      </c>
      <c r="DC56">
        <v>-0.3532144871385841</v>
      </c>
      <c r="DD56">
        <v>0.03648223678760149</v>
      </c>
      <c r="DE56">
        <v>1</v>
      </c>
      <c r="DF56">
        <v>0.003178374222540088</v>
      </c>
      <c r="DG56">
        <v>-0.0007774552245034995</v>
      </c>
      <c r="DH56">
        <v>6.002244502306759E-05</v>
      </c>
      <c r="DI56">
        <v>1</v>
      </c>
      <c r="DJ56">
        <v>0.226427838123073</v>
      </c>
      <c r="DK56">
        <v>-0.0247017201537868</v>
      </c>
      <c r="DL56">
        <v>0.001217086406079577</v>
      </c>
      <c r="DM56">
        <v>1</v>
      </c>
      <c r="DN56">
        <v>3</v>
      </c>
      <c r="DO56">
        <v>3</v>
      </c>
      <c r="DP56" t="s">
        <v>348</v>
      </c>
      <c r="DQ56">
        <v>3.10208</v>
      </c>
      <c r="DR56">
        <v>2.73365</v>
      </c>
      <c r="DS56">
        <v>0.0977022</v>
      </c>
      <c r="DT56">
        <v>0.101199</v>
      </c>
      <c r="DU56">
        <v>0.0680118</v>
      </c>
      <c r="DV56">
        <v>0.0544511</v>
      </c>
      <c r="DW56">
        <v>26309.9</v>
      </c>
      <c r="DX56">
        <v>28511.6</v>
      </c>
      <c r="DY56">
        <v>27605.2</v>
      </c>
      <c r="DZ56">
        <v>29815.3</v>
      </c>
      <c r="EA56">
        <v>32214.7</v>
      </c>
      <c r="EB56">
        <v>34812.3</v>
      </c>
      <c r="EC56">
        <v>37871.6</v>
      </c>
      <c r="ED56">
        <v>40923.6</v>
      </c>
      <c r="EE56">
        <v>2.18725</v>
      </c>
      <c r="EF56">
        <v>2.16727</v>
      </c>
      <c r="EG56">
        <v>0.0880025</v>
      </c>
      <c r="EH56">
        <v>0</v>
      </c>
      <c r="EI56">
        <v>21.1099</v>
      </c>
      <c r="EJ56">
        <v>999.9</v>
      </c>
      <c r="EK56">
        <v>42.6</v>
      </c>
      <c r="EL56">
        <v>27</v>
      </c>
      <c r="EM56">
        <v>15.2101</v>
      </c>
      <c r="EN56">
        <v>64.6283</v>
      </c>
      <c r="EO56">
        <v>13.3574</v>
      </c>
      <c r="EP56">
        <v>1</v>
      </c>
      <c r="EQ56">
        <v>-0.235643</v>
      </c>
      <c r="ER56">
        <v>1.20512</v>
      </c>
      <c r="ES56">
        <v>20.2069</v>
      </c>
      <c r="ET56">
        <v>5.25413</v>
      </c>
      <c r="EU56">
        <v>12.0579</v>
      </c>
      <c r="EV56">
        <v>4.9733</v>
      </c>
      <c r="EW56">
        <v>3.293</v>
      </c>
      <c r="EX56">
        <v>9463</v>
      </c>
      <c r="EY56">
        <v>9999</v>
      </c>
      <c r="EZ56">
        <v>9999</v>
      </c>
      <c r="FA56">
        <v>147.2</v>
      </c>
      <c r="FB56">
        <v>4.972</v>
      </c>
      <c r="FC56">
        <v>1.87057</v>
      </c>
      <c r="FD56">
        <v>1.87681</v>
      </c>
      <c r="FE56">
        <v>1.86987</v>
      </c>
      <c r="FF56">
        <v>1.87302</v>
      </c>
      <c r="FG56">
        <v>1.8746</v>
      </c>
      <c r="FH56">
        <v>1.87396</v>
      </c>
      <c r="FI56">
        <v>1.87546</v>
      </c>
      <c r="FJ56">
        <v>0</v>
      </c>
      <c r="FK56">
        <v>0</v>
      </c>
      <c r="FL56">
        <v>0</v>
      </c>
      <c r="FM56">
        <v>0</v>
      </c>
      <c r="FN56" t="s">
        <v>349</v>
      </c>
      <c r="FO56" t="s">
        <v>350</v>
      </c>
      <c r="FP56" t="s">
        <v>351</v>
      </c>
      <c r="FQ56" t="s">
        <v>351</v>
      </c>
      <c r="FR56" t="s">
        <v>351</v>
      </c>
      <c r="FS56" t="s">
        <v>351</v>
      </c>
      <c r="FT56">
        <v>0</v>
      </c>
      <c r="FU56">
        <v>100</v>
      </c>
      <c r="FV56">
        <v>100</v>
      </c>
      <c r="FW56">
        <v>1.487</v>
      </c>
      <c r="FX56">
        <v>0.0805</v>
      </c>
      <c r="FY56">
        <v>1.486142857142795</v>
      </c>
      <c r="FZ56">
        <v>0</v>
      </c>
      <c r="GA56">
        <v>0</v>
      </c>
      <c r="GB56">
        <v>0</v>
      </c>
      <c r="GC56">
        <v>0.08051999999999815</v>
      </c>
      <c r="GD56">
        <v>0</v>
      </c>
      <c r="GE56">
        <v>0</v>
      </c>
      <c r="GF56">
        <v>0</v>
      </c>
      <c r="GG56">
        <v>-1</v>
      </c>
      <c r="GH56">
        <v>-1</v>
      </c>
      <c r="GI56">
        <v>-1</v>
      </c>
      <c r="GJ56">
        <v>-1</v>
      </c>
      <c r="GK56">
        <v>86.59999999999999</v>
      </c>
      <c r="GL56">
        <v>86.59999999999999</v>
      </c>
      <c r="GM56">
        <v>1.07788</v>
      </c>
      <c r="GN56">
        <v>2.54517</v>
      </c>
      <c r="GO56">
        <v>1.39893</v>
      </c>
      <c r="GP56">
        <v>2.2937</v>
      </c>
      <c r="GQ56">
        <v>1.44897</v>
      </c>
      <c r="GR56">
        <v>2.52197</v>
      </c>
      <c r="GS56">
        <v>29.5591</v>
      </c>
      <c r="GT56">
        <v>15.4192</v>
      </c>
      <c r="GU56">
        <v>18</v>
      </c>
      <c r="GV56">
        <v>480.612</v>
      </c>
      <c r="GW56">
        <v>535.6950000000001</v>
      </c>
      <c r="GX56">
        <v>20</v>
      </c>
      <c r="GY56">
        <v>24.1145</v>
      </c>
      <c r="GZ56">
        <v>30.0003</v>
      </c>
      <c r="HA56">
        <v>24.1847</v>
      </c>
      <c r="HB56">
        <v>24.177</v>
      </c>
      <c r="HC56">
        <v>21.5313</v>
      </c>
      <c r="HD56">
        <v>36.025</v>
      </c>
      <c r="HE56">
        <v>0</v>
      </c>
      <c r="HF56">
        <v>20</v>
      </c>
      <c r="HG56">
        <v>420</v>
      </c>
      <c r="HH56">
        <v>9.6669</v>
      </c>
      <c r="HI56">
        <v>102.158</v>
      </c>
      <c r="HJ56">
        <v>102.234</v>
      </c>
    </row>
    <row r="57" spans="1:218">
      <c r="A57">
        <v>41</v>
      </c>
      <c r="B57">
        <v>1692719877.6</v>
      </c>
      <c r="C57">
        <v>5013.5</v>
      </c>
      <c r="D57" t="s">
        <v>431</v>
      </c>
      <c r="E57" t="s">
        <v>432</v>
      </c>
      <c r="F57" t="s">
        <v>344</v>
      </c>
      <c r="I57" t="s">
        <v>345</v>
      </c>
      <c r="J57">
        <v>1692719877.6</v>
      </c>
      <c r="K57">
        <f>(L57)/1000</f>
        <v>0</v>
      </c>
      <c r="L57">
        <f>1000*BB57*AJ57*(AX57-AY57)/(100*AQ57*(1000-AJ57*AX57))</f>
        <v>0</v>
      </c>
      <c r="M57">
        <f>BB57*AJ57*(AW57-AV57*(1000-AJ57*AY57)/(1000-AJ57*AX57))/(100*AQ57)</f>
        <v>0</v>
      </c>
      <c r="N57">
        <f>AV57 - IF(AJ57&gt;1, M57*AQ57*100.0/(AL57*BJ57), 0)</f>
        <v>0</v>
      </c>
      <c r="O57">
        <f>((U57-K57/2)*N57-M57)/(U57+K57/2)</f>
        <v>0</v>
      </c>
      <c r="P57">
        <f>O57*(BC57+BD57)/1000.0</f>
        <v>0</v>
      </c>
      <c r="Q57">
        <f>(AV57 - IF(AJ57&gt;1, M57*AQ57*100.0/(AL57*BJ57), 0))*(BC57+BD57)/1000.0</f>
        <v>0</v>
      </c>
      <c r="R57">
        <f>2.0/((1/T57-1/S57)+SIGN(T57)*SQRT((1/T57-1/S57)*(1/T57-1/S57) + 4*AR57/((AR57+1)*(AR57+1))*(2*1/T57*1/S57-1/S57*1/S57)))</f>
        <v>0</v>
      </c>
      <c r="S57">
        <f>IF(LEFT(AS57,1)&lt;&gt;"0",IF(LEFT(AS57,1)="1",3.0,AT57),$D$5+$E$5*(BJ57*BC57/($K$5*1000))+$F$5*(BJ57*BC57/($K$5*1000))*MAX(MIN(AQ57,$J$5),$I$5)*MAX(MIN(AQ57,$J$5),$I$5)+$G$5*MAX(MIN(AQ57,$J$5),$I$5)*(BJ57*BC57/($K$5*1000))+$H$5*(BJ57*BC57/($K$5*1000))*(BJ57*BC57/($K$5*1000)))</f>
        <v>0</v>
      </c>
      <c r="T57">
        <f>K57*(1000-(1000*0.61365*exp(17.502*X57/(240.97+X57))/(BC57+BD57)+AX57)/2)/(1000*0.61365*exp(17.502*X57/(240.97+X57))/(BC57+BD57)-AX57)</f>
        <v>0</v>
      </c>
      <c r="U57">
        <f>1/((AR57+1)/(R57/1.6)+1/(S57/1.37)) + AR57/((AR57+1)/(R57/1.6) + AR57/(S57/1.37))</f>
        <v>0</v>
      </c>
      <c r="V57">
        <f>(AM57*AP57)</f>
        <v>0</v>
      </c>
      <c r="W57">
        <f>(BE57+(V57+2*0.95*5.67E-8*(((BE57+$B$7)+273)^4-(BE57+273)^4)-44100*K57)/(1.84*29.3*S57+8*0.95*5.67E-8*(BE57+273)^3))</f>
        <v>0</v>
      </c>
      <c r="X57">
        <f>($C$7*BF57+$D$7*BG57+$E$7*W57)</f>
        <v>0</v>
      </c>
      <c r="Y57">
        <f>0.61365*exp(17.502*X57/(240.97+X57))</f>
        <v>0</v>
      </c>
      <c r="Z57">
        <f>(AA57/AB57*100)</f>
        <v>0</v>
      </c>
      <c r="AA57">
        <f>AX57*(BC57+BD57)/1000</f>
        <v>0</v>
      </c>
      <c r="AB57">
        <f>0.61365*exp(17.502*BE57/(240.97+BE57))</f>
        <v>0</v>
      </c>
      <c r="AC57">
        <f>(Y57-AX57*(BC57+BD57)/1000)</f>
        <v>0</v>
      </c>
      <c r="AD57">
        <f>(-K57*44100)</f>
        <v>0</v>
      </c>
      <c r="AE57">
        <f>2*29.3*S57*0.92*(BE57-X57)</f>
        <v>0</v>
      </c>
      <c r="AF57">
        <f>2*0.95*5.67E-8*(((BE57+$B$7)+273)^4-(X57+273)^4)</f>
        <v>0</v>
      </c>
      <c r="AG57">
        <f>V57+AF57+AD57+AE57</f>
        <v>0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MAX(0,($B$13+$C$13*BJ57)/(1+$D$13*BJ57)*BC57/(BE57+273)*$E$13)</f>
        <v>0</v>
      </c>
      <c r="AM57">
        <f>$B$11*BK57+$C$11*BL57+$F$11*BW57*(1-BZ57)</f>
        <v>0</v>
      </c>
      <c r="AN57">
        <f>AM57*AO57</f>
        <v>0</v>
      </c>
      <c r="AO57">
        <f>($B$11*$D$9+$C$11*$D$9+$F$11*((CJ57+CB57)/MAX(CJ57+CB57+CK57, 0.1)*$I$9+CK57/MAX(CJ57+CB57+CK57, 0.1)*$J$9))/($B$11+$C$11+$F$11)</f>
        <v>0</v>
      </c>
      <c r="AP57">
        <f>($B$11*$K$9+$C$11*$K$9+$F$11*((CJ57+CB57)/MAX(CJ57+CB57+CK57, 0.1)*$P$9+CK57/MAX(CJ57+CB57+CK57, 0.1)*$Q$9))/($B$11+$C$11+$F$11)</f>
        <v>0</v>
      </c>
      <c r="AQ57">
        <v>6</v>
      </c>
      <c r="AR57">
        <v>0.5</v>
      </c>
      <c r="AS57" t="s">
        <v>346</v>
      </c>
      <c r="AT57">
        <v>2</v>
      </c>
      <c r="AU57">
        <v>1692719877.6</v>
      </c>
      <c r="AV57">
        <v>404.939</v>
      </c>
      <c r="AW57">
        <v>420.014</v>
      </c>
      <c r="AX57">
        <v>13.5106</v>
      </c>
      <c r="AY57">
        <v>10.0881</v>
      </c>
      <c r="AZ57">
        <v>403.453</v>
      </c>
      <c r="BA57">
        <v>13.43</v>
      </c>
      <c r="BB57">
        <v>499.932</v>
      </c>
      <c r="BC57">
        <v>100.252</v>
      </c>
      <c r="BD57">
        <v>0.099885</v>
      </c>
      <c r="BE57">
        <v>22.6957</v>
      </c>
      <c r="BF57">
        <v>22.9917</v>
      </c>
      <c r="BG57">
        <v>999.9</v>
      </c>
      <c r="BH57">
        <v>0</v>
      </c>
      <c r="BI57">
        <v>0</v>
      </c>
      <c r="BJ57">
        <v>10005</v>
      </c>
      <c r="BK57">
        <v>0</v>
      </c>
      <c r="BL57">
        <v>1012.03</v>
      </c>
      <c r="BM57">
        <v>-15.0746</v>
      </c>
      <c r="BN57">
        <v>410.485</v>
      </c>
      <c r="BO57">
        <v>424.294</v>
      </c>
      <c r="BP57">
        <v>3.42246</v>
      </c>
      <c r="BQ57">
        <v>420.014</v>
      </c>
      <c r="BR57">
        <v>10.0881</v>
      </c>
      <c r="BS57">
        <v>1.35446</v>
      </c>
      <c r="BT57">
        <v>1.01135</v>
      </c>
      <c r="BU57">
        <v>11.4172</v>
      </c>
      <c r="BV57">
        <v>7.08093</v>
      </c>
      <c r="BW57">
        <v>2000.15</v>
      </c>
      <c r="BX57">
        <v>0.900004</v>
      </c>
      <c r="BY57">
        <v>0.0999958</v>
      </c>
      <c r="BZ57">
        <v>0</v>
      </c>
      <c r="CA57">
        <v>2.49</v>
      </c>
      <c r="CB57">
        <v>0</v>
      </c>
      <c r="CC57">
        <v>18361.5</v>
      </c>
      <c r="CD57">
        <v>17860.4</v>
      </c>
      <c r="CE57">
        <v>39.812</v>
      </c>
      <c r="CF57">
        <v>40.625</v>
      </c>
      <c r="CG57">
        <v>40.062</v>
      </c>
      <c r="CH57">
        <v>39.25</v>
      </c>
      <c r="CI57">
        <v>38.812</v>
      </c>
      <c r="CJ57">
        <v>1800.14</v>
      </c>
      <c r="CK57">
        <v>200.01</v>
      </c>
      <c r="CL57">
        <v>0</v>
      </c>
      <c r="CM57">
        <v>1692719872.4</v>
      </c>
      <c r="CN57">
        <v>0</v>
      </c>
      <c r="CO57">
        <v>1692714554</v>
      </c>
      <c r="CP57" t="s">
        <v>347</v>
      </c>
      <c r="CQ57">
        <v>1692714553.5</v>
      </c>
      <c r="CR57">
        <v>1692714554</v>
      </c>
      <c r="CS57">
        <v>2</v>
      </c>
      <c r="CT57">
        <v>0.064</v>
      </c>
      <c r="CU57">
        <v>-0.002</v>
      </c>
      <c r="CV57">
        <v>1.486</v>
      </c>
      <c r="CW57">
        <v>0.081</v>
      </c>
      <c r="CX57">
        <v>415</v>
      </c>
      <c r="CY57">
        <v>13</v>
      </c>
      <c r="CZ57">
        <v>0.3</v>
      </c>
      <c r="DA57">
        <v>0.11</v>
      </c>
      <c r="DB57">
        <v>11.38538984015293</v>
      </c>
      <c r="DC57">
        <v>0.0990051827461849</v>
      </c>
      <c r="DD57">
        <v>0.01798855255892276</v>
      </c>
      <c r="DE57">
        <v>1</v>
      </c>
      <c r="DF57">
        <v>0.002943808515864047</v>
      </c>
      <c r="DG57">
        <v>-0.0005404729013317413</v>
      </c>
      <c r="DH57">
        <v>4.3694756732964E-05</v>
      </c>
      <c r="DI57">
        <v>1</v>
      </c>
      <c r="DJ57">
        <v>0.203717357288076</v>
      </c>
      <c r="DK57">
        <v>-0.01725535883002305</v>
      </c>
      <c r="DL57">
        <v>0.0008490621907311649</v>
      </c>
      <c r="DM57">
        <v>1</v>
      </c>
      <c r="DN57">
        <v>3</v>
      </c>
      <c r="DO57">
        <v>3</v>
      </c>
      <c r="DP57" t="s">
        <v>348</v>
      </c>
      <c r="DQ57">
        <v>3.10221</v>
      </c>
      <c r="DR57">
        <v>2.73357</v>
      </c>
      <c r="DS57">
        <v>0.0974631</v>
      </c>
      <c r="DT57">
        <v>0.101203</v>
      </c>
      <c r="DU57">
        <v>0.069073</v>
      </c>
      <c r="DV57">
        <v>0.0568646</v>
      </c>
      <c r="DW57">
        <v>26319.2</v>
      </c>
      <c r="DX57">
        <v>28514</v>
      </c>
      <c r="DY57">
        <v>27607.7</v>
      </c>
      <c r="DZ57">
        <v>29817.9</v>
      </c>
      <c r="EA57">
        <v>32181.3</v>
      </c>
      <c r="EB57">
        <v>34727.6</v>
      </c>
      <c r="EC57">
        <v>37875.4</v>
      </c>
      <c r="ED57">
        <v>40928.3</v>
      </c>
      <c r="EE57">
        <v>2.1746</v>
      </c>
      <c r="EF57">
        <v>2.17125</v>
      </c>
      <c r="EG57">
        <v>0.0956394</v>
      </c>
      <c r="EH57">
        <v>0</v>
      </c>
      <c r="EI57">
        <v>21.4153</v>
      </c>
      <c r="EJ57">
        <v>999.9</v>
      </c>
      <c r="EK57">
        <v>43.3</v>
      </c>
      <c r="EL57">
        <v>27</v>
      </c>
      <c r="EM57">
        <v>15.4575</v>
      </c>
      <c r="EN57">
        <v>64.70829999999999</v>
      </c>
      <c r="EO57">
        <v>13.0929</v>
      </c>
      <c r="EP57">
        <v>1</v>
      </c>
      <c r="EQ57">
        <v>-0.237492</v>
      </c>
      <c r="ER57">
        <v>1.2535</v>
      </c>
      <c r="ES57">
        <v>20.2047</v>
      </c>
      <c r="ET57">
        <v>5.25757</v>
      </c>
      <c r="EU57">
        <v>12.0579</v>
      </c>
      <c r="EV57">
        <v>4.97325</v>
      </c>
      <c r="EW57">
        <v>3.293</v>
      </c>
      <c r="EX57">
        <v>9465.9</v>
      </c>
      <c r="EY57">
        <v>9999</v>
      </c>
      <c r="EZ57">
        <v>9999</v>
      </c>
      <c r="FA57">
        <v>147.2</v>
      </c>
      <c r="FB57">
        <v>4.97199</v>
      </c>
      <c r="FC57">
        <v>1.87057</v>
      </c>
      <c r="FD57">
        <v>1.87677</v>
      </c>
      <c r="FE57">
        <v>1.86984</v>
      </c>
      <c r="FF57">
        <v>1.87302</v>
      </c>
      <c r="FG57">
        <v>1.87458</v>
      </c>
      <c r="FH57">
        <v>1.87394</v>
      </c>
      <c r="FI57">
        <v>1.87546</v>
      </c>
      <c r="FJ57">
        <v>0</v>
      </c>
      <c r="FK57">
        <v>0</v>
      </c>
      <c r="FL57">
        <v>0</v>
      </c>
      <c r="FM57">
        <v>0</v>
      </c>
      <c r="FN57" t="s">
        <v>349</v>
      </c>
      <c r="FO57" t="s">
        <v>350</v>
      </c>
      <c r="FP57" t="s">
        <v>351</v>
      </c>
      <c r="FQ57" t="s">
        <v>351</v>
      </c>
      <c r="FR57" t="s">
        <v>351</v>
      </c>
      <c r="FS57" t="s">
        <v>351</v>
      </c>
      <c r="FT57">
        <v>0</v>
      </c>
      <c r="FU57">
        <v>100</v>
      </c>
      <c r="FV57">
        <v>100</v>
      </c>
      <c r="FW57">
        <v>1.486</v>
      </c>
      <c r="FX57">
        <v>0.0806</v>
      </c>
      <c r="FY57">
        <v>1.486142857142795</v>
      </c>
      <c r="FZ57">
        <v>0</v>
      </c>
      <c r="GA57">
        <v>0</v>
      </c>
      <c r="GB57">
        <v>0</v>
      </c>
      <c r="GC57">
        <v>0.08051999999999815</v>
      </c>
      <c r="GD57">
        <v>0</v>
      </c>
      <c r="GE57">
        <v>0</v>
      </c>
      <c r="GF57">
        <v>0</v>
      </c>
      <c r="GG57">
        <v>-1</v>
      </c>
      <c r="GH57">
        <v>-1</v>
      </c>
      <c r="GI57">
        <v>-1</v>
      </c>
      <c r="GJ57">
        <v>-1</v>
      </c>
      <c r="GK57">
        <v>88.7</v>
      </c>
      <c r="GL57">
        <v>88.7</v>
      </c>
      <c r="GM57">
        <v>1.07788</v>
      </c>
      <c r="GN57">
        <v>2.54761</v>
      </c>
      <c r="GO57">
        <v>1.39893</v>
      </c>
      <c r="GP57">
        <v>2.2937</v>
      </c>
      <c r="GQ57">
        <v>1.44897</v>
      </c>
      <c r="GR57">
        <v>2.4353</v>
      </c>
      <c r="GS57">
        <v>29.6443</v>
      </c>
      <c r="GT57">
        <v>15.3929</v>
      </c>
      <c r="GU57">
        <v>18</v>
      </c>
      <c r="GV57">
        <v>473.102</v>
      </c>
      <c r="GW57">
        <v>538.616</v>
      </c>
      <c r="GX57">
        <v>20.0015</v>
      </c>
      <c r="GY57">
        <v>24.1258</v>
      </c>
      <c r="GZ57">
        <v>29.9996</v>
      </c>
      <c r="HA57">
        <v>24.1996</v>
      </c>
      <c r="HB57">
        <v>24.1859</v>
      </c>
      <c r="HC57">
        <v>21.5468</v>
      </c>
      <c r="HD57">
        <v>34.8095</v>
      </c>
      <c r="HE57">
        <v>0</v>
      </c>
      <c r="HF57">
        <v>20</v>
      </c>
      <c r="HG57">
        <v>420</v>
      </c>
      <c r="HH57">
        <v>10.1877</v>
      </c>
      <c r="HI57">
        <v>102.168</v>
      </c>
      <c r="HJ57">
        <v>102.245</v>
      </c>
    </row>
    <row r="58" spans="1:218">
      <c r="A58">
        <v>42</v>
      </c>
      <c r="B58">
        <v>1692720024.6</v>
      </c>
      <c r="C58">
        <v>5160.5</v>
      </c>
      <c r="D58" t="s">
        <v>433</v>
      </c>
      <c r="E58" t="s">
        <v>434</v>
      </c>
      <c r="F58" t="s">
        <v>344</v>
      </c>
      <c r="I58" t="s">
        <v>345</v>
      </c>
      <c r="J58">
        <v>1692720024.6</v>
      </c>
      <c r="K58">
        <f>(L58)/1000</f>
        <v>0</v>
      </c>
      <c r="L58">
        <f>1000*BB58*AJ58*(AX58-AY58)/(100*AQ58*(1000-AJ58*AX58))</f>
        <v>0</v>
      </c>
      <c r="M58">
        <f>BB58*AJ58*(AW58-AV58*(1000-AJ58*AY58)/(1000-AJ58*AX58))/(100*AQ58)</f>
        <v>0</v>
      </c>
      <c r="N58">
        <f>AV58 - IF(AJ58&gt;1, M58*AQ58*100.0/(AL58*BJ58), 0)</f>
        <v>0</v>
      </c>
      <c r="O58">
        <f>((U58-K58/2)*N58-M58)/(U58+K58/2)</f>
        <v>0</v>
      </c>
      <c r="P58">
        <f>O58*(BC58+BD58)/1000.0</f>
        <v>0</v>
      </c>
      <c r="Q58">
        <f>(AV58 - IF(AJ58&gt;1, M58*AQ58*100.0/(AL58*BJ58), 0))*(BC58+BD58)/1000.0</f>
        <v>0</v>
      </c>
      <c r="R58">
        <f>2.0/((1/T58-1/S58)+SIGN(T58)*SQRT((1/T58-1/S58)*(1/T58-1/S58) + 4*AR58/((AR58+1)*(AR58+1))*(2*1/T58*1/S58-1/S58*1/S58)))</f>
        <v>0</v>
      </c>
      <c r="S58">
        <f>IF(LEFT(AS58,1)&lt;&gt;"0",IF(LEFT(AS58,1)="1",3.0,AT58),$D$5+$E$5*(BJ58*BC58/($K$5*1000))+$F$5*(BJ58*BC58/($K$5*1000))*MAX(MIN(AQ58,$J$5),$I$5)*MAX(MIN(AQ58,$J$5),$I$5)+$G$5*MAX(MIN(AQ58,$J$5),$I$5)*(BJ58*BC58/($K$5*1000))+$H$5*(BJ58*BC58/($K$5*1000))*(BJ58*BC58/($K$5*1000)))</f>
        <v>0</v>
      </c>
      <c r="T58">
        <f>K58*(1000-(1000*0.61365*exp(17.502*X58/(240.97+X58))/(BC58+BD58)+AX58)/2)/(1000*0.61365*exp(17.502*X58/(240.97+X58))/(BC58+BD58)-AX58)</f>
        <v>0</v>
      </c>
      <c r="U58">
        <f>1/((AR58+1)/(R58/1.6)+1/(S58/1.37)) + AR58/((AR58+1)/(R58/1.6) + AR58/(S58/1.37))</f>
        <v>0</v>
      </c>
      <c r="V58">
        <f>(AM58*AP58)</f>
        <v>0</v>
      </c>
      <c r="W58">
        <f>(BE58+(V58+2*0.95*5.67E-8*(((BE58+$B$7)+273)^4-(BE58+273)^4)-44100*K58)/(1.84*29.3*S58+8*0.95*5.67E-8*(BE58+273)^3))</f>
        <v>0</v>
      </c>
      <c r="X58">
        <f>($C$7*BF58+$D$7*BG58+$E$7*W58)</f>
        <v>0</v>
      </c>
      <c r="Y58">
        <f>0.61365*exp(17.502*X58/(240.97+X58))</f>
        <v>0</v>
      </c>
      <c r="Z58">
        <f>(AA58/AB58*100)</f>
        <v>0</v>
      </c>
      <c r="AA58">
        <f>AX58*(BC58+BD58)/1000</f>
        <v>0</v>
      </c>
      <c r="AB58">
        <f>0.61365*exp(17.502*BE58/(240.97+BE58))</f>
        <v>0</v>
      </c>
      <c r="AC58">
        <f>(Y58-AX58*(BC58+BD58)/1000)</f>
        <v>0</v>
      </c>
      <c r="AD58">
        <f>(-K58*44100)</f>
        <v>0</v>
      </c>
      <c r="AE58">
        <f>2*29.3*S58*0.92*(BE58-X58)</f>
        <v>0</v>
      </c>
      <c r="AF58">
        <f>2*0.95*5.67E-8*(((BE58+$B$7)+273)^4-(X58+273)^4)</f>
        <v>0</v>
      </c>
      <c r="AG58">
        <f>V58+AF58+AD58+AE58</f>
        <v>0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MAX(0,($B$13+$C$13*BJ58)/(1+$D$13*BJ58)*BC58/(BE58+273)*$E$13)</f>
        <v>0</v>
      </c>
      <c r="AM58">
        <f>$B$11*BK58+$C$11*BL58+$F$11*BW58*(1-BZ58)</f>
        <v>0</v>
      </c>
      <c r="AN58">
        <f>AM58*AO58</f>
        <v>0</v>
      </c>
      <c r="AO58">
        <f>($B$11*$D$9+$C$11*$D$9+$F$11*((CJ58+CB58)/MAX(CJ58+CB58+CK58, 0.1)*$I$9+CK58/MAX(CJ58+CB58+CK58, 0.1)*$J$9))/($B$11+$C$11+$F$11)</f>
        <v>0</v>
      </c>
      <c r="AP58">
        <f>($B$11*$K$9+$C$11*$K$9+$F$11*((CJ58+CB58)/MAX(CJ58+CB58+CK58, 0.1)*$P$9+CK58/MAX(CJ58+CB58+CK58, 0.1)*$Q$9))/($B$11+$C$11+$F$11)</f>
        <v>0</v>
      </c>
      <c r="AQ58">
        <v>6</v>
      </c>
      <c r="AR58">
        <v>0.5</v>
      </c>
      <c r="AS58" t="s">
        <v>346</v>
      </c>
      <c r="AT58">
        <v>2</v>
      </c>
      <c r="AU58">
        <v>1692720024.6</v>
      </c>
      <c r="AV58">
        <v>403.804</v>
      </c>
      <c r="AW58">
        <v>420.043</v>
      </c>
      <c r="AX58">
        <v>13.7901</v>
      </c>
      <c r="AY58">
        <v>7.59772</v>
      </c>
      <c r="AZ58">
        <v>402.318</v>
      </c>
      <c r="BA58">
        <v>13.7096</v>
      </c>
      <c r="BB58">
        <v>500.082</v>
      </c>
      <c r="BC58">
        <v>100.245</v>
      </c>
      <c r="BD58">
        <v>0.0999733</v>
      </c>
      <c r="BE58">
        <v>22.4251</v>
      </c>
      <c r="BF58">
        <v>21.9646</v>
      </c>
      <c r="BG58">
        <v>999.9</v>
      </c>
      <c r="BH58">
        <v>0</v>
      </c>
      <c r="BI58">
        <v>0</v>
      </c>
      <c r="BJ58">
        <v>9995.620000000001</v>
      </c>
      <c r="BK58">
        <v>0</v>
      </c>
      <c r="BL58">
        <v>949.546</v>
      </c>
      <c r="BM58">
        <v>-16.2384</v>
      </c>
      <c r="BN58">
        <v>409.451</v>
      </c>
      <c r="BO58">
        <v>423.259</v>
      </c>
      <c r="BP58">
        <v>6.19237</v>
      </c>
      <c r="BQ58">
        <v>420.043</v>
      </c>
      <c r="BR58">
        <v>7.59772</v>
      </c>
      <c r="BS58">
        <v>1.38238</v>
      </c>
      <c r="BT58">
        <v>0.76163</v>
      </c>
      <c r="BU58">
        <v>11.7257</v>
      </c>
      <c r="BV58">
        <v>3.01159</v>
      </c>
      <c r="BW58">
        <v>1999.81</v>
      </c>
      <c r="BX58">
        <v>0.89999</v>
      </c>
      <c r="BY58">
        <v>0.10001</v>
      </c>
      <c r="BZ58">
        <v>0</v>
      </c>
      <c r="CA58">
        <v>2.6166</v>
      </c>
      <c r="CB58">
        <v>0</v>
      </c>
      <c r="CC58">
        <v>27005.3</v>
      </c>
      <c r="CD58">
        <v>17857.2</v>
      </c>
      <c r="CE58">
        <v>37.5</v>
      </c>
      <c r="CF58">
        <v>38.375</v>
      </c>
      <c r="CG58">
        <v>37.812</v>
      </c>
      <c r="CH58">
        <v>36.75</v>
      </c>
      <c r="CI58">
        <v>36.75</v>
      </c>
      <c r="CJ58">
        <v>1799.81</v>
      </c>
      <c r="CK58">
        <v>200</v>
      </c>
      <c r="CL58">
        <v>0</v>
      </c>
      <c r="CM58">
        <v>1692720019.4</v>
      </c>
      <c r="CN58">
        <v>0</v>
      </c>
      <c r="CO58">
        <v>1692714554</v>
      </c>
      <c r="CP58" t="s">
        <v>347</v>
      </c>
      <c r="CQ58">
        <v>1692714553.5</v>
      </c>
      <c r="CR58">
        <v>1692714554</v>
      </c>
      <c r="CS58">
        <v>2</v>
      </c>
      <c r="CT58">
        <v>0.064</v>
      </c>
      <c r="CU58">
        <v>-0.002</v>
      </c>
      <c r="CV58">
        <v>1.486</v>
      </c>
      <c r="CW58">
        <v>0.081</v>
      </c>
      <c r="CX58">
        <v>415</v>
      </c>
      <c r="CY58">
        <v>13</v>
      </c>
      <c r="CZ58">
        <v>0.3</v>
      </c>
      <c r="DA58">
        <v>0.11</v>
      </c>
      <c r="DB58">
        <v>11.43356337682434</v>
      </c>
      <c r="DC58">
        <v>0.2569648503719432</v>
      </c>
      <c r="DD58">
        <v>0.02927593583082559</v>
      </c>
      <c r="DE58">
        <v>1</v>
      </c>
      <c r="DF58">
        <v>0.005216528593137258</v>
      </c>
      <c r="DG58">
        <v>-1.255552179769381E-05</v>
      </c>
      <c r="DH58">
        <v>4.432716006778778E-06</v>
      </c>
      <c r="DI58">
        <v>1</v>
      </c>
      <c r="DJ58">
        <v>0.4439746480570023</v>
      </c>
      <c r="DK58">
        <v>-0.03886984085111028</v>
      </c>
      <c r="DL58">
        <v>0.001977274834583361</v>
      </c>
      <c r="DM58">
        <v>1</v>
      </c>
      <c r="DN58">
        <v>3</v>
      </c>
      <c r="DO58">
        <v>3</v>
      </c>
      <c r="DP58" t="s">
        <v>348</v>
      </c>
      <c r="DQ58">
        <v>3.10181</v>
      </c>
      <c r="DR58">
        <v>2.73358</v>
      </c>
      <c r="DS58">
        <v>0.09728390000000001</v>
      </c>
      <c r="DT58">
        <v>0.10121</v>
      </c>
      <c r="DU58">
        <v>0.0701782</v>
      </c>
      <c r="DV58">
        <v>0.0454246</v>
      </c>
      <c r="DW58">
        <v>26332.5</v>
      </c>
      <c r="DX58">
        <v>28526.2</v>
      </c>
      <c r="DY58">
        <v>27615.6</v>
      </c>
      <c r="DZ58">
        <v>29830.5</v>
      </c>
      <c r="EA58">
        <v>32154.1</v>
      </c>
      <c r="EB58">
        <v>35164.6</v>
      </c>
      <c r="EC58">
        <v>37887.9</v>
      </c>
      <c r="ED58">
        <v>40947.4</v>
      </c>
      <c r="EE58">
        <v>2.18358</v>
      </c>
      <c r="EF58">
        <v>2.16577</v>
      </c>
      <c r="EG58">
        <v>0.0501946</v>
      </c>
      <c r="EH58">
        <v>0</v>
      </c>
      <c r="EI58">
        <v>21.1363</v>
      </c>
      <c r="EJ58">
        <v>999.9</v>
      </c>
      <c r="EK58">
        <v>44.8</v>
      </c>
      <c r="EL58">
        <v>27.2</v>
      </c>
      <c r="EM58">
        <v>16.1848</v>
      </c>
      <c r="EN58">
        <v>64.6183</v>
      </c>
      <c r="EO58">
        <v>12.6242</v>
      </c>
      <c r="EP58">
        <v>1</v>
      </c>
      <c r="EQ58">
        <v>-0.252614</v>
      </c>
      <c r="ER58">
        <v>1.2024</v>
      </c>
      <c r="ES58">
        <v>20.205</v>
      </c>
      <c r="ET58">
        <v>5.25757</v>
      </c>
      <c r="EU58">
        <v>12.0579</v>
      </c>
      <c r="EV58">
        <v>4.9729</v>
      </c>
      <c r="EW58">
        <v>3.293</v>
      </c>
      <c r="EX58">
        <v>9469.200000000001</v>
      </c>
      <c r="EY58">
        <v>9999</v>
      </c>
      <c r="EZ58">
        <v>9999</v>
      </c>
      <c r="FA58">
        <v>147.2</v>
      </c>
      <c r="FB58">
        <v>4.97199</v>
      </c>
      <c r="FC58">
        <v>1.87057</v>
      </c>
      <c r="FD58">
        <v>1.87683</v>
      </c>
      <c r="FE58">
        <v>1.86994</v>
      </c>
      <c r="FF58">
        <v>1.87304</v>
      </c>
      <c r="FG58">
        <v>1.87464</v>
      </c>
      <c r="FH58">
        <v>1.87398</v>
      </c>
      <c r="FI58">
        <v>1.87546</v>
      </c>
      <c r="FJ58">
        <v>0</v>
      </c>
      <c r="FK58">
        <v>0</v>
      </c>
      <c r="FL58">
        <v>0</v>
      </c>
      <c r="FM58">
        <v>0</v>
      </c>
      <c r="FN58" t="s">
        <v>349</v>
      </c>
      <c r="FO58" t="s">
        <v>350</v>
      </c>
      <c r="FP58" t="s">
        <v>351</v>
      </c>
      <c r="FQ58" t="s">
        <v>351</v>
      </c>
      <c r="FR58" t="s">
        <v>351</v>
      </c>
      <c r="FS58" t="s">
        <v>351</v>
      </c>
      <c r="FT58">
        <v>0</v>
      </c>
      <c r="FU58">
        <v>100</v>
      </c>
      <c r="FV58">
        <v>100</v>
      </c>
      <c r="FW58">
        <v>1.486</v>
      </c>
      <c r="FX58">
        <v>0.0805</v>
      </c>
      <c r="FY58">
        <v>1.486142857142795</v>
      </c>
      <c r="FZ58">
        <v>0</v>
      </c>
      <c r="GA58">
        <v>0</v>
      </c>
      <c r="GB58">
        <v>0</v>
      </c>
      <c r="GC58">
        <v>0.08051999999999815</v>
      </c>
      <c r="GD58">
        <v>0</v>
      </c>
      <c r="GE58">
        <v>0</v>
      </c>
      <c r="GF58">
        <v>0</v>
      </c>
      <c r="GG58">
        <v>-1</v>
      </c>
      <c r="GH58">
        <v>-1</v>
      </c>
      <c r="GI58">
        <v>-1</v>
      </c>
      <c r="GJ58">
        <v>-1</v>
      </c>
      <c r="GK58">
        <v>91.2</v>
      </c>
      <c r="GL58">
        <v>91.2</v>
      </c>
      <c r="GM58">
        <v>1.07544</v>
      </c>
      <c r="GN58">
        <v>2.54639</v>
      </c>
      <c r="GO58">
        <v>1.39893</v>
      </c>
      <c r="GP58">
        <v>2.2937</v>
      </c>
      <c r="GQ58">
        <v>1.44897</v>
      </c>
      <c r="GR58">
        <v>2.37671</v>
      </c>
      <c r="GS58">
        <v>29.9861</v>
      </c>
      <c r="GT58">
        <v>15.3666</v>
      </c>
      <c r="GU58">
        <v>18</v>
      </c>
      <c r="GV58">
        <v>477.209</v>
      </c>
      <c r="GW58">
        <v>533.2809999999999</v>
      </c>
      <c r="GX58">
        <v>20.0013</v>
      </c>
      <c r="GY58">
        <v>23.9618</v>
      </c>
      <c r="GZ58">
        <v>29.9997</v>
      </c>
      <c r="HA58">
        <v>24.0627</v>
      </c>
      <c r="HB58">
        <v>24.0518</v>
      </c>
      <c r="HC58">
        <v>21.4848</v>
      </c>
      <c r="HD58">
        <v>50.7856</v>
      </c>
      <c r="HE58">
        <v>0</v>
      </c>
      <c r="HF58">
        <v>20</v>
      </c>
      <c r="HG58">
        <v>420</v>
      </c>
      <c r="HH58">
        <v>7.5289</v>
      </c>
      <c r="HI58">
        <v>102.2</v>
      </c>
      <c r="HJ58">
        <v>102.29</v>
      </c>
    </row>
    <row r="59" spans="1:218">
      <c r="A59">
        <v>43</v>
      </c>
      <c r="B59">
        <v>1692720144.6</v>
      </c>
      <c r="C59">
        <v>5280.5</v>
      </c>
      <c r="D59" t="s">
        <v>435</v>
      </c>
      <c r="E59" t="s">
        <v>436</v>
      </c>
      <c r="F59" t="s">
        <v>344</v>
      </c>
      <c r="I59" t="s">
        <v>345</v>
      </c>
      <c r="J59">
        <v>1692720144.6</v>
      </c>
      <c r="K59">
        <f>(L59)/1000</f>
        <v>0</v>
      </c>
      <c r="L59">
        <f>1000*BB59*AJ59*(AX59-AY59)/(100*AQ59*(1000-AJ59*AX59))</f>
        <v>0</v>
      </c>
      <c r="M59">
        <f>BB59*AJ59*(AW59-AV59*(1000-AJ59*AY59)/(1000-AJ59*AX59))/(100*AQ59)</f>
        <v>0</v>
      </c>
      <c r="N59">
        <f>AV59 - IF(AJ59&gt;1, M59*AQ59*100.0/(AL59*BJ59), 0)</f>
        <v>0</v>
      </c>
      <c r="O59">
        <f>((U59-K59/2)*N59-M59)/(U59+K59/2)</f>
        <v>0</v>
      </c>
      <c r="P59">
        <f>O59*(BC59+BD59)/1000.0</f>
        <v>0</v>
      </c>
      <c r="Q59">
        <f>(AV59 - IF(AJ59&gt;1, M59*AQ59*100.0/(AL59*BJ59), 0))*(BC59+BD59)/1000.0</f>
        <v>0</v>
      </c>
      <c r="R59">
        <f>2.0/((1/T59-1/S59)+SIGN(T59)*SQRT((1/T59-1/S59)*(1/T59-1/S59) + 4*AR59/((AR59+1)*(AR59+1))*(2*1/T59*1/S59-1/S59*1/S59)))</f>
        <v>0</v>
      </c>
      <c r="S59">
        <f>IF(LEFT(AS59,1)&lt;&gt;"0",IF(LEFT(AS59,1)="1",3.0,AT59),$D$5+$E$5*(BJ59*BC59/($K$5*1000))+$F$5*(BJ59*BC59/($K$5*1000))*MAX(MIN(AQ59,$J$5),$I$5)*MAX(MIN(AQ59,$J$5),$I$5)+$G$5*MAX(MIN(AQ59,$J$5),$I$5)*(BJ59*BC59/($K$5*1000))+$H$5*(BJ59*BC59/($K$5*1000))*(BJ59*BC59/($K$5*1000)))</f>
        <v>0</v>
      </c>
      <c r="T59">
        <f>K59*(1000-(1000*0.61365*exp(17.502*X59/(240.97+X59))/(BC59+BD59)+AX59)/2)/(1000*0.61365*exp(17.502*X59/(240.97+X59))/(BC59+BD59)-AX59)</f>
        <v>0</v>
      </c>
      <c r="U59">
        <f>1/((AR59+1)/(R59/1.6)+1/(S59/1.37)) + AR59/((AR59+1)/(R59/1.6) + AR59/(S59/1.37))</f>
        <v>0</v>
      </c>
      <c r="V59">
        <f>(AM59*AP59)</f>
        <v>0</v>
      </c>
      <c r="W59">
        <f>(BE59+(V59+2*0.95*5.67E-8*(((BE59+$B$7)+273)^4-(BE59+273)^4)-44100*K59)/(1.84*29.3*S59+8*0.95*5.67E-8*(BE59+273)^3))</f>
        <v>0</v>
      </c>
      <c r="X59">
        <f>($C$7*BF59+$D$7*BG59+$E$7*W59)</f>
        <v>0</v>
      </c>
      <c r="Y59">
        <f>0.61365*exp(17.502*X59/(240.97+X59))</f>
        <v>0</v>
      </c>
      <c r="Z59">
        <f>(AA59/AB59*100)</f>
        <v>0</v>
      </c>
      <c r="AA59">
        <f>AX59*(BC59+BD59)/1000</f>
        <v>0</v>
      </c>
      <c r="AB59">
        <f>0.61365*exp(17.502*BE59/(240.97+BE59))</f>
        <v>0</v>
      </c>
      <c r="AC59">
        <f>(Y59-AX59*(BC59+BD59)/1000)</f>
        <v>0</v>
      </c>
      <c r="AD59">
        <f>(-K59*44100)</f>
        <v>0</v>
      </c>
      <c r="AE59">
        <f>2*29.3*S59*0.92*(BE59-X59)</f>
        <v>0</v>
      </c>
      <c r="AF59">
        <f>2*0.95*5.67E-8*(((BE59+$B$7)+273)^4-(X59+273)^4)</f>
        <v>0</v>
      </c>
      <c r="AG59">
        <f>V59+AF59+AD59+AE59</f>
        <v>0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MAX(0,($B$13+$C$13*BJ59)/(1+$D$13*BJ59)*BC59/(BE59+273)*$E$13)</f>
        <v>0</v>
      </c>
      <c r="AM59">
        <f>$B$11*BK59+$C$11*BL59+$F$11*BW59*(1-BZ59)</f>
        <v>0</v>
      </c>
      <c r="AN59">
        <f>AM59*AO59</f>
        <v>0</v>
      </c>
      <c r="AO59">
        <f>($B$11*$D$9+$C$11*$D$9+$F$11*((CJ59+CB59)/MAX(CJ59+CB59+CK59, 0.1)*$I$9+CK59/MAX(CJ59+CB59+CK59, 0.1)*$J$9))/($B$11+$C$11+$F$11)</f>
        <v>0</v>
      </c>
      <c r="AP59">
        <f>($B$11*$K$9+$C$11*$K$9+$F$11*((CJ59+CB59)/MAX(CJ59+CB59+CK59, 0.1)*$P$9+CK59/MAX(CJ59+CB59+CK59, 0.1)*$Q$9))/($B$11+$C$11+$F$11)</f>
        <v>0</v>
      </c>
      <c r="AQ59">
        <v>6</v>
      </c>
      <c r="AR59">
        <v>0.5</v>
      </c>
      <c r="AS59" t="s">
        <v>346</v>
      </c>
      <c r="AT59">
        <v>2</v>
      </c>
      <c r="AU59">
        <v>1692720144.6</v>
      </c>
      <c r="AV59">
        <v>411.358</v>
      </c>
      <c r="AW59">
        <v>419.947</v>
      </c>
      <c r="AX59">
        <v>12.6951</v>
      </c>
      <c r="AY59">
        <v>11.136</v>
      </c>
      <c r="AZ59">
        <v>409.872</v>
      </c>
      <c r="BA59">
        <v>12.6146</v>
      </c>
      <c r="BB59">
        <v>499.955</v>
      </c>
      <c r="BC59">
        <v>100.244</v>
      </c>
      <c r="BD59">
        <v>0.100051</v>
      </c>
      <c r="BE59">
        <v>22.376</v>
      </c>
      <c r="BF59">
        <v>21.9427</v>
      </c>
      <c r="BG59">
        <v>999.9</v>
      </c>
      <c r="BH59">
        <v>0</v>
      </c>
      <c r="BI59">
        <v>0</v>
      </c>
      <c r="BJ59">
        <v>9990</v>
      </c>
      <c r="BK59">
        <v>0</v>
      </c>
      <c r="BL59">
        <v>375.613</v>
      </c>
      <c r="BM59">
        <v>-8.58905</v>
      </c>
      <c r="BN59">
        <v>416.647</v>
      </c>
      <c r="BO59">
        <v>424.676</v>
      </c>
      <c r="BP59">
        <v>1.5591</v>
      </c>
      <c r="BQ59">
        <v>419.947</v>
      </c>
      <c r="BR59">
        <v>11.136</v>
      </c>
      <c r="BS59">
        <v>1.27261</v>
      </c>
      <c r="BT59">
        <v>1.11632</v>
      </c>
      <c r="BU59">
        <v>10.4792</v>
      </c>
      <c r="BV59">
        <v>8.53004</v>
      </c>
      <c r="BW59">
        <v>2000.05</v>
      </c>
      <c r="BX59">
        <v>0.900007</v>
      </c>
      <c r="BY59">
        <v>0.09999329999999999</v>
      </c>
      <c r="BZ59">
        <v>0</v>
      </c>
      <c r="CA59">
        <v>2.6172</v>
      </c>
      <c r="CB59">
        <v>0</v>
      </c>
      <c r="CC59">
        <v>13094.3</v>
      </c>
      <c r="CD59">
        <v>17859.5</v>
      </c>
      <c r="CE59">
        <v>38.5</v>
      </c>
      <c r="CF59">
        <v>39.812</v>
      </c>
      <c r="CG59">
        <v>38.75</v>
      </c>
      <c r="CH59">
        <v>38.187</v>
      </c>
      <c r="CI59">
        <v>37.75</v>
      </c>
      <c r="CJ59">
        <v>1800.06</v>
      </c>
      <c r="CK59">
        <v>199.99</v>
      </c>
      <c r="CL59">
        <v>0</v>
      </c>
      <c r="CM59">
        <v>1692720139.4</v>
      </c>
      <c r="CN59">
        <v>0</v>
      </c>
      <c r="CO59">
        <v>1692714554</v>
      </c>
      <c r="CP59" t="s">
        <v>347</v>
      </c>
      <c r="CQ59">
        <v>1692714553.5</v>
      </c>
      <c r="CR59">
        <v>1692714554</v>
      </c>
      <c r="CS59">
        <v>2</v>
      </c>
      <c r="CT59">
        <v>0.064</v>
      </c>
      <c r="CU59">
        <v>-0.002</v>
      </c>
      <c r="CV59">
        <v>1.486</v>
      </c>
      <c r="CW59">
        <v>0.081</v>
      </c>
      <c r="CX59">
        <v>415</v>
      </c>
      <c r="CY59">
        <v>13</v>
      </c>
      <c r="CZ59">
        <v>0.3</v>
      </c>
      <c r="DA59">
        <v>0.11</v>
      </c>
      <c r="DB59">
        <v>6.726053173198628</v>
      </c>
      <c r="DC59">
        <v>-0.572301915564722</v>
      </c>
      <c r="DD59">
        <v>0.03317831587044997</v>
      </c>
      <c r="DE59">
        <v>1</v>
      </c>
      <c r="DF59">
        <v>0.001201014859428905</v>
      </c>
      <c r="DG59">
        <v>0.000566441421845517</v>
      </c>
      <c r="DH59">
        <v>4.671399351940985E-05</v>
      </c>
      <c r="DI59">
        <v>1</v>
      </c>
      <c r="DJ59">
        <v>0.08749017763227844</v>
      </c>
      <c r="DK59">
        <v>0.08123980312834475</v>
      </c>
      <c r="DL59">
        <v>0.004108650307456558</v>
      </c>
      <c r="DM59">
        <v>1</v>
      </c>
      <c r="DN59">
        <v>3</v>
      </c>
      <c r="DO59">
        <v>3</v>
      </c>
      <c r="DP59" t="s">
        <v>348</v>
      </c>
      <c r="DQ59">
        <v>3.1025</v>
      </c>
      <c r="DR59">
        <v>2.7336</v>
      </c>
      <c r="DS59">
        <v>0.0986774</v>
      </c>
      <c r="DT59">
        <v>0.101241</v>
      </c>
      <c r="DU59">
        <v>0.0658875</v>
      </c>
      <c r="DV59">
        <v>0.0614189</v>
      </c>
      <c r="DW59">
        <v>26284.2</v>
      </c>
      <c r="DX59">
        <v>28521.8</v>
      </c>
      <c r="DY59">
        <v>27607.3</v>
      </c>
      <c r="DZ59">
        <v>29826.7</v>
      </c>
      <c r="EA59">
        <v>32294.4</v>
      </c>
      <c r="EB59">
        <v>34570.9</v>
      </c>
      <c r="EC59">
        <v>37878.4</v>
      </c>
      <c r="ED59">
        <v>40940.6</v>
      </c>
      <c r="EE59">
        <v>2.1942</v>
      </c>
      <c r="EF59">
        <v>2.16863</v>
      </c>
      <c r="EG59">
        <v>0.0380799</v>
      </c>
      <c r="EH59">
        <v>0</v>
      </c>
      <c r="EI59">
        <v>21.3144</v>
      </c>
      <c r="EJ59">
        <v>999.9</v>
      </c>
      <c r="EK59">
        <v>46.1</v>
      </c>
      <c r="EL59">
        <v>27.3</v>
      </c>
      <c r="EM59">
        <v>16.7522</v>
      </c>
      <c r="EN59">
        <v>64.5883</v>
      </c>
      <c r="EO59">
        <v>13.121</v>
      </c>
      <c r="EP59">
        <v>1</v>
      </c>
      <c r="EQ59">
        <v>-0.256324</v>
      </c>
      <c r="ER59">
        <v>1.15685</v>
      </c>
      <c r="ES59">
        <v>20.2072</v>
      </c>
      <c r="ET59">
        <v>5.25757</v>
      </c>
      <c r="EU59">
        <v>12.0579</v>
      </c>
      <c r="EV59">
        <v>4.9732</v>
      </c>
      <c r="EW59">
        <v>3.293</v>
      </c>
      <c r="EX59">
        <v>9472.1</v>
      </c>
      <c r="EY59">
        <v>9999</v>
      </c>
      <c r="EZ59">
        <v>9999</v>
      </c>
      <c r="FA59">
        <v>147.3</v>
      </c>
      <c r="FB59">
        <v>4.97203</v>
      </c>
      <c r="FC59">
        <v>1.87059</v>
      </c>
      <c r="FD59">
        <v>1.87683</v>
      </c>
      <c r="FE59">
        <v>1.86993</v>
      </c>
      <c r="FF59">
        <v>1.87306</v>
      </c>
      <c r="FG59">
        <v>1.87466</v>
      </c>
      <c r="FH59">
        <v>1.87401</v>
      </c>
      <c r="FI59">
        <v>1.87546</v>
      </c>
      <c r="FJ59">
        <v>0</v>
      </c>
      <c r="FK59">
        <v>0</v>
      </c>
      <c r="FL59">
        <v>0</v>
      </c>
      <c r="FM59">
        <v>0</v>
      </c>
      <c r="FN59" t="s">
        <v>349</v>
      </c>
      <c r="FO59" t="s">
        <v>350</v>
      </c>
      <c r="FP59" t="s">
        <v>351</v>
      </c>
      <c r="FQ59" t="s">
        <v>351</v>
      </c>
      <c r="FR59" t="s">
        <v>351</v>
      </c>
      <c r="FS59" t="s">
        <v>351</v>
      </c>
      <c r="FT59">
        <v>0</v>
      </c>
      <c r="FU59">
        <v>100</v>
      </c>
      <c r="FV59">
        <v>100</v>
      </c>
      <c r="FW59">
        <v>1.486</v>
      </c>
      <c r="FX59">
        <v>0.0805</v>
      </c>
      <c r="FY59">
        <v>1.486142857142795</v>
      </c>
      <c r="FZ59">
        <v>0</v>
      </c>
      <c r="GA59">
        <v>0</v>
      </c>
      <c r="GB59">
        <v>0</v>
      </c>
      <c r="GC59">
        <v>0.08051999999999815</v>
      </c>
      <c r="GD59">
        <v>0</v>
      </c>
      <c r="GE59">
        <v>0</v>
      </c>
      <c r="GF59">
        <v>0</v>
      </c>
      <c r="GG59">
        <v>-1</v>
      </c>
      <c r="GH59">
        <v>-1</v>
      </c>
      <c r="GI59">
        <v>-1</v>
      </c>
      <c r="GJ59">
        <v>-1</v>
      </c>
      <c r="GK59">
        <v>93.2</v>
      </c>
      <c r="GL59">
        <v>93.2</v>
      </c>
      <c r="GM59">
        <v>1.07666</v>
      </c>
      <c r="GN59">
        <v>2.54517</v>
      </c>
      <c r="GO59">
        <v>1.39893</v>
      </c>
      <c r="GP59">
        <v>2.2937</v>
      </c>
      <c r="GQ59">
        <v>1.44897</v>
      </c>
      <c r="GR59">
        <v>2.4707</v>
      </c>
      <c r="GS59">
        <v>30.3509</v>
      </c>
      <c r="GT59">
        <v>15.3579</v>
      </c>
      <c r="GU59">
        <v>18</v>
      </c>
      <c r="GV59">
        <v>483.026</v>
      </c>
      <c r="GW59">
        <v>534.748</v>
      </c>
      <c r="GX59">
        <v>19.9987</v>
      </c>
      <c r="GY59">
        <v>23.8868</v>
      </c>
      <c r="GZ59">
        <v>30.0003</v>
      </c>
      <c r="HA59">
        <v>23.9966</v>
      </c>
      <c r="HB59">
        <v>24.0014</v>
      </c>
      <c r="HC59">
        <v>21.5208</v>
      </c>
      <c r="HD59">
        <v>34.9324</v>
      </c>
      <c r="HE59">
        <v>0</v>
      </c>
      <c r="HF59">
        <v>20</v>
      </c>
      <c r="HG59">
        <v>420</v>
      </c>
      <c r="HH59">
        <v>11.2742</v>
      </c>
      <c r="HI59">
        <v>102.172</v>
      </c>
      <c r="HJ59">
        <v>102.275</v>
      </c>
    </row>
    <row r="60" spans="1:218">
      <c r="A60">
        <v>44</v>
      </c>
      <c r="B60">
        <v>1692720246</v>
      </c>
      <c r="C60">
        <v>5381.900000095367</v>
      </c>
      <c r="D60" t="s">
        <v>437</v>
      </c>
      <c r="E60" t="s">
        <v>438</v>
      </c>
      <c r="F60" t="s">
        <v>344</v>
      </c>
      <c r="I60" t="s">
        <v>345</v>
      </c>
      <c r="J60">
        <v>1692720246</v>
      </c>
      <c r="K60">
        <f>(L60)/1000</f>
        <v>0</v>
      </c>
      <c r="L60">
        <f>1000*BB60*AJ60*(AX60-AY60)/(100*AQ60*(1000-AJ60*AX60))</f>
        <v>0</v>
      </c>
      <c r="M60">
        <f>BB60*AJ60*(AW60-AV60*(1000-AJ60*AY60)/(1000-AJ60*AX60))/(100*AQ60)</f>
        <v>0</v>
      </c>
      <c r="N60">
        <f>AV60 - IF(AJ60&gt;1, M60*AQ60*100.0/(AL60*BJ60), 0)</f>
        <v>0</v>
      </c>
      <c r="O60">
        <f>((U60-K60/2)*N60-M60)/(U60+K60/2)</f>
        <v>0</v>
      </c>
      <c r="P60">
        <f>O60*(BC60+BD60)/1000.0</f>
        <v>0</v>
      </c>
      <c r="Q60">
        <f>(AV60 - IF(AJ60&gt;1, M60*AQ60*100.0/(AL60*BJ60), 0))*(BC60+BD60)/1000.0</f>
        <v>0</v>
      </c>
      <c r="R60">
        <f>2.0/((1/T60-1/S60)+SIGN(T60)*SQRT((1/T60-1/S60)*(1/T60-1/S60) + 4*AR60/((AR60+1)*(AR60+1))*(2*1/T60*1/S60-1/S60*1/S60)))</f>
        <v>0</v>
      </c>
      <c r="S60">
        <f>IF(LEFT(AS60,1)&lt;&gt;"0",IF(LEFT(AS60,1)="1",3.0,AT60),$D$5+$E$5*(BJ60*BC60/($K$5*1000))+$F$5*(BJ60*BC60/($K$5*1000))*MAX(MIN(AQ60,$J$5),$I$5)*MAX(MIN(AQ60,$J$5),$I$5)+$G$5*MAX(MIN(AQ60,$J$5),$I$5)*(BJ60*BC60/($K$5*1000))+$H$5*(BJ60*BC60/($K$5*1000))*(BJ60*BC60/($K$5*1000)))</f>
        <v>0</v>
      </c>
      <c r="T60">
        <f>K60*(1000-(1000*0.61365*exp(17.502*X60/(240.97+X60))/(BC60+BD60)+AX60)/2)/(1000*0.61365*exp(17.502*X60/(240.97+X60))/(BC60+BD60)-AX60)</f>
        <v>0</v>
      </c>
      <c r="U60">
        <f>1/((AR60+1)/(R60/1.6)+1/(S60/1.37)) + AR60/((AR60+1)/(R60/1.6) + AR60/(S60/1.37))</f>
        <v>0</v>
      </c>
      <c r="V60">
        <f>(AM60*AP60)</f>
        <v>0</v>
      </c>
      <c r="W60">
        <f>(BE60+(V60+2*0.95*5.67E-8*(((BE60+$B$7)+273)^4-(BE60+273)^4)-44100*K60)/(1.84*29.3*S60+8*0.95*5.67E-8*(BE60+273)^3))</f>
        <v>0</v>
      </c>
      <c r="X60">
        <f>($C$7*BF60+$D$7*BG60+$E$7*W60)</f>
        <v>0</v>
      </c>
      <c r="Y60">
        <f>0.61365*exp(17.502*X60/(240.97+X60))</f>
        <v>0</v>
      </c>
      <c r="Z60">
        <f>(AA60/AB60*100)</f>
        <v>0</v>
      </c>
      <c r="AA60">
        <f>AX60*(BC60+BD60)/1000</f>
        <v>0</v>
      </c>
      <c r="AB60">
        <f>0.61365*exp(17.502*BE60/(240.97+BE60))</f>
        <v>0</v>
      </c>
      <c r="AC60">
        <f>(Y60-AX60*(BC60+BD60)/1000)</f>
        <v>0</v>
      </c>
      <c r="AD60">
        <f>(-K60*44100)</f>
        <v>0</v>
      </c>
      <c r="AE60">
        <f>2*29.3*S60*0.92*(BE60-X60)</f>
        <v>0</v>
      </c>
      <c r="AF60">
        <f>2*0.95*5.67E-8*(((BE60+$B$7)+273)^4-(X60+273)^4)</f>
        <v>0</v>
      </c>
      <c r="AG60">
        <f>V60+AF60+AD60+AE60</f>
        <v>0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MAX(0,($B$13+$C$13*BJ60)/(1+$D$13*BJ60)*BC60/(BE60+273)*$E$13)</f>
        <v>0</v>
      </c>
      <c r="AM60">
        <f>$B$11*BK60+$C$11*BL60+$F$11*BW60*(1-BZ60)</f>
        <v>0</v>
      </c>
      <c r="AN60">
        <f>AM60*AO60</f>
        <v>0</v>
      </c>
      <c r="AO60">
        <f>($B$11*$D$9+$C$11*$D$9+$F$11*((CJ60+CB60)/MAX(CJ60+CB60+CK60, 0.1)*$I$9+CK60/MAX(CJ60+CB60+CK60, 0.1)*$J$9))/($B$11+$C$11+$F$11)</f>
        <v>0</v>
      </c>
      <c r="AP60">
        <f>($B$11*$K$9+$C$11*$K$9+$F$11*((CJ60+CB60)/MAX(CJ60+CB60+CK60, 0.1)*$P$9+CK60/MAX(CJ60+CB60+CK60, 0.1)*$Q$9))/($B$11+$C$11+$F$11)</f>
        <v>0</v>
      </c>
      <c r="AQ60">
        <v>6</v>
      </c>
      <c r="AR60">
        <v>0.5</v>
      </c>
      <c r="AS60" t="s">
        <v>346</v>
      </c>
      <c r="AT60">
        <v>2</v>
      </c>
      <c r="AU60">
        <v>1692720246</v>
      </c>
      <c r="AV60">
        <v>404.548</v>
      </c>
      <c r="AW60">
        <v>420.046</v>
      </c>
      <c r="AX60">
        <v>13.752</v>
      </c>
      <c r="AY60">
        <v>8.310140000000001</v>
      </c>
      <c r="AZ60">
        <v>403.062</v>
      </c>
      <c r="BA60">
        <v>13.6715</v>
      </c>
      <c r="BB60">
        <v>500.002</v>
      </c>
      <c r="BC60">
        <v>100.245</v>
      </c>
      <c r="BD60">
        <v>0.0997523</v>
      </c>
      <c r="BE60">
        <v>22.5335</v>
      </c>
      <c r="BF60">
        <v>22.3035</v>
      </c>
      <c r="BG60">
        <v>999.9</v>
      </c>
      <c r="BH60">
        <v>0</v>
      </c>
      <c r="BI60">
        <v>0</v>
      </c>
      <c r="BJ60">
        <v>10021.9</v>
      </c>
      <c r="BK60">
        <v>0</v>
      </c>
      <c r="BL60">
        <v>1022.3</v>
      </c>
      <c r="BM60">
        <v>-15.4983</v>
      </c>
      <c r="BN60">
        <v>410.189</v>
      </c>
      <c r="BO60">
        <v>423.566</v>
      </c>
      <c r="BP60">
        <v>5.44187</v>
      </c>
      <c r="BQ60">
        <v>420.046</v>
      </c>
      <c r="BR60">
        <v>8.310140000000001</v>
      </c>
      <c r="BS60">
        <v>1.37857</v>
      </c>
      <c r="BT60">
        <v>0.83305</v>
      </c>
      <c r="BU60">
        <v>11.6839</v>
      </c>
      <c r="BV60">
        <v>4.2833</v>
      </c>
      <c r="BW60">
        <v>1999.96</v>
      </c>
      <c r="BX60">
        <v>0.900008</v>
      </c>
      <c r="BY60">
        <v>0.09999230000000001</v>
      </c>
      <c r="BZ60">
        <v>0</v>
      </c>
      <c r="CA60">
        <v>2.2581</v>
      </c>
      <c r="CB60">
        <v>0</v>
      </c>
      <c r="CC60">
        <v>15889.6</v>
      </c>
      <c r="CD60">
        <v>17858.7</v>
      </c>
      <c r="CE60">
        <v>40.312</v>
      </c>
      <c r="CF60">
        <v>41.375</v>
      </c>
      <c r="CG60">
        <v>40.375</v>
      </c>
      <c r="CH60">
        <v>40.312</v>
      </c>
      <c r="CI60">
        <v>39.437</v>
      </c>
      <c r="CJ60">
        <v>1799.98</v>
      </c>
      <c r="CK60">
        <v>199.98</v>
      </c>
      <c r="CL60">
        <v>0</v>
      </c>
      <c r="CM60">
        <v>1692720240.8</v>
      </c>
      <c r="CN60">
        <v>0</v>
      </c>
      <c r="CO60">
        <v>1692714554</v>
      </c>
      <c r="CP60" t="s">
        <v>347</v>
      </c>
      <c r="CQ60">
        <v>1692714553.5</v>
      </c>
      <c r="CR60">
        <v>1692714554</v>
      </c>
      <c r="CS60">
        <v>2</v>
      </c>
      <c r="CT60">
        <v>0.064</v>
      </c>
      <c r="CU60">
        <v>-0.002</v>
      </c>
      <c r="CV60">
        <v>1.486</v>
      </c>
      <c r="CW60">
        <v>0.081</v>
      </c>
      <c r="CX60">
        <v>415</v>
      </c>
      <c r="CY60">
        <v>13</v>
      </c>
      <c r="CZ60">
        <v>0.3</v>
      </c>
      <c r="DA60">
        <v>0.11</v>
      </c>
      <c r="DB60">
        <v>11.02698812697787</v>
      </c>
      <c r="DC60">
        <v>0.07965302251471992</v>
      </c>
      <c r="DD60">
        <v>0.03243229276005587</v>
      </c>
      <c r="DE60">
        <v>1</v>
      </c>
      <c r="DF60">
        <v>0.004627480452734795</v>
      </c>
      <c r="DG60">
        <v>-0.0002136842645086608</v>
      </c>
      <c r="DH60">
        <v>1.715115089124319E-05</v>
      </c>
      <c r="DI60">
        <v>1</v>
      </c>
      <c r="DJ60">
        <v>0.3687781661109779</v>
      </c>
      <c r="DK60">
        <v>-0.04631685112122749</v>
      </c>
      <c r="DL60">
        <v>0.00230120272999964</v>
      </c>
      <c r="DM60">
        <v>1</v>
      </c>
      <c r="DN60">
        <v>3</v>
      </c>
      <c r="DO60">
        <v>3</v>
      </c>
      <c r="DP60" t="s">
        <v>348</v>
      </c>
      <c r="DQ60">
        <v>3.10189</v>
      </c>
      <c r="DR60">
        <v>2.73358</v>
      </c>
      <c r="DS60">
        <v>0.09743640000000001</v>
      </c>
      <c r="DT60">
        <v>0.101232</v>
      </c>
      <c r="DU60">
        <v>0.07004199999999999</v>
      </c>
      <c r="DV60">
        <v>0.0488188</v>
      </c>
      <c r="DW60">
        <v>26322.9</v>
      </c>
      <c r="DX60">
        <v>28521</v>
      </c>
      <c r="DY60">
        <v>27609.9</v>
      </c>
      <c r="DZ60">
        <v>29825.7</v>
      </c>
      <c r="EA60">
        <v>32152.3</v>
      </c>
      <c r="EB60">
        <v>35034.2</v>
      </c>
      <c r="EC60">
        <v>37880.1</v>
      </c>
      <c r="ED60">
        <v>40940.6</v>
      </c>
      <c r="EE60">
        <v>2.18368</v>
      </c>
      <c r="EF60">
        <v>2.1627</v>
      </c>
      <c r="EG60">
        <v>0.0553355</v>
      </c>
      <c r="EH60">
        <v>0</v>
      </c>
      <c r="EI60">
        <v>21.3908</v>
      </c>
      <c r="EJ60">
        <v>999.9</v>
      </c>
      <c r="EK60">
        <v>47.5</v>
      </c>
      <c r="EL60">
        <v>27.5</v>
      </c>
      <c r="EM60">
        <v>17.4645</v>
      </c>
      <c r="EN60">
        <v>64.4083</v>
      </c>
      <c r="EO60">
        <v>13.3373</v>
      </c>
      <c r="EP60">
        <v>1</v>
      </c>
      <c r="EQ60">
        <v>-0.25279</v>
      </c>
      <c r="ER60">
        <v>1.21069</v>
      </c>
      <c r="ES60">
        <v>20.2061</v>
      </c>
      <c r="ET60">
        <v>5.25787</v>
      </c>
      <c r="EU60">
        <v>12.0579</v>
      </c>
      <c r="EV60">
        <v>4.97315</v>
      </c>
      <c r="EW60">
        <v>3.293</v>
      </c>
      <c r="EX60">
        <v>9474.200000000001</v>
      </c>
      <c r="EY60">
        <v>9999</v>
      </c>
      <c r="EZ60">
        <v>9999</v>
      </c>
      <c r="FA60">
        <v>147.3</v>
      </c>
      <c r="FB60">
        <v>4.97207</v>
      </c>
      <c r="FC60">
        <v>1.87066</v>
      </c>
      <c r="FD60">
        <v>1.87683</v>
      </c>
      <c r="FE60">
        <v>1.86996</v>
      </c>
      <c r="FF60">
        <v>1.87306</v>
      </c>
      <c r="FG60">
        <v>1.87468</v>
      </c>
      <c r="FH60">
        <v>1.87402</v>
      </c>
      <c r="FI60">
        <v>1.87546</v>
      </c>
      <c r="FJ60">
        <v>0</v>
      </c>
      <c r="FK60">
        <v>0</v>
      </c>
      <c r="FL60">
        <v>0</v>
      </c>
      <c r="FM60">
        <v>0</v>
      </c>
      <c r="FN60" t="s">
        <v>349</v>
      </c>
      <c r="FO60" t="s">
        <v>350</v>
      </c>
      <c r="FP60" t="s">
        <v>351</v>
      </c>
      <c r="FQ60" t="s">
        <v>351</v>
      </c>
      <c r="FR60" t="s">
        <v>351</v>
      </c>
      <c r="FS60" t="s">
        <v>351</v>
      </c>
      <c r="FT60">
        <v>0</v>
      </c>
      <c r="FU60">
        <v>100</v>
      </c>
      <c r="FV60">
        <v>100</v>
      </c>
      <c r="FW60">
        <v>1.486</v>
      </c>
      <c r="FX60">
        <v>0.0805</v>
      </c>
      <c r="FY60">
        <v>1.486142857142795</v>
      </c>
      <c r="FZ60">
        <v>0</v>
      </c>
      <c r="GA60">
        <v>0</v>
      </c>
      <c r="GB60">
        <v>0</v>
      </c>
      <c r="GC60">
        <v>0.08051999999999815</v>
      </c>
      <c r="GD60">
        <v>0</v>
      </c>
      <c r="GE60">
        <v>0</v>
      </c>
      <c r="GF60">
        <v>0</v>
      </c>
      <c r="GG60">
        <v>-1</v>
      </c>
      <c r="GH60">
        <v>-1</v>
      </c>
      <c r="GI60">
        <v>-1</v>
      </c>
      <c r="GJ60">
        <v>-1</v>
      </c>
      <c r="GK60">
        <v>94.90000000000001</v>
      </c>
      <c r="GL60">
        <v>94.90000000000001</v>
      </c>
      <c r="GM60">
        <v>1.073</v>
      </c>
      <c r="GN60">
        <v>2.54517</v>
      </c>
      <c r="GO60">
        <v>1.39893</v>
      </c>
      <c r="GP60">
        <v>2.2937</v>
      </c>
      <c r="GQ60">
        <v>1.44897</v>
      </c>
      <c r="GR60">
        <v>2.46216</v>
      </c>
      <c r="GS60">
        <v>30.6524</v>
      </c>
      <c r="GT60">
        <v>15.3491</v>
      </c>
      <c r="GU60">
        <v>18</v>
      </c>
      <c r="GV60">
        <v>476.677</v>
      </c>
      <c r="GW60">
        <v>530.527</v>
      </c>
      <c r="GX60">
        <v>20.0001</v>
      </c>
      <c r="GY60">
        <v>23.9115</v>
      </c>
      <c r="GZ60">
        <v>30.0002</v>
      </c>
      <c r="HA60">
        <v>24.001</v>
      </c>
      <c r="HB60">
        <v>23.9974</v>
      </c>
      <c r="HC60">
        <v>21.4538</v>
      </c>
      <c r="HD60">
        <v>51.3456</v>
      </c>
      <c r="HE60">
        <v>0</v>
      </c>
      <c r="HF60">
        <v>20</v>
      </c>
      <c r="HG60">
        <v>420</v>
      </c>
      <c r="HH60">
        <v>8.22261</v>
      </c>
      <c r="HI60">
        <v>102.179</v>
      </c>
      <c r="HJ60">
        <v>102.273</v>
      </c>
    </row>
    <row r="61" spans="1:218">
      <c r="A61">
        <v>45</v>
      </c>
      <c r="B61">
        <v>1692720352</v>
      </c>
      <c r="C61">
        <v>5487.900000095367</v>
      </c>
      <c r="D61" t="s">
        <v>439</v>
      </c>
      <c r="E61" t="s">
        <v>440</v>
      </c>
      <c r="F61" t="s">
        <v>344</v>
      </c>
      <c r="I61" t="s">
        <v>345</v>
      </c>
      <c r="J61">
        <v>1692720352</v>
      </c>
      <c r="K61">
        <f>(L61)/1000</f>
        <v>0</v>
      </c>
      <c r="L61">
        <f>1000*BB61*AJ61*(AX61-AY61)/(100*AQ61*(1000-AJ61*AX61))</f>
        <v>0</v>
      </c>
      <c r="M61">
        <f>BB61*AJ61*(AW61-AV61*(1000-AJ61*AY61)/(1000-AJ61*AX61))/(100*AQ61)</f>
        <v>0</v>
      </c>
      <c r="N61">
        <f>AV61 - IF(AJ61&gt;1, M61*AQ61*100.0/(AL61*BJ61), 0)</f>
        <v>0</v>
      </c>
      <c r="O61">
        <f>((U61-K61/2)*N61-M61)/(U61+K61/2)</f>
        <v>0</v>
      </c>
      <c r="P61">
        <f>O61*(BC61+BD61)/1000.0</f>
        <v>0</v>
      </c>
      <c r="Q61">
        <f>(AV61 - IF(AJ61&gt;1, M61*AQ61*100.0/(AL61*BJ61), 0))*(BC61+BD61)/1000.0</f>
        <v>0</v>
      </c>
      <c r="R61">
        <f>2.0/((1/T61-1/S61)+SIGN(T61)*SQRT((1/T61-1/S61)*(1/T61-1/S61) + 4*AR61/((AR61+1)*(AR61+1))*(2*1/T61*1/S61-1/S61*1/S61)))</f>
        <v>0</v>
      </c>
      <c r="S61">
        <f>IF(LEFT(AS61,1)&lt;&gt;"0",IF(LEFT(AS61,1)="1",3.0,AT61),$D$5+$E$5*(BJ61*BC61/($K$5*1000))+$F$5*(BJ61*BC61/($K$5*1000))*MAX(MIN(AQ61,$J$5),$I$5)*MAX(MIN(AQ61,$J$5),$I$5)+$G$5*MAX(MIN(AQ61,$J$5),$I$5)*(BJ61*BC61/($K$5*1000))+$H$5*(BJ61*BC61/($K$5*1000))*(BJ61*BC61/($K$5*1000)))</f>
        <v>0</v>
      </c>
      <c r="T61">
        <f>K61*(1000-(1000*0.61365*exp(17.502*X61/(240.97+X61))/(BC61+BD61)+AX61)/2)/(1000*0.61365*exp(17.502*X61/(240.97+X61))/(BC61+BD61)-AX61)</f>
        <v>0</v>
      </c>
      <c r="U61">
        <f>1/((AR61+1)/(R61/1.6)+1/(S61/1.37)) + AR61/((AR61+1)/(R61/1.6) + AR61/(S61/1.37))</f>
        <v>0</v>
      </c>
      <c r="V61">
        <f>(AM61*AP61)</f>
        <v>0</v>
      </c>
      <c r="W61">
        <f>(BE61+(V61+2*0.95*5.67E-8*(((BE61+$B$7)+273)^4-(BE61+273)^4)-44100*K61)/(1.84*29.3*S61+8*0.95*5.67E-8*(BE61+273)^3))</f>
        <v>0</v>
      </c>
      <c r="X61">
        <f>($C$7*BF61+$D$7*BG61+$E$7*W61)</f>
        <v>0</v>
      </c>
      <c r="Y61">
        <f>0.61365*exp(17.502*X61/(240.97+X61))</f>
        <v>0</v>
      </c>
      <c r="Z61">
        <f>(AA61/AB61*100)</f>
        <v>0</v>
      </c>
      <c r="AA61">
        <f>AX61*(BC61+BD61)/1000</f>
        <v>0</v>
      </c>
      <c r="AB61">
        <f>0.61365*exp(17.502*BE61/(240.97+BE61))</f>
        <v>0</v>
      </c>
      <c r="AC61">
        <f>(Y61-AX61*(BC61+BD61)/1000)</f>
        <v>0</v>
      </c>
      <c r="AD61">
        <f>(-K61*44100)</f>
        <v>0</v>
      </c>
      <c r="AE61">
        <f>2*29.3*S61*0.92*(BE61-X61)</f>
        <v>0</v>
      </c>
      <c r="AF61">
        <f>2*0.95*5.67E-8*(((BE61+$B$7)+273)^4-(X61+273)^4)</f>
        <v>0</v>
      </c>
      <c r="AG61">
        <f>V61+AF61+AD61+AE61</f>
        <v>0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MAX(0,($B$13+$C$13*BJ61)/(1+$D$13*BJ61)*BC61/(BE61+273)*$E$13)</f>
        <v>0</v>
      </c>
      <c r="AM61">
        <f>$B$11*BK61+$C$11*BL61+$F$11*BW61*(1-BZ61)</f>
        <v>0</v>
      </c>
      <c r="AN61">
        <f>AM61*AO61</f>
        <v>0</v>
      </c>
      <c r="AO61">
        <f>($B$11*$D$9+$C$11*$D$9+$F$11*((CJ61+CB61)/MAX(CJ61+CB61+CK61, 0.1)*$I$9+CK61/MAX(CJ61+CB61+CK61, 0.1)*$J$9))/($B$11+$C$11+$F$11)</f>
        <v>0</v>
      </c>
      <c r="AP61">
        <f>($B$11*$K$9+$C$11*$K$9+$F$11*((CJ61+CB61)/MAX(CJ61+CB61+CK61, 0.1)*$P$9+CK61/MAX(CJ61+CB61+CK61, 0.1)*$Q$9))/($B$11+$C$11+$F$11)</f>
        <v>0</v>
      </c>
      <c r="AQ61">
        <v>6</v>
      </c>
      <c r="AR61">
        <v>0.5</v>
      </c>
      <c r="AS61" t="s">
        <v>346</v>
      </c>
      <c r="AT61">
        <v>2</v>
      </c>
      <c r="AU61">
        <v>1692720352</v>
      </c>
      <c r="AV61">
        <v>405.271</v>
      </c>
      <c r="AW61">
        <v>420</v>
      </c>
      <c r="AX61">
        <v>13.5441</v>
      </c>
      <c r="AY61">
        <v>8.44415</v>
      </c>
      <c r="AZ61">
        <v>403.785</v>
      </c>
      <c r="BA61">
        <v>13.4636</v>
      </c>
      <c r="BB61">
        <v>500.104</v>
      </c>
      <c r="BC61">
        <v>100.245</v>
      </c>
      <c r="BD61">
        <v>0.0998627</v>
      </c>
      <c r="BE61">
        <v>22.4908</v>
      </c>
      <c r="BF61">
        <v>22.0515</v>
      </c>
      <c r="BG61">
        <v>999.9</v>
      </c>
      <c r="BH61">
        <v>0</v>
      </c>
      <c r="BI61">
        <v>0</v>
      </c>
      <c r="BJ61">
        <v>9997.5</v>
      </c>
      <c r="BK61">
        <v>0</v>
      </c>
      <c r="BL61">
        <v>788.2910000000001</v>
      </c>
      <c r="BM61">
        <v>-14.7288</v>
      </c>
      <c r="BN61">
        <v>410.836</v>
      </c>
      <c r="BO61">
        <v>423.577</v>
      </c>
      <c r="BP61">
        <v>5.09994</v>
      </c>
      <c r="BQ61">
        <v>420</v>
      </c>
      <c r="BR61">
        <v>8.44415</v>
      </c>
      <c r="BS61">
        <v>1.35772</v>
      </c>
      <c r="BT61">
        <v>0.84648</v>
      </c>
      <c r="BU61">
        <v>11.4535</v>
      </c>
      <c r="BV61">
        <v>4.5116</v>
      </c>
      <c r="BW61">
        <v>2000.22</v>
      </c>
      <c r="BX61">
        <v>0.900004</v>
      </c>
      <c r="BY61">
        <v>0.0999959</v>
      </c>
      <c r="BZ61">
        <v>0</v>
      </c>
      <c r="CA61">
        <v>2.8497</v>
      </c>
      <c r="CB61">
        <v>0</v>
      </c>
      <c r="CC61">
        <v>17218.7</v>
      </c>
      <c r="CD61">
        <v>17861</v>
      </c>
      <c r="CE61">
        <v>40.062</v>
      </c>
      <c r="CF61">
        <v>40.375</v>
      </c>
      <c r="CG61">
        <v>40.187</v>
      </c>
      <c r="CH61">
        <v>39.187</v>
      </c>
      <c r="CI61">
        <v>39</v>
      </c>
      <c r="CJ61">
        <v>1800.21</v>
      </c>
      <c r="CK61">
        <v>200.01</v>
      </c>
      <c r="CL61">
        <v>0</v>
      </c>
      <c r="CM61">
        <v>1692720347</v>
      </c>
      <c r="CN61">
        <v>0</v>
      </c>
      <c r="CO61">
        <v>1692714554</v>
      </c>
      <c r="CP61" t="s">
        <v>347</v>
      </c>
      <c r="CQ61">
        <v>1692714553.5</v>
      </c>
      <c r="CR61">
        <v>1692714554</v>
      </c>
      <c r="CS61">
        <v>2</v>
      </c>
      <c r="CT61">
        <v>0.064</v>
      </c>
      <c r="CU61">
        <v>-0.002</v>
      </c>
      <c r="CV61">
        <v>1.486</v>
      </c>
      <c r="CW61">
        <v>0.081</v>
      </c>
      <c r="CX61">
        <v>415</v>
      </c>
      <c r="CY61">
        <v>13</v>
      </c>
      <c r="CZ61">
        <v>0.3</v>
      </c>
      <c r="DA61">
        <v>0.11</v>
      </c>
      <c r="DB61">
        <v>10.53576567536095</v>
      </c>
      <c r="DC61">
        <v>0.1527579427690984</v>
      </c>
      <c r="DD61">
        <v>0.01872863967608625</v>
      </c>
      <c r="DE61">
        <v>1</v>
      </c>
      <c r="DF61">
        <v>0.004276360333776244</v>
      </c>
      <c r="DG61">
        <v>0.0002299864121028619</v>
      </c>
      <c r="DH61">
        <v>1.71980393156989E-05</v>
      </c>
      <c r="DI61">
        <v>1</v>
      </c>
      <c r="DJ61">
        <v>0.3458039346335414</v>
      </c>
      <c r="DK61">
        <v>0.007995786414622535</v>
      </c>
      <c r="DL61">
        <v>0.000413647887591918</v>
      </c>
      <c r="DM61">
        <v>1</v>
      </c>
      <c r="DN61">
        <v>3</v>
      </c>
      <c r="DO61">
        <v>3</v>
      </c>
      <c r="DP61" t="s">
        <v>348</v>
      </c>
      <c r="DQ61">
        <v>3.10204</v>
      </c>
      <c r="DR61">
        <v>2.73348</v>
      </c>
      <c r="DS61">
        <v>0.09757970000000001</v>
      </c>
      <c r="DT61">
        <v>0.101239</v>
      </c>
      <c r="DU61">
        <v>0.0692424</v>
      </c>
      <c r="DV61">
        <v>0.0494527</v>
      </c>
      <c r="DW61">
        <v>26320.2</v>
      </c>
      <c r="DX61">
        <v>28523.4</v>
      </c>
      <c r="DY61">
        <v>27611.3</v>
      </c>
      <c r="DZ61">
        <v>29828.2</v>
      </c>
      <c r="EA61">
        <v>32181.1</v>
      </c>
      <c r="EB61">
        <v>35014.1</v>
      </c>
      <c r="EC61">
        <v>37881.3</v>
      </c>
      <c r="ED61">
        <v>40944.3</v>
      </c>
      <c r="EE61">
        <v>2.1936</v>
      </c>
      <c r="EF61">
        <v>2.15987</v>
      </c>
      <c r="EG61">
        <v>0.0577569</v>
      </c>
      <c r="EH61">
        <v>0</v>
      </c>
      <c r="EI61">
        <v>21.0985</v>
      </c>
      <c r="EJ61">
        <v>999.9</v>
      </c>
      <c r="EK61">
        <v>48.1</v>
      </c>
      <c r="EL61">
        <v>27.7</v>
      </c>
      <c r="EM61">
        <v>17.8929</v>
      </c>
      <c r="EN61">
        <v>64.39830000000001</v>
      </c>
      <c r="EO61">
        <v>13.3013</v>
      </c>
      <c r="EP61">
        <v>1</v>
      </c>
      <c r="EQ61">
        <v>-0.258013</v>
      </c>
      <c r="ER61">
        <v>1.01941</v>
      </c>
      <c r="ES61">
        <v>20.2054</v>
      </c>
      <c r="ET61">
        <v>5.25443</v>
      </c>
      <c r="EU61">
        <v>12.0579</v>
      </c>
      <c r="EV61">
        <v>4.9725</v>
      </c>
      <c r="EW61">
        <v>3.29225</v>
      </c>
      <c r="EX61">
        <v>9476.6</v>
      </c>
      <c r="EY61">
        <v>9999</v>
      </c>
      <c r="EZ61">
        <v>9999</v>
      </c>
      <c r="FA61">
        <v>147.3</v>
      </c>
      <c r="FB61">
        <v>4.97207</v>
      </c>
      <c r="FC61">
        <v>1.87072</v>
      </c>
      <c r="FD61">
        <v>1.87684</v>
      </c>
      <c r="FE61">
        <v>1.86997</v>
      </c>
      <c r="FF61">
        <v>1.87316</v>
      </c>
      <c r="FG61">
        <v>1.87469</v>
      </c>
      <c r="FH61">
        <v>1.87408</v>
      </c>
      <c r="FI61">
        <v>1.8755</v>
      </c>
      <c r="FJ61">
        <v>0</v>
      </c>
      <c r="FK61">
        <v>0</v>
      </c>
      <c r="FL61">
        <v>0</v>
      </c>
      <c r="FM61">
        <v>0</v>
      </c>
      <c r="FN61" t="s">
        <v>349</v>
      </c>
      <c r="FO61" t="s">
        <v>350</v>
      </c>
      <c r="FP61" t="s">
        <v>351</v>
      </c>
      <c r="FQ61" t="s">
        <v>351</v>
      </c>
      <c r="FR61" t="s">
        <v>351</v>
      </c>
      <c r="FS61" t="s">
        <v>351</v>
      </c>
      <c r="FT61">
        <v>0</v>
      </c>
      <c r="FU61">
        <v>100</v>
      </c>
      <c r="FV61">
        <v>100</v>
      </c>
      <c r="FW61">
        <v>1.486</v>
      </c>
      <c r="FX61">
        <v>0.0805</v>
      </c>
      <c r="FY61">
        <v>1.486142857142795</v>
      </c>
      <c r="FZ61">
        <v>0</v>
      </c>
      <c r="GA61">
        <v>0</v>
      </c>
      <c r="GB61">
        <v>0</v>
      </c>
      <c r="GC61">
        <v>0.08051999999999815</v>
      </c>
      <c r="GD61">
        <v>0</v>
      </c>
      <c r="GE61">
        <v>0</v>
      </c>
      <c r="GF61">
        <v>0</v>
      </c>
      <c r="GG61">
        <v>-1</v>
      </c>
      <c r="GH61">
        <v>-1</v>
      </c>
      <c r="GI61">
        <v>-1</v>
      </c>
      <c r="GJ61">
        <v>-1</v>
      </c>
      <c r="GK61">
        <v>96.59999999999999</v>
      </c>
      <c r="GL61">
        <v>96.59999999999999</v>
      </c>
      <c r="GM61">
        <v>1.07178</v>
      </c>
      <c r="GN61">
        <v>2.54639</v>
      </c>
      <c r="GO61">
        <v>1.39893</v>
      </c>
      <c r="GP61">
        <v>2.29248</v>
      </c>
      <c r="GQ61">
        <v>1.44897</v>
      </c>
      <c r="GR61">
        <v>2.35596</v>
      </c>
      <c r="GS61">
        <v>30.9335</v>
      </c>
      <c r="GT61">
        <v>15.3228</v>
      </c>
      <c r="GU61">
        <v>18</v>
      </c>
      <c r="GV61">
        <v>482.226</v>
      </c>
      <c r="GW61">
        <v>527.9450000000001</v>
      </c>
      <c r="GX61">
        <v>20.0011</v>
      </c>
      <c r="GY61">
        <v>23.8503</v>
      </c>
      <c r="GZ61">
        <v>29.9998</v>
      </c>
      <c r="HA61">
        <v>23.9518</v>
      </c>
      <c r="HB61">
        <v>23.9414</v>
      </c>
      <c r="HC61">
        <v>21.428</v>
      </c>
      <c r="HD61">
        <v>50.7525</v>
      </c>
      <c r="HE61">
        <v>0</v>
      </c>
      <c r="HF61">
        <v>20</v>
      </c>
      <c r="HG61">
        <v>420</v>
      </c>
      <c r="HH61">
        <v>8.43971</v>
      </c>
      <c r="HI61">
        <v>102.183</v>
      </c>
      <c r="HJ61">
        <v>102.282</v>
      </c>
    </row>
    <row r="62" spans="1:218">
      <c r="A62">
        <v>46</v>
      </c>
      <c r="B62">
        <v>1692720523</v>
      </c>
      <c r="C62">
        <v>5658.900000095367</v>
      </c>
      <c r="D62" t="s">
        <v>441</v>
      </c>
      <c r="E62" t="s">
        <v>442</v>
      </c>
      <c r="F62" t="s">
        <v>344</v>
      </c>
      <c r="I62" t="s">
        <v>345</v>
      </c>
      <c r="J62">
        <v>1692720523</v>
      </c>
      <c r="K62">
        <f>(L62)/1000</f>
        <v>0</v>
      </c>
      <c r="L62">
        <f>1000*BB62*AJ62*(AX62-AY62)/(100*AQ62*(1000-AJ62*AX62))</f>
        <v>0</v>
      </c>
      <c r="M62">
        <f>BB62*AJ62*(AW62-AV62*(1000-AJ62*AY62)/(1000-AJ62*AX62))/(100*AQ62)</f>
        <v>0</v>
      </c>
      <c r="N62">
        <f>AV62 - IF(AJ62&gt;1, M62*AQ62*100.0/(AL62*BJ62), 0)</f>
        <v>0</v>
      </c>
      <c r="O62">
        <f>((U62-K62/2)*N62-M62)/(U62+K62/2)</f>
        <v>0</v>
      </c>
      <c r="P62">
        <f>O62*(BC62+BD62)/1000.0</f>
        <v>0</v>
      </c>
      <c r="Q62">
        <f>(AV62 - IF(AJ62&gt;1, M62*AQ62*100.0/(AL62*BJ62), 0))*(BC62+BD62)/1000.0</f>
        <v>0</v>
      </c>
      <c r="R62">
        <f>2.0/((1/T62-1/S62)+SIGN(T62)*SQRT((1/T62-1/S62)*(1/T62-1/S62) + 4*AR62/((AR62+1)*(AR62+1))*(2*1/T62*1/S62-1/S62*1/S62)))</f>
        <v>0</v>
      </c>
      <c r="S62">
        <f>IF(LEFT(AS62,1)&lt;&gt;"0",IF(LEFT(AS62,1)="1",3.0,AT62),$D$5+$E$5*(BJ62*BC62/($K$5*1000))+$F$5*(BJ62*BC62/($K$5*1000))*MAX(MIN(AQ62,$J$5),$I$5)*MAX(MIN(AQ62,$J$5),$I$5)+$G$5*MAX(MIN(AQ62,$J$5),$I$5)*(BJ62*BC62/($K$5*1000))+$H$5*(BJ62*BC62/($K$5*1000))*(BJ62*BC62/($K$5*1000)))</f>
        <v>0</v>
      </c>
      <c r="T62">
        <f>K62*(1000-(1000*0.61365*exp(17.502*X62/(240.97+X62))/(BC62+BD62)+AX62)/2)/(1000*0.61365*exp(17.502*X62/(240.97+X62))/(BC62+BD62)-AX62)</f>
        <v>0</v>
      </c>
      <c r="U62">
        <f>1/((AR62+1)/(R62/1.6)+1/(S62/1.37)) + AR62/((AR62+1)/(R62/1.6) + AR62/(S62/1.37))</f>
        <v>0</v>
      </c>
      <c r="V62">
        <f>(AM62*AP62)</f>
        <v>0</v>
      </c>
      <c r="W62">
        <f>(BE62+(V62+2*0.95*5.67E-8*(((BE62+$B$7)+273)^4-(BE62+273)^4)-44100*K62)/(1.84*29.3*S62+8*0.95*5.67E-8*(BE62+273)^3))</f>
        <v>0</v>
      </c>
      <c r="X62">
        <f>($C$7*BF62+$D$7*BG62+$E$7*W62)</f>
        <v>0</v>
      </c>
      <c r="Y62">
        <f>0.61365*exp(17.502*X62/(240.97+X62))</f>
        <v>0</v>
      </c>
      <c r="Z62">
        <f>(AA62/AB62*100)</f>
        <v>0</v>
      </c>
      <c r="AA62">
        <f>AX62*(BC62+BD62)/1000</f>
        <v>0</v>
      </c>
      <c r="AB62">
        <f>0.61365*exp(17.502*BE62/(240.97+BE62))</f>
        <v>0</v>
      </c>
      <c r="AC62">
        <f>(Y62-AX62*(BC62+BD62)/1000)</f>
        <v>0</v>
      </c>
      <c r="AD62">
        <f>(-K62*44100)</f>
        <v>0</v>
      </c>
      <c r="AE62">
        <f>2*29.3*S62*0.92*(BE62-X62)</f>
        <v>0</v>
      </c>
      <c r="AF62">
        <f>2*0.95*5.67E-8*(((BE62+$B$7)+273)^4-(X62+273)^4)</f>
        <v>0</v>
      </c>
      <c r="AG62">
        <f>V62+AF62+AD62+AE62</f>
        <v>0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MAX(0,($B$13+$C$13*BJ62)/(1+$D$13*BJ62)*BC62/(BE62+273)*$E$13)</f>
        <v>0</v>
      </c>
      <c r="AM62">
        <f>$B$11*BK62+$C$11*BL62+$F$11*BW62*(1-BZ62)</f>
        <v>0</v>
      </c>
      <c r="AN62">
        <f>AM62*AO62</f>
        <v>0</v>
      </c>
      <c r="AO62">
        <f>($B$11*$D$9+$C$11*$D$9+$F$11*((CJ62+CB62)/MAX(CJ62+CB62+CK62, 0.1)*$I$9+CK62/MAX(CJ62+CB62+CK62, 0.1)*$J$9))/($B$11+$C$11+$F$11)</f>
        <v>0</v>
      </c>
      <c r="AP62">
        <f>($B$11*$K$9+$C$11*$K$9+$F$11*((CJ62+CB62)/MAX(CJ62+CB62+CK62, 0.1)*$P$9+CK62/MAX(CJ62+CB62+CK62, 0.1)*$Q$9))/($B$11+$C$11+$F$11)</f>
        <v>0</v>
      </c>
      <c r="AQ62">
        <v>6</v>
      </c>
      <c r="AR62">
        <v>0.5</v>
      </c>
      <c r="AS62" t="s">
        <v>346</v>
      </c>
      <c r="AT62">
        <v>2</v>
      </c>
      <c r="AU62">
        <v>1692720523</v>
      </c>
      <c r="AV62">
        <v>405.552</v>
      </c>
      <c r="AW62">
        <v>419.956</v>
      </c>
      <c r="AX62">
        <v>13.1236</v>
      </c>
      <c r="AY62">
        <v>9.139519999999999</v>
      </c>
      <c r="AZ62">
        <v>404.066</v>
      </c>
      <c r="BA62">
        <v>13.0431</v>
      </c>
      <c r="BB62">
        <v>500.007</v>
      </c>
      <c r="BC62">
        <v>100.25</v>
      </c>
      <c r="BD62">
        <v>0.09973360000000001</v>
      </c>
      <c r="BE62">
        <v>22.3801</v>
      </c>
      <c r="BF62">
        <v>22.4826</v>
      </c>
      <c r="BG62">
        <v>999.9</v>
      </c>
      <c r="BH62">
        <v>0</v>
      </c>
      <c r="BI62">
        <v>0</v>
      </c>
      <c r="BJ62">
        <v>10014.4</v>
      </c>
      <c r="BK62">
        <v>0</v>
      </c>
      <c r="BL62">
        <v>1072.88</v>
      </c>
      <c r="BM62">
        <v>-14.4037</v>
      </c>
      <c r="BN62">
        <v>410.945</v>
      </c>
      <c r="BO62">
        <v>423.829</v>
      </c>
      <c r="BP62">
        <v>3.98405</v>
      </c>
      <c r="BQ62">
        <v>419.956</v>
      </c>
      <c r="BR62">
        <v>9.139519999999999</v>
      </c>
      <c r="BS62">
        <v>1.31564</v>
      </c>
      <c r="BT62">
        <v>0.916239</v>
      </c>
      <c r="BU62">
        <v>10.9787</v>
      </c>
      <c r="BV62">
        <v>5.64835</v>
      </c>
      <c r="BW62">
        <v>1999.98</v>
      </c>
      <c r="BX62">
        <v>0.9000010000000001</v>
      </c>
      <c r="BY62">
        <v>0.0999994</v>
      </c>
      <c r="BZ62">
        <v>0</v>
      </c>
      <c r="CA62">
        <v>2.377</v>
      </c>
      <c r="CB62">
        <v>0</v>
      </c>
      <c r="CC62">
        <v>16333</v>
      </c>
      <c r="CD62">
        <v>17858.8</v>
      </c>
      <c r="CE62">
        <v>37.625</v>
      </c>
      <c r="CF62">
        <v>38.375</v>
      </c>
      <c r="CG62">
        <v>37.812</v>
      </c>
      <c r="CH62">
        <v>36.937</v>
      </c>
      <c r="CI62">
        <v>36.812</v>
      </c>
      <c r="CJ62">
        <v>1799.98</v>
      </c>
      <c r="CK62">
        <v>200</v>
      </c>
      <c r="CL62">
        <v>0</v>
      </c>
      <c r="CM62">
        <v>1692720518</v>
      </c>
      <c r="CN62">
        <v>0</v>
      </c>
      <c r="CO62">
        <v>1692714554</v>
      </c>
      <c r="CP62" t="s">
        <v>347</v>
      </c>
      <c r="CQ62">
        <v>1692714553.5</v>
      </c>
      <c r="CR62">
        <v>1692714554</v>
      </c>
      <c r="CS62">
        <v>2</v>
      </c>
      <c r="CT62">
        <v>0.064</v>
      </c>
      <c r="CU62">
        <v>-0.002</v>
      </c>
      <c r="CV62">
        <v>1.486</v>
      </c>
      <c r="CW62">
        <v>0.081</v>
      </c>
      <c r="CX62">
        <v>415</v>
      </c>
      <c r="CY62">
        <v>13</v>
      </c>
      <c r="CZ62">
        <v>0.3</v>
      </c>
      <c r="DA62">
        <v>0.11</v>
      </c>
      <c r="DB62">
        <v>10.67496384755317</v>
      </c>
      <c r="DC62">
        <v>0.01153224538214853</v>
      </c>
      <c r="DD62">
        <v>0.01087545704408336</v>
      </c>
      <c r="DE62">
        <v>1</v>
      </c>
      <c r="DF62">
        <v>0.003484359605883493</v>
      </c>
      <c r="DG62">
        <v>-0.001394032064958991</v>
      </c>
      <c r="DH62">
        <v>0.00010883769268072</v>
      </c>
      <c r="DI62">
        <v>1</v>
      </c>
      <c r="DJ62">
        <v>0.2475448444024413</v>
      </c>
      <c r="DK62">
        <v>-0.05784252948019609</v>
      </c>
      <c r="DL62">
        <v>0.003173822971951874</v>
      </c>
      <c r="DM62">
        <v>1</v>
      </c>
      <c r="DN62">
        <v>3</v>
      </c>
      <c r="DO62">
        <v>3</v>
      </c>
      <c r="DP62" t="s">
        <v>348</v>
      </c>
      <c r="DQ62">
        <v>3.1021</v>
      </c>
      <c r="DR62">
        <v>2.73349</v>
      </c>
      <c r="DS62">
        <v>0.09764009999999999</v>
      </c>
      <c r="DT62">
        <v>0.10125</v>
      </c>
      <c r="DU62">
        <v>0.0676032</v>
      </c>
      <c r="DV62">
        <v>0.0526613</v>
      </c>
      <c r="DW62">
        <v>26314.2</v>
      </c>
      <c r="DX62">
        <v>28519.9</v>
      </c>
      <c r="DY62">
        <v>27606.8</v>
      </c>
      <c r="DZ62">
        <v>29824.8</v>
      </c>
      <c r="EA62">
        <v>32232.8</v>
      </c>
      <c r="EB62">
        <v>34892</v>
      </c>
      <c r="EC62">
        <v>37875.6</v>
      </c>
      <c r="ED62">
        <v>40939.4</v>
      </c>
      <c r="EE62">
        <v>2.1921</v>
      </c>
      <c r="EF62">
        <v>2.15628</v>
      </c>
      <c r="EG62">
        <v>0.0741556</v>
      </c>
      <c r="EH62">
        <v>0</v>
      </c>
      <c r="EI62">
        <v>21.2596</v>
      </c>
      <c r="EJ62">
        <v>999.9</v>
      </c>
      <c r="EK62">
        <v>48.5</v>
      </c>
      <c r="EL62">
        <v>28</v>
      </c>
      <c r="EM62">
        <v>18.3592</v>
      </c>
      <c r="EN62">
        <v>64.1583</v>
      </c>
      <c r="EO62">
        <v>13.5417</v>
      </c>
      <c r="EP62">
        <v>1</v>
      </c>
      <c r="EQ62">
        <v>-0.257546</v>
      </c>
      <c r="ER62">
        <v>1.30495</v>
      </c>
      <c r="ES62">
        <v>20.2043</v>
      </c>
      <c r="ET62">
        <v>5.25742</v>
      </c>
      <c r="EU62">
        <v>12.0579</v>
      </c>
      <c r="EV62">
        <v>4.97235</v>
      </c>
      <c r="EW62">
        <v>3.293</v>
      </c>
      <c r="EX62">
        <v>9480.6</v>
      </c>
      <c r="EY62">
        <v>9999</v>
      </c>
      <c r="EZ62">
        <v>9999</v>
      </c>
      <c r="FA62">
        <v>147.4</v>
      </c>
      <c r="FB62">
        <v>4.97209</v>
      </c>
      <c r="FC62">
        <v>1.87073</v>
      </c>
      <c r="FD62">
        <v>1.87695</v>
      </c>
      <c r="FE62">
        <v>1.86999</v>
      </c>
      <c r="FF62">
        <v>1.87317</v>
      </c>
      <c r="FG62">
        <v>1.87469</v>
      </c>
      <c r="FH62">
        <v>1.87408</v>
      </c>
      <c r="FI62">
        <v>1.87548</v>
      </c>
      <c r="FJ62">
        <v>0</v>
      </c>
      <c r="FK62">
        <v>0</v>
      </c>
      <c r="FL62">
        <v>0</v>
      </c>
      <c r="FM62">
        <v>0</v>
      </c>
      <c r="FN62" t="s">
        <v>349</v>
      </c>
      <c r="FO62" t="s">
        <v>350</v>
      </c>
      <c r="FP62" t="s">
        <v>351</v>
      </c>
      <c r="FQ62" t="s">
        <v>351</v>
      </c>
      <c r="FR62" t="s">
        <v>351</v>
      </c>
      <c r="FS62" t="s">
        <v>351</v>
      </c>
      <c r="FT62">
        <v>0</v>
      </c>
      <c r="FU62">
        <v>100</v>
      </c>
      <c r="FV62">
        <v>100</v>
      </c>
      <c r="FW62">
        <v>1.486</v>
      </c>
      <c r="FX62">
        <v>0.0805</v>
      </c>
      <c r="FY62">
        <v>1.486142857142795</v>
      </c>
      <c r="FZ62">
        <v>0</v>
      </c>
      <c r="GA62">
        <v>0</v>
      </c>
      <c r="GB62">
        <v>0</v>
      </c>
      <c r="GC62">
        <v>0.08051999999999815</v>
      </c>
      <c r="GD62">
        <v>0</v>
      </c>
      <c r="GE62">
        <v>0</v>
      </c>
      <c r="GF62">
        <v>0</v>
      </c>
      <c r="GG62">
        <v>-1</v>
      </c>
      <c r="GH62">
        <v>-1</v>
      </c>
      <c r="GI62">
        <v>-1</v>
      </c>
      <c r="GJ62">
        <v>-1</v>
      </c>
      <c r="GK62">
        <v>99.5</v>
      </c>
      <c r="GL62">
        <v>99.5</v>
      </c>
      <c r="GM62">
        <v>1.07178</v>
      </c>
      <c r="GN62">
        <v>2.5415</v>
      </c>
      <c r="GO62">
        <v>1.39893</v>
      </c>
      <c r="GP62">
        <v>2.29248</v>
      </c>
      <c r="GQ62">
        <v>1.44897</v>
      </c>
      <c r="GR62">
        <v>2.47314</v>
      </c>
      <c r="GS62">
        <v>31.3244</v>
      </c>
      <c r="GT62">
        <v>15.2966</v>
      </c>
      <c r="GU62">
        <v>18</v>
      </c>
      <c r="GV62">
        <v>481.023</v>
      </c>
      <c r="GW62">
        <v>525.175</v>
      </c>
      <c r="GX62">
        <v>20.0035</v>
      </c>
      <c r="GY62">
        <v>23.8451</v>
      </c>
      <c r="GZ62">
        <v>30.0004</v>
      </c>
      <c r="HA62">
        <v>23.9222</v>
      </c>
      <c r="HB62">
        <v>23.9175</v>
      </c>
      <c r="HC62">
        <v>21.4288</v>
      </c>
      <c r="HD62">
        <v>48.4198</v>
      </c>
      <c r="HE62">
        <v>0</v>
      </c>
      <c r="HF62">
        <v>20</v>
      </c>
      <c r="HG62">
        <v>420</v>
      </c>
      <c r="HH62">
        <v>9.266920000000001</v>
      </c>
      <c r="HI62">
        <v>102.167</v>
      </c>
      <c r="HJ62">
        <v>102.271</v>
      </c>
    </row>
    <row r="63" spans="1:218">
      <c r="A63">
        <v>47</v>
      </c>
      <c r="B63">
        <v>1692720712</v>
      </c>
      <c r="C63">
        <v>5847.900000095367</v>
      </c>
      <c r="D63" t="s">
        <v>443</v>
      </c>
      <c r="E63" t="s">
        <v>444</v>
      </c>
      <c r="F63" t="s">
        <v>344</v>
      </c>
      <c r="I63" t="s">
        <v>345</v>
      </c>
      <c r="J63">
        <v>1692720712</v>
      </c>
      <c r="K63">
        <f>(L63)/1000</f>
        <v>0</v>
      </c>
      <c r="L63">
        <f>1000*BB63*AJ63*(AX63-AY63)/(100*AQ63*(1000-AJ63*AX63))</f>
        <v>0</v>
      </c>
      <c r="M63">
        <f>BB63*AJ63*(AW63-AV63*(1000-AJ63*AY63)/(1000-AJ63*AX63))/(100*AQ63)</f>
        <v>0</v>
      </c>
      <c r="N63">
        <f>AV63 - IF(AJ63&gt;1, M63*AQ63*100.0/(AL63*BJ63), 0)</f>
        <v>0</v>
      </c>
      <c r="O63">
        <f>((U63-K63/2)*N63-M63)/(U63+K63/2)</f>
        <v>0</v>
      </c>
      <c r="P63">
        <f>O63*(BC63+BD63)/1000.0</f>
        <v>0</v>
      </c>
      <c r="Q63">
        <f>(AV63 - IF(AJ63&gt;1, M63*AQ63*100.0/(AL63*BJ63), 0))*(BC63+BD63)/1000.0</f>
        <v>0</v>
      </c>
      <c r="R63">
        <f>2.0/((1/T63-1/S63)+SIGN(T63)*SQRT((1/T63-1/S63)*(1/T63-1/S63) + 4*AR63/((AR63+1)*(AR63+1))*(2*1/T63*1/S63-1/S63*1/S63)))</f>
        <v>0</v>
      </c>
      <c r="S63">
        <f>IF(LEFT(AS63,1)&lt;&gt;"0",IF(LEFT(AS63,1)="1",3.0,AT63),$D$5+$E$5*(BJ63*BC63/($K$5*1000))+$F$5*(BJ63*BC63/($K$5*1000))*MAX(MIN(AQ63,$J$5),$I$5)*MAX(MIN(AQ63,$J$5),$I$5)+$G$5*MAX(MIN(AQ63,$J$5),$I$5)*(BJ63*BC63/($K$5*1000))+$H$5*(BJ63*BC63/($K$5*1000))*(BJ63*BC63/($K$5*1000)))</f>
        <v>0</v>
      </c>
      <c r="T63">
        <f>K63*(1000-(1000*0.61365*exp(17.502*X63/(240.97+X63))/(BC63+BD63)+AX63)/2)/(1000*0.61365*exp(17.502*X63/(240.97+X63))/(BC63+BD63)-AX63)</f>
        <v>0</v>
      </c>
      <c r="U63">
        <f>1/((AR63+1)/(R63/1.6)+1/(S63/1.37)) + AR63/((AR63+1)/(R63/1.6) + AR63/(S63/1.37))</f>
        <v>0</v>
      </c>
      <c r="V63">
        <f>(AM63*AP63)</f>
        <v>0</v>
      </c>
      <c r="W63">
        <f>(BE63+(V63+2*0.95*5.67E-8*(((BE63+$B$7)+273)^4-(BE63+273)^4)-44100*K63)/(1.84*29.3*S63+8*0.95*5.67E-8*(BE63+273)^3))</f>
        <v>0</v>
      </c>
      <c r="X63">
        <f>($C$7*BF63+$D$7*BG63+$E$7*W63)</f>
        <v>0</v>
      </c>
      <c r="Y63">
        <f>0.61365*exp(17.502*X63/(240.97+X63))</f>
        <v>0</v>
      </c>
      <c r="Z63">
        <f>(AA63/AB63*100)</f>
        <v>0</v>
      </c>
      <c r="AA63">
        <f>AX63*(BC63+BD63)/1000</f>
        <v>0</v>
      </c>
      <c r="AB63">
        <f>0.61365*exp(17.502*BE63/(240.97+BE63))</f>
        <v>0</v>
      </c>
      <c r="AC63">
        <f>(Y63-AX63*(BC63+BD63)/1000)</f>
        <v>0</v>
      </c>
      <c r="AD63">
        <f>(-K63*44100)</f>
        <v>0</v>
      </c>
      <c r="AE63">
        <f>2*29.3*S63*0.92*(BE63-X63)</f>
        <v>0</v>
      </c>
      <c r="AF63">
        <f>2*0.95*5.67E-8*(((BE63+$B$7)+273)^4-(X63+273)^4)</f>
        <v>0</v>
      </c>
      <c r="AG63">
        <f>V63+AF63+AD63+AE63</f>
        <v>0</v>
      </c>
      <c r="AH63">
        <v>10</v>
      </c>
      <c r="AI63">
        <v>2</v>
      </c>
      <c r="AJ63">
        <f>IF(AH63*$H$13&gt;=AL63,1.0,(AL63/(AL63-AH63*$H$13)))</f>
        <v>0</v>
      </c>
      <c r="AK63">
        <f>(AJ63-1)*100</f>
        <v>0</v>
      </c>
      <c r="AL63">
        <f>MAX(0,($B$13+$C$13*BJ63)/(1+$D$13*BJ63)*BC63/(BE63+273)*$E$13)</f>
        <v>0</v>
      </c>
      <c r="AM63">
        <f>$B$11*BK63+$C$11*BL63+$F$11*BW63*(1-BZ63)</f>
        <v>0</v>
      </c>
      <c r="AN63">
        <f>AM63*AO63</f>
        <v>0</v>
      </c>
      <c r="AO63">
        <f>($B$11*$D$9+$C$11*$D$9+$F$11*((CJ63+CB63)/MAX(CJ63+CB63+CK63, 0.1)*$I$9+CK63/MAX(CJ63+CB63+CK63, 0.1)*$J$9))/($B$11+$C$11+$F$11)</f>
        <v>0</v>
      </c>
      <c r="AP63">
        <f>($B$11*$K$9+$C$11*$K$9+$F$11*((CJ63+CB63)/MAX(CJ63+CB63+CK63, 0.1)*$P$9+CK63/MAX(CJ63+CB63+CK63, 0.1)*$Q$9))/($B$11+$C$11+$F$11)</f>
        <v>0</v>
      </c>
      <c r="AQ63">
        <v>6</v>
      </c>
      <c r="AR63">
        <v>0.5</v>
      </c>
      <c r="AS63" t="s">
        <v>346</v>
      </c>
      <c r="AT63">
        <v>2</v>
      </c>
      <c r="AU63">
        <v>1692720712</v>
      </c>
      <c r="AV63">
        <v>407.231</v>
      </c>
      <c r="AW63">
        <v>420.065</v>
      </c>
      <c r="AX63">
        <v>13.3055</v>
      </c>
      <c r="AY63">
        <v>10.3045</v>
      </c>
      <c r="AZ63">
        <v>405.745</v>
      </c>
      <c r="BA63">
        <v>13.225</v>
      </c>
      <c r="BB63">
        <v>499.911</v>
      </c>
      <c r="BC63">
        <v>100.246</v>
      </c>
      <c r="BD63">
        <v>0.09989430000000001</v>
      </c>
      <c r="BE63">
        <v>22.2739</v>
      </c>
      <c r="BF63">
        <v>22.3633</v>
      </c>
      <c r="BG63">
        <v>999.9</v>
      </c>
      <c r="BH63">
        <v>0</v>
      </c>
      <c r="BI63">
        <v>0</v>
      </c>
      <c r="BJ63">
        <v>9990</v>
      </c>
      <c r="BK63">
        <v>0</v>
      </c>
      <c r="BL63">
        <v>1131.45</v>
      </c>
      <c r="BM63">
        <v>-12.8343</v>
      </c>
      <c r="BN63">
        <v>412.722</v>
      </c>
      <c r="BO63">
        <v>424.439</v>
      </c>
      <c r="BP63">
        <v>3.001</v>
      </c>
      <c r="BQ63">
        <v>420.065</v>
      </c>
      <c r="BR63">
        <v>10.3045</v>
      </c>
      <c r="BS63">
        <v>1.33383</v>
      </c>
      <c r="BT63">
        <v>1.03299</v>
      </c>
      <c r="BU63">
        <v>11.1856</v>
      </c>
      <c r="BV63">
        <v>7.39019</v>
      </c>
      <c r="BW63">
        <v>1999.96</v>
      </c>
      <c r="BX63">
        <v>0.9</v>
      </c>
      <c r="BY63">
        <v>0.1</v>
      </c>
      <c r="BZ63">
        <v>0</v>
      </c>
      <c r="CA63">
        <v>2.6602</v>
      </c>
      <c r="CB63">
        <v>0</v>
      </c>
      <c r="CC63">
        <v>13677.6</v>
      </c>
      <c r="CD63">
        <v>17858.6</v>
      </c>
      <c r="CE63">
        <v>39.437</v>
      </c>
      <c r="CF63">
        <v>41.062</v>
      </c>
      <c r="CG63">
        <v>39.562</v>
      </c>
      <c r="CH63">
        <v>39.5</v>
      </c>
      <c r="CI63">
        <v>38.625</v>
      </c>
      <c r="CJ63">
        <v>1799.96</v>
      </c>
      <c r="CK63">
        <v>200</v>
      </c>
      <c r="CL63">
        <v>0</v>
      </c>
      <c r="CM63">
        <v>1692720707</v>
      </c>
      <c r="CN63">
        <v>0</v>
      </c>
      <c r="CO63">
        <v>1692714554</v>
      </c>
      <c r="CP63" t="s">
        <v>347</v>
      </c>
      <c r="CQ63">
        <v>1692714553.5</v>
      </c>
      <c r="CR63">
        <v>1692714554</v>
      </c>
      <c r="CS63">
        <v>2</v>
      </c>
      <c r="CT63">
        <v>0.064</v>
      </c>
      <c r="CU63">
        <v>-0.002</v>
      </c>
      <c r="CV63">
        <v>1.486</v>
      </c>
      <c r="CW63">
        <v>0.081</v>
      </c>
      <c r="CX63">
        <v>415</v>
      </c>
      <c r="CY63">
        <v>13</v>
      </c>
      <c r="CZ63">
        <v>0.3</v>
      </c>
      <c r="DA63">
        <v>0.11</v>
      </c>
      <c r="DB63">
        <v>9.607177015866213</v>
      </c>
      <c r="DC63">
        <v>0.4039740683311953</v>
      </c>
      <c r="DD63">
        <v>0.02532119085615989</v>
      </c>
      <c r="DE63">
        <v>1</v>
      </c>
      <c r="DF63">
        <v>0.002540544411099549</v>
      </c>
      <c r="DG63">
        <v>4.62992677859933E-05</v>
      </c>
      <c r="DH63">
        <v>3.709443997446924E-06</v>
      </c>
      <c r="DI63">
        <v>1</v>
      </c>
      <c r="DJ63">
        <v>0.1879561748544354</v>
      </c>
      <c r="DK63">
        <v>0.001470650696321584</v>
      </c>
      <c r="DL63">
        <v>0.000136233316251313</v>
      </c>
      <c r="DM63">
        <v>1</v>
      </c>
      <c r="DN63">
        <v>3</v>
      </c>
      <c r="DO63">
        <v>3</v>
      </c>
      <c r="DP63" t="s">
        <v>348</v>
      </c>
      <c r="DQ63">
        <v>3.10226</v>
      </c>
      <c r="DR63">
        <v>2.73344</v>
      </c>
      <c r="DS63">
        <v>0.09794700000000001</v>
      </c>
      <c r="DT63">
        <v>0.101281</v>
      </c>
      <c r="DU63">
        <v>0.068316</v>
      </c>
      <c r="DV63">
        <v>0.0578523</v>
      </c>
      <c r="DW63">
        <v>26305.6</v>
      </c>
      <c r="DX63">
        <v>28519.5</v>
      </c>
      <c r="DY63">
        <v>27607.3</v>
      </c>
      <c r="DZ63">
        <v>29825.4</v>
      </c>
      <c r="EA63">
        <v>32209.3</v>
      </c>
      <c r="EB63">
        <v>34702.8</v>
      </c>
      <c r="EC63">
        <v>37876.9</v>
      </c>
      <c r="ED63">
        <v>40941.4</v>
      </c>
      <c r="EE63">
        <v>2.1585</v>
      </c>
      <c r="EF63">
        <v>2.1574</v>
      </c>
      <c r="EG63">
        <v>0.0943244</v>
      </c>
      <c r="EH63">
        <v>0</v>
      </c>
      <c r="EI63">
        <v>20.807</v>
      </c>
      <c r="EJ63">
        <v>999.9</v>
      </c>
      <c r="EK63">
        <v>49.7</v>
      </c>
      <c r="EL63">
        <v>28.3</v>
      </c>
      <c r="EM63">
        <v>19.1453</v>
      </c>
      <c r="EN63">
        <v>64.5784</v>
      </c>
      <c r="EO63">
        <v>13.8782</v>
      </c>
      <c r="EP63">
        <v>1</v>
      </c>
      <c r="EQ63">
        <v>-0.257401</v>
      </c>
      <c r="ER63">
        <v>1.09917</v>
      </c>
      <c r="ES63">
        <v>20.2068</v>
      </c>
      <c r="ET63">
        <v>5.25608</v>
      </c>
      <c r="EU63">
        <v>12.0579</v>
      </c>
      <c r="EV63">
        <v>4.9731</v>
      </c>
      <c r="EW63">
        <v>3.29233</v>
      </c>
      <c r="EX63">
        <v>9484.9</v>
      </c>
      <c r="EY63">
        <v>9999</v>
      </c>
      <c r="EZ63">
        <v>9999</v>
      </c>
      <c r="FA63">
        <v>147.4</v>
      </c>
      <c r="FB63">
        <v>4.97213</v>
      </c>
      <c r="FC63">
        <v>1.87075</v>
      </c>
      <c r="FD63">
        <v>1.87696</v>
      </c>
      <c r="FE63">
        <v>1.87001</v>
      </c>
      <c r="FF63">
        <v>1.87317</v>
      </c>
      <c r="FG63">
        <v>1.87469</v>
      </c>
      <c r="FH63">
        <v>1.87408</v>
      </c>
      <c r="FI63">
        <v>1.87554</v>
      </c>
      <c r="FJ63">
        <v>0</v>
      </c>
      <c r="FK63">
        <v>0</v>
      </c>
      <c r="FL63">
        <v>0</v>
      </c>
      <c r="FM63">
        <v>0</v>
      </c>
      <c r="FN63" t="s">
        <v>349</v>
      </c>
      <c r="FO63" t="s">
        <v>350</v>
      </c>
      <c r="FP63" t="s">
        <v>351</v>
      </c>
      <c r="FQ63" t="s">
        <v>351</v>
      </c>
      <c r="FR63" t="s">
        <v>351</v>
      </c>
      <c r="FS63" t="s">
        <v>351</v>
      </c>
      <c r="FT63">
        <v>0</v>
      </c>
      <c r="FU63">
        <v>100</v>
      </c>
      <c r="FV63">
        <v>100</v>
      </c>
      <c r="FW63">
        <v>1.486</v>
      </c>
      <c r="FX63">
        <v>0.0805</v>
      </c>
      <c r="FY63">
        <v>1.486142857142795</v>
      </c>
      <c r="FZ63">
        <v>0</v>
      </c>
      <c r="GA63">
        <v>0</v>
      </c>
      <c r="GB63">
        <v>0</v>
      </c>
      <c r="GC63">
        <v>0.08051999999999815</v>
      </c>
      <c r="GD63">
        <v>0</v>
      </c>
      <c r="GE63">
        <v>0</v>
      </c>
      <c r="GF63">
        <v>0</v>
      </c>
      <c r="GG63">
        <v>-1</v>
      </c>
      <c r="GH63">
        <v>-1</v>
      </c>
      <c r="GI63">
        <v>-1</v>
      </c>
      <c r="GJ63">
        <v>-1</v>
      </c>
      <c r="GK63">
        <v>102.6</v>
      </c>
      <c r="GL63">
        <v>102.6</v>
      </c>
      <c r="GM63">
        <v>1.073</v>
      </c>
      <c r="GN63">
        <v>2.54883</v>
      </c>
      <c r="GO63">
        <v>1.39893</v>
      </c>
      <c r="GP63">
        <v>2.29248</v>
      </c>
      <c r="GQ63">
        <v>1.44897</v>
      </c>
      <c r="GR63">
        <v>2.52197</v>
      </c>
      <c r="GS63">
        <v>31.5206</v>
      </c>
      <c r="GT63">
        <v>15.2703</v>
      </c>
      <c r="GU63">
        <v>18</v>
      </c>
      <c r="GV63">
        <v>460.934</v>
      </c>
      <c r="GW63">
        <v>525.821</v>
      </c>
      <c r="GX63">
        <v>20.001</v>
      </c>
      <c r="GY63">
        <v>23.8568</v>
      </c>
      <c r="GZ63">
        <v>29.9997</v>
      </c>
      <c r="HA63">
        <v>23.9228</v>
      </c>
      <c r="HB63">
        <v>23.9045</v>
      </c>
      <c r="HC63">
        <v>21.4354</v>
      </c>
      <c r="HD63">
        <v>45.6434</v>
      </c>
      <c r="HE63">
        <v>0</v>
      </c>
      <c r="HF63">
        <v>20</v>
      </c>
      <c r="HG63">
        <v>420</v>
      </c>
      <c r="HH63">
        <v>10.3884</v>
      </c>
      <c r="HI63">
        <v>102.17</v>
      </c>
      <c r="HJ63">
        <v>102.274</v>
      </c>
    </row>
    <row r="64" spans="1:218">
      <c r="A64">
        <v>48</v>
      </c>
      <c r="B64">
        <v>1692720797.5</v>
      </c>
      <c r="C64">
        <v>5933.400000095367</v>
      </c>
      <c r="D64" t="s">
        <v>445</v>
      </c>
      <c r="E64" t="s">
        <v>446</v>
      </c>
      <c r="F64" t="s">
        <v>344</v>
      </c>
      <c r="I64" t="s">
        <v>345</v>
      </c>
      <c r="J64">
        <v>1692720797.5</v>
      </c>
      <c r="K64">
        <f>(L64)/1000</f>
        <v>0</v>
      </c>
      <c r="L64">
        <f>1000*BB64*AJ64*(AX64-AY64)/(100*AQ64*(1000-AJ64*AX64))</f>
        <v>0</v>
      </c>
      <c r="M64">
        <f>BB64*AJ64*(AW64-AV64*(1000-AJ64*AY64)/(1000-AJ64*AX64))/(100*AQ64)</f>
        <v>0</v>
      </c>
      <c r="N64">
        <f>AV64 - IF(AJ64&gt;1, M64*AQ64*100.0/(AL64*BJ64), 0)</f>
        <v>0</v>
      </c>
      <c r="O64">
        <f>((U64-K64/2)*N64-M64)/(U64+K64/2)</f>
        <v>0</v>
      </c>
      <c r="P64">
        <f>O64*(BC64+BD64)/1000.0</f>
        <v>0</v>
      </c>
      <c r="Q64">
        <f>(AV64 - IF(AJ64&gt;1, M64*AQ64*100.0/(AL64*BJ64), 0))*(BC64+BD64)/1000.0</f>
        <v>0</v>
      </c>
      <c r="R64">
        <f>2.0/((1/T64-1/S64)+SIGN(T64)*SQRT((1/T64-1/S64)*(1/T64-1/S64) + 4*AR64/((AR64+1)*(AR64+1))*(2*1/T64*1/S64-1/S64*1/S64)))</f>
        <v>0</v>
      </c>
      <c r="S64">
        <f>IF(LEFT(AS64,1)&lt;&gt;"0",IF(LEFT(AS64,1)="1",3.0,AT64),$D$5+$E$5*(BJ64*BC64/($K$5*1000))+$F$5*(BJ64*BC64/($K$5*1000))*MAX(MIN(AQ64,$J$5),$I$5)*MAX(MIN(AQ64,$J$5),$I$5)+$G$5*MAX(MIN(AQ64,$J$5),$I$5)*(BJ64*BC64/($K$5*1000))+$H$5*(BJ64*BC64/($K$5*1000))*(BJ64*BC64/($K$5*1000)))</f>
        <v>0</v>
      </c>
      <c r="T64">
        <f>K64*(1000-(1000*0.61365*exp(17.502*X64/(240.97+X64))/(BC64+BD64)+AX64)/2)/(1000*0.61365*exp(17.502*X64/(240.97+X64))/(BC64+BD64)-AX64)</f>
        <v>0</v>
      </c>
      <c r="U64">
        <f>1/((AR64+1)/(R64/1.6)+1/(S64/1.37)) + AR64/((AR64+1)/(R64/1.6) + AR64/(S64/1.37))</f>
        <v>0</v>
      </c>
      <c r="V64">
        <f>(AM64*AP64)</f>
        <v>0</v>
      </c>
      <c r="W64">
        <f>(BE64+(V64+2*0.95*5.67E-8*(((BE64+$B$7)+273)^4-(BE64+273)^4)-44100*K64)/(1.84*29.3*S64+8*0.95*5.67E-8*(BE64+273)^3))</f>
        <v>0</v>
      </c>
      <c r="X64">
        <f>($C$7*BF64+$D$7*BG64+$E$7*W64)</f>
        <v>0</v>
      </c>
      <c r="Y64">
        <f>0.61365*exp(17.502*X64/(240.97+X64))</f>
        <v>0</v>
      </c>
      <c r="Z64">
        <f>(AA64/AB64*100)</f>
        <v>0</v>
      </c>
      <c r="AA64">
        <f>AX64*(BC64+BD64)/1000</f>
        <v>0</v>
      </c>
      <c r="AB64">
        <f>0.61365*exp(17.502*BE64/(240.97+BE64))</f>
        <v>0</v>
      </c>
      <c r="AC64">
        <f>(Y64-AX64*(BC64+BD64)/1000)</f>
        <v>0</v>
      </c>
      <c r="AD64">
        <f>(-K64*44100)</f>
        <v>0</v>
      </c>
      <c r="AE64">
        <f>2*29.3*S64*0.92*(BE64-X64)</f>
        <v>0</v>
      </c>
      <c r="AF64">
        <f>2*0.95*5.67E-8*(((BE64+$B$7)+273)^4-(X64+273)^4)</f>
        <v>0</v>
      </c>
      <c r="AG64">
        <f>V64+AF64+AD64+AE64</f>
        <v>0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MAX(0,($B$13+$C$13*BJ64)/(1+$D$13*BJ64)*BC64/(BE64+273)*$E$13)</f>
        <v>0</v>
      </c>
      <c r="AM64">
        <f>$B$11*BK64+$C$11*BL64+$F$11*BW64*(1-BZ64)</f>
        <v>0</v>
      </c>
      <c r="AN64">
        <f>AM64*AO64</f>
        <v>0</v>
      </c>
      <c r="AO64">
        <f>($B$11*$D$9+$C$11*$D$9+$F$11*((CJ64+CB64)/MAX(CJ64+CB64+CK64, 0.1)*$I$9+CK64/MAX(CJ64+CB64+CK64, 0.1)*$J$9))/($B$11+$C$11+$F$11)</f>
        <v>0</v>
      </c>
      <c r="AP64">
        <f>($B$11*$K$9+$C$11*$K$9+$F$11*((CJ64+CB64)/MAX(CJ64+CB64+CK64, 0.1)*$P$9+CK64/MAX(CJ64+CB64+CK64, 0.1)*$Q$9))/($B$11+$C$11+$F$11)</f>
        <v>0</v>
      </c>
      <c r="AQ64">
        <v>6</v>
      </c>
      <c r="AR64">
        <v>0.5</v>
      </c>
      <c r="AS64" t="s">
        <v>346</v>
      </c>
      <c r="AT64">
        <v>2</v>
      </c>
      <c r="AU64">
        <v>1692720797.5</v>
      </c>
      <c r="AV64">
        <v>404.901</v>
      </c>
      <c r="AW64">
        <v>419.983</v>
      </c>
      <c r="AX64">
        <v>13.6073</v>
      </c>
      <c r="AY64">
        <v>9.270849999999999</v>
      </c>
      <c r="AZ64">
        <v>403.415</v>
      </c>
      <c r="BA64">
        <v>13.5268</v>
      </c>
      <c r="BB64">
        <v>500.003</v>
      </c>
      <c r="BC64">
        <v>100.249</v>
      </c>
      <c r="BD64">
        <v>0.0999073</v>
      </c>
      <c r="BE64">
        <v>22.4345</v>
      </c>
      <c r="BF64">
        <v>22.2092</v>
      </c>
      <c r="BG64">
        <v>999.9</v>
      </c>
      <c r="BH64">
        <v>0</v>
      </c>
      <c r="BI64">
        <v>0</v>
      </c>
      <c r="BJ64">
        <v>10010.6</v>
      </c>
      <c r="BK64">
        <v>0</v>
      </c>
      <c r="BL64">
        <v>480.844</v>
      </c>
      <c r="BM64">
        <v>-15.0823</v>
      </c>
      <c r="BN64">
        <v>410.487</v>
      </c>
      <c r="BO64">
        <v>423.913</v>
      </c>
      <c r="BP64">
        <v>4.33647</v>
      </c>
      <c r="BQ64">
        <v>419.983</v>
      </c>
      <c r="BR64">
        <v>9.270849999999999</v>
      </c>
      <c r="BS64">
        <v>1.36412</v>
      </c>
      <c r="BT64">
        <v>0.929393</v>
      </c>
      <c r="BU64">
        <v>11.5246</v>
      </c>
      <c r="BV64">
        <v>5.8541</v>
      </c>
      <c r="BW64">
        <v>2000.26</v>
      </c>
      <c r="BX64">
        <v>0.900007</v>
      </c>
      <c r="BY64">
        <v>0.09999280000000001</v>
      </c>
      <c r="BZ64">
        <v>0</v>
      </c>
      <c r="CA64">
        <v>2.656</v>
      </c>
      <c r="CB64">
        <v>0</v>
      </c>
      <c r="CC64">
        <v>16200.8</v>
      </c>
      <c r="CD64">
        <v>17861.4</v>
      </c>
      <c r="CE64">
        <v>40.625</v>
      </c>
      <c r="CF64">
        <v>41.562</v>
      </c>
      <c r="CG64">
        <v>40.687</v>
      </c>
      <c r="CH64">
        <v>40.437</v>
      </c>
      <c r="CI64">
        <v>39.5</v>
      </c>
      <c r="CJ64">
        <v>1800.25</v>
      </c>
      <c r="CK64">
        <v>200.01</v>
      </c>
      <c r="CL64">
        <v>0</v>
      </c>
      <c r="CM64">
        <v>1692720792.8</v>
      </c>
      <c r="CN64">
        <v>0</v>
      </c>
      <c r="CO64">
        <v>1692714554</v>
      </c>
      <c r="CP64" t="s">
        <v>347</v>
      </c>
      <c r="CQ64">
        <v>1692714553.5</v>
      </c>
      <c r="CR64">
        <v>1692714554</v>
      </c>
      <c r="CS64">
        <v>2</v>
      </c>
      <c r="CT64">
        <v>0.064</v>
      </c>
      <c r="CU64">
        <v>-0.002</v>
      </c>
      <c r="CV64">
        <v>1.486</v>
      </c>
      <c r="CW64">
        <v>0.081</v>
      </c>
      <c r="CX64">
        <v>415</v>
      </c>
      <c r="CY64">
        <v>13</v>
      </c>
      <c r="CZ64">
        <v>0.3</v>
      </c>
      <c r="DA64">
        <v>0.11</v>
      </c>
      <c r="DB64">
        <v>11.09344387017631</v>
      </c>
      <c r="DC64">
        <v>-0.1087049625448136</v>
      </c>
      <c r="DD64">
        <v>0.02199353676977419</v>
      </c>
      <c r="DE64">
        <v>1</v>
      </c>
      <c r="DF64">
        <v>0.003683442424836525</v>
      </c>
      <c r="DG64">
        <v>-0.0002910273476015486</v>
      </c>
      <c r="DH64">
        <v>2.144448764180248E-05</v>
      </c>
      <c r="DI64">
        <v>1</v>
      </c>
      <c r="DJ64">
        <v>0.2888600839612934</v>
      </c>
      <c r="DK64">
        <v>-0.03343190814495274</v>
      </c>
      <c r="DL64">
        <v>0.00161882385390492</v>
      </c>
      <c r="DM64">
        <v>1</v>
      </c>
      <c r="DN64">
        <v>3</v>
      </c>
      <c r="DO64">
        <v>3</v>
      </c>
      <c r="DP64" t="s">
        <v>348</v>
      </c>
      <c r="DQ64">
        <v>3.10213</v>
      </c>
      <c r="DR64">
        <v>2.73363</v>
      </c>
      <c r="DS64">
        <v>0.0975341</v>
      </c>
      <c r="DT64">
        <v>0.101269</v>
      </c>
      <c r="DU64">
        <v>0.0695042</v>
      </c>
      <c r="DV64">
        <v>0.0532639</v>
      </c>
      <c r="DW64">
        <v>26317.1</v>
      </c>
      <c r="DX64">
        <v>28520.5</v>
      </c>
      <c r="DY64">
        <v>27606.4</v>
      </c>
      <c r="DZ64">
        <v>29826</v>
      </c>
      <c r="EA64">
        <v>32167.9</v>
      </c>
      <c r="EB64">
        <v>34872.5</v>
      </c>
      <c r="EC64">
        <v>37876.4</v>
      </c>
      <c r="ED64">
        <v>40942.4</v>
      </c>
      <c r="EE64">
        <v>2.18683</v>
      </c>
      <c r="EF64">
        <v>2.15468</v>
      </c>
      <c r="EG64">
        <v>0.0751242</v>
      </c>
      <c r="EH64">
        <v>0</v>
      </c>
      <c r="EI64">
        <v>20.9697</v>
      </c>
      <c r="EJ64">
        <v>999.9</v>
      </c>
      <c r="EK64">
        <v>50.1</v>
      </c>
      <c r="EL64">
        <v>28.4</v>
      </c>
      <c r="EM64">
        <v>19.4124</v>
      </c>
      <c r="EN64">
        <v>64.3883</v>
      </c>
      <c r="EO64">
        <v>13.5537</v>
      </c>
      <c r="EP64">
        <v>1</v>
      </c>
      <c r="EQ64">
        <v>-0.260859</v>
      </c>
      <c r="ER64">
        <v>1.14797</v>
      </c>
      <c r="ES64">
        <v>20.2043</v>
      </c>
      <c r="ET64">
        <v>5.25428</v>
      </c>
      <c r="EU64">
        <v>12.0579</v>
      </c>
      <c r="EV64">
        <v>4.97305</v>
      </c>
      <c r="EW64">
        <v>3.29223</v>
      </c>
      <c r="EX64">
        <v>9486.799999999999</v>
      </c>
      <c r="EY64">
        <v>9999</v>
      </c>
      <c r="EZ64">
        <v>9999</v>
      </c>
      <c r="FA64">
        <v>147.5</v>
      </c>
      <c r="FB64">
        <v>4.97211</v>
      </c>
      <c r="FC64">
        <v>1.87076</v>
      </c>
      <c r="FD64">
        <v>1.87696</v>
      </c>
      <c r="FE64">
        <v>1.87006</v>
      </c>
      <c r="FF64">
        <v>1.87317</v>
      </c>
      <c r="FG64">
        <v>1.87469</v>
      </c>
      <c r="FH64">
        <v>1.87408</v>
      </c>
      <c r="FI64">
        <v>1.87556</v>
      </c>
      <c r="FJ64">
        <v>0</v>
      </c>
      <c r="FK64">
        <v>0</v>
      </c>
      <c r="FL64">
        <v>0</v>
      </c>
      <c r="FM64">
        <v>0</v>
      </c>
      <c r="FN64" t="s">
        <v>349</v>
      </c>
      <c r="FO64" t="s">
        <v>350</v>
      </c>
      <c r="FP64" t="s">
        <v>351</v>
      </c>
      <c r="FQ64" t="s">
        <v>351</v>
      </c>
      <c r="FR64" t="s">
        <v>351</v>
      </c>
      <c r="FS64" t="s">
        <v>351</v>
      </c>
      <c r="FT64">
        <v>0</v>
      </c>
      <c r="FU64">
        <v>100</v>
      </c>
      <c r="FV64">
        <v>100</v>
      </c>
      <c r="FW64">
        <v>1.486</v>
      </c>
      <c r="FX64">
        <v>0.0805</v>
      </c>
      <c r="FY64">
        <v>1.486142857142795</v>
      </c>
      <c r="FZ64">
        <v>0</v>
      </c>
      <c r="GA64">
        <v>0</v>
      </c>
      <c r="GB64">
        <v>0</v>
      </c>
      <c r="GC64">
        <v>0.08051999999999815</v>
      </c>
      <c r="GD64">
        <v>0</v>
      </c>
      <c r="GE64">
        <v>0</v>
      </c>
      <c r="GF64">
        <v>0</v>
      </c>
      <c r="GG64">
        <v>-1</v>
      </c>
      <c r="GH64">
        <v>-1</v>
      </c>
      <c r="GI64">
        <v>-1</v>
      </c>
      <c r="GJ64">
        <v>-1</v>
      </c>
      <c r="GK64">
        <v>104.1</v>
      </c>
      <c r="GL64">
        <v>104.1</v>
      </c>
      <c r="GM64">
        <v>1.07178</v>
      </c>
      <c r="GN64">
        <v>2.55005</v>
      </c>
      <c r="GO64">
        <v>1.39893</v>
      </c>
      <c r="GP64">
        <v>2.29248</v>
      </c>
      <c r="GQ64">
        <v>1.44897</v>
      </c>
      <c r="GR64">
        <v>2.38403</v>
      </c>
      <c r="GS64">
        <v>31.5861</v>
      </c>
      <c r="GT64">
        <v>15.2528</v>
      </c>
      <c r="GU64">
        <v>18</v>
      </c>
      <c r="GV64">
        <v>477.431</v>
      </c>
      <c r="GW64">
        <v>523.518</v>
      </c>
      <c r="GX64">
        <v>20.0009</v>
      </c>
      <c r="GY64">
        <v>23.8057</v>
      </c>
      <c r="GZ64">
        <v>30</v>
      </c>
      <c r="HA64">
        <v>23.8815</v>
      </c>
      <c r="HB64">
        <v>23.8664</v>
      </c>
      <c r="HC64">
        <v>21.4255</v>
      </c>
      <c r="HD64">
        <v>50.8483</v>
      </c>
      <c r="HE64">
        <v>0</v>
      </c>
      <c r="HF64">
        <v>20</v>
      </c>
      <c r="HG64">
        <v>420</v>
      </c>
      <c r="HH64">
        <v>9.24736</v>
      </c>
      <c r="HI64">
        <v>102.168</v>
      </c>
      <c r="HJ64">
        <v>102.277</v>
      </c>
    </row>
    <row r="65" spans="1:218">
      <c r="A65">
        <v>49</v>
      </c>
      <c r="B65">
        <v>1692720924</v>
      </c>
      <c r="C65">
        <v>6059.900000095367</v>
      </c>
      <c r="D65" t="s">
        <v>447</v>
      </c>
      <c r="E65" t="s">
        <v>448</v>
      </c>
      <c r="F65" t="s">
        <v>344</v>
      </c>
      <c r="I65" t="s">
        <v>345</v>
      </c>
      <c r="J65">
        <v>1692720924</v>
      </c>
      <c r="K65">
        <f>(L65)/1000</f>
        <v>0</v>
      </c>
      <c r="L65">
        <f>1000*BB65*AJ65*(AX65-AY65)/(100*AQ65*(1000-AJ65*AX65))</f>
        <v>0</v>
      </c>
      <c r="M65">
        <f>BB65*AJ65*(AW65-AV65*(1000-AJ65*AY65)/(1000-AJ65*AX65))/(100*AQ65)</f>
        <v>0</v>
      </c>
      <c r="N65">
        <f>AV65 - IF(AJ65&gt;1, M65*AQ65*100.0/(AL65*BJ65), 0)</f>
        <v>0</v>
      </c>
      <c r="O65">
        <f>((U65-K65/2)*N65-M65)/(U65+K65/2)</f>
        <v>0</v>
      </c>
      <c r="P65">
        <f>O65*(BC65+BD65)/1000.0</f>
        <v>0</v>
      </c>
      <c r="Q65">
        <f>(AV65 - IF(AJ65&gt;1, M65*AQ65*100.0/(AL65*BJ65), 0))*(BC65+BD65)/1000.0</f>
        <v>0</v>
      </c>
      <c r="R65">
        <f>2.0/((1/T65-1/S65)+SIGN(T65)*SQRT((1/T65-1/S65)*(1/T65-1/S65) + 4*AR65/((AR65+1)*(AR65+1))*(2*1/T65*1/S65-1/S65*1/S65)))</f>
        <v>0</v>
      </c>
      <c r="S65">
        <f>IF(LEFT(AS65,1)&lt;&gt;"0",IF(LEFT(AS65,1)="1",3.0,AT65),$D$5+$E$5*(BJ65*BC65/($K$5*1000))+$F$5*(BJ65*BC65/($K$5*1000))*MAX(MIN(AQ65,$J$5),$I$5)*MAX(MIN(AQ65,$J$5),$I$5)+$G$5*MAX(MIN(AQ65,$J$5),$I$5)*(BJ65*BC65/($K$5*1000))+$H$5*(BJ65*BC65/($K$5*1000))*(BJ65*BC65/($K$5*1000)))</f>
        <v>0</v>
      </c>
      <c r="T65">
        <f>K65*(1000-(1000*0.61365*exp(17.502*X65/(240.97+X65))/(BC65+BD65)+AX65)/2)/(1000*0.61365*exp(17.502*X65/(240.97+X65))/(BC65+BD65)-AX65)</f>
        <v>0</v>
      </c>
      <c r="U65">
        <f>1/((AR65+1)/(R65/1.6)+1/(S65/1.37)) + AR65/((AR65+1)/(R65/1.6) + AR65/(S65/1.37))</f>
        <v>0</v>
      </c>
      <c r="V65">
        <f>(AM65*AP65)</f>
        <v>0</v>
      </c>
      <c r="W65">
        <f>(BE65+(V65+2*0.95*5.67E-8*(((BE65+$B$7)+273)^4-(BE65+273)^4)-44100*K65)/(1.84*29.3*S65+8*0.95*5.67E-8*(BE65+273)^3))</f>
        <v>0</v>
      </c>
      <c r="X65">
        <f>($C$7*BF65+$D$7*BG65+$E$7*W65)</f>
        <v>0</v>
      </c>
      <c r="Y65">
        <f>0.61365*exp(17.502*X65/(240.97+X65))</f>
        <v>0</v>
      </c>
      <c r="Z65">
        <f>(AA65/AB65*100)</f>
        <v>0</v>
      </c>
      <c r="AA65">
        <f>AX65*(BC65+BD65)/1000</f>
        <v>0</v>
      </c>
      <c r="AB65">
        <f>0.61365*exp(17.502*BE65/(240.97+BE65))</f>
        <v>0</v>
      </c>
      <c r="AC65">
        <f>(Y65-AX65*(BC65+BD65)/1000)</f>
        <v>0</v>
      </c>
      <c r="AD65">
        <f>(-K65*44100)</f>
        <v>0</v>
      </c>
      <c r="AE65">
        <f>2*29.3*S65*0.92*(BE65-X65)</f>
        <v>0</v>
      </c>
      <c r="AF65">
        <f>2*0.95*5.67E-8*(((BE65+$B$7)+273)^4-(X65+273)^4)</f>
        <v>0</v>
      </c>
      <c r="AG65">
        <f>V65+AF65+AD65+AE65</f>
        <v>0</v>
      </c>
      <c r="AH65">
        <v>5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MAX(0,($B$13+$C$13*BJ65)/(1+$D$13*BJ65)*BC65/(BE65+273)*$E$13)</f>
        <v>0</v>
      </c>
      <c r="AM65">
        <f>$B$11*BK65+$C$11*BL65+$F$11*BW65*(1-BZ65)</f>
        <v>0</v>
      </c>
      <c r="AN65">
        <f>AM65*AO65</f>
        <v>0</v>
      </c>
      <c r="AO65">
        <f>($B$11*$D$9+$C$11*$D$9+$F$11*((CJ65+CB65)/MAX(CJ65+CB65+CK65, 0.1)*$I$9+CK65/MAX(CJ65+CB65+CK65, 0.1)*$J$9))/($B$11+$C$11+$F$11)</f>
        <v>0</v>
      </c>
      <c r="AP65">
        <f>($B$11*$K$9+$C$11*$K$9+$F$11*((CJ65+CB65)/MAX(CJ65+CB65+CK65, 0.1)*$P$9+CK65/MAX(CJ65+CB65+CK65, 0.1)*$Q$9))/($B$11+$C$11+$F$11)</f>
        <v>0</v>
      </c>
      <c r="AQ65">
        <v>6</v>
      </c>
      <c r="AR65">
        <v>0.5</v>
      </c>
      <c r="AS65" t="s">
        <v>346</v>
      </c>
      <c r="AT65">
        <v>2</v>
      </c>
      <c r="AU65">
        <v>1692720924</v>
      </c>
      <c r="AV65">
        <v>402.351</v>
      </c>
      <c r="AW65">
        <v>419.99</v>
      </c>
      <c r="AX65">
        <v>13.5506</v>
      </c>
      <c r="AY65">
        <v>9.49465</v>
      </c>
      <c r="AZ65">
        <v>400.865</v>
      </c>
      <c r="BA65">
        <v>13.4701</v>
      </c>
      <c r="BB65">
        <v>499.976</v>
      </c>
      <c r="BC65">
        <v>100.245</v>
      </c>
      <c r="BD65">
        <v>0.100149</v>
      </c>
      <c r="BE65">
        <v>22.4852</v>
      </c>
      <c r="BF65">
        <v>22.2487</v>
      </c>
      <c r="BG65">
        <v>999.9</v>
      </c>
      <c r="BH65">
        <v>0</v>
      </c>
      <c r="BI65">
        <v>0</v>
      </c>
      <c r="BJ65">
        <v>9986.25</v>
      </c>
      <c r="BK65">
        <v>0</v>
      </c>
      <c r="BL65">
        <v>998.442</v>
      </c>
      <c r="BM65">
        <v>-17.6385</v>
      </c>
      <c r="BN65">
        <v>407.878</v>
      </c>
      <c r="BO65">
        <v>424.016</v>
      </c>
      <c r="BP65">
        <v>4.05596</v>
      </c>
      <c r="BQ65">
        <v>419.99</v>
      </c>
      <c r="BR65">
        <v>9.49465</v>
      </c>
      <c r="BS65">
        <v>1.35838</v>
      </c>
      <c r="BT65">
        <v>0.951787</v>
      </c>
      <c r="BU65">
        <v>11.4608</v>
      </c>
      <c r="BV65">
        <v>6.19851</v>
      </c>
      <c r="BW65">
        <v>2000.04</v>
      </c>
      <c r="BX65">
        <v>0.900007</v>
      </c>
      <c r="BY65">
        <v>0.09999280000000001</v>
      </c>
      <c r="BZ65">
        <v>0</v>
      </c>
      <c r="CA65">
        <v>2.7043</v>
      </c>
      <c r="CB65">
        <v>0</v>
      </c>
      <c r="CC65">
        <v>21605.4</v>
      </c>
      <c r="CD65">
        <v>17859.4</v>
      </c>
      <c r="CE65">
        <v>38.125</v>
      </c>
      <c r="CF65">
        <v>38.875</v>
      </c>
      <c r="CG65">
        <v>38.437</v>
      </c>
      <c r="CH65">
        <v>37.312</v>
      </c>
      <c r="CI65">
        <v>37.25</v>
      </c>
      <c r="CJ65">
        <v>1800.05</v>
      </c>
      <c r="CK65">
        <v>199.99</v>
      </c>
      <c r="CL65">
        <v>0</v>
      </c>
      <c r="CM65">
        <v>1692720918.8</v>
      </c>
      <c r="CN65">
        <v>0</v>
      </c>
      <c r="CO65">
        <v>1692714554</v>
      </c>
      <c r="CP65" t="s">
        <v>347</v>
      </c>
      <c r="CQ65">
        <v>1692714553.5</v>
      </c>
      <c r="CR65">
        <v>1692714554</v>
      </c>
      <c r="CS65">
        <v>2</v>
      </c>
      <c r="CT65">
        <v>0.064</v>
      </c>
      <c r="CU65">
        <v>-0.002</v>
      </c>
      <c r="CV65">
        <v>1.486</v>
      </c>
      <c r="CW65">
        <v>0.081</v>
      </c>
      <c r="CX65">
        <v>415</v>
      </c>
      <c r="CY65">
        <v>13</v>
      </c>
      <c r="CZ65">
        <v>0.3</v>
      </c>
      <c r="DA65">
        <v>0.11</v>
      </c>
      <c r="DB65">
        <v>13.32949462604473</v>
      </c>
      <c r="DC65">
        <v>0.5696734571480321</v>
      </c>
      <c r="DD65">
        <v>0.03011343754400126</v>
      </c>
      <c r="DE65">
        <v>1</v>
      </c>
      <c r="DF65">
        <v>0.003419203885476659</v>
      </c>
      <c r="DG65">
        <v>4.577400298856649E-05</v>
      </c>
      <c r="DH65">
        <v>3.395516872608199E-06</v>
      </c>
      <c r="DI65">
        <v>1</v>
      </c>
      <c r="DJ65">
        <v>0.2655330940558635</v>
      </c>
      <c r="DK65">
        <v>-0.006703568501243875</v>
      </c>
      <c r="DL65">
        <v>0.0003374521457453891</v>
      </c>
      <c r="DM65">
        <v>1</v>
      </c>
      <c r="DN65">
        <v>3</v>
      </c>
      <c r="DO65">
        <v>3</v>
      </c>
      <c r="DP65" t="s">
        <v>348</v>
      </c>
      <c r="DQ65">
        <v>3.10215</v>
      </c>
      <c r="DR65">
        <v>2.73366</v>
      </c>
      <c r="DS65">
        <v>0.0970683</v>
      </c>
      <c r="DT65">
        <v>0.101276</v>
      </c>
      <c r="DU65">
        <v>0.06928719999999999</v>
      </c>
      <c r="DV65">
        <v>0.0542754</v>
      </c>
      <c r="DW65">
        <v>26330.2</v>
      </c>
      <c r="DX65">
        <v>28522.1</v>
      </c>
      <c r="DY65">
        <v>27605.8</v>
      </c>
      <c r="DZ65">
        <v>29827.8</v>
      </c>
      <c r="EA65">
        <v>32175</v>
      </c>
      <c r="EB65">
        <v>34837.4</v>
      </c>
      <c r="EC65">
        <v>37875.9</v>
      </c>
      <c r="ED65">
        <v>40944.9</v>
      </c>
      <c r="EE65">
        <v>2.16925</v>
      </c>
      <c r="EF65">
        <v>2.15338</v>
      </c>
      <c r="EG65">
        <v>0.0724196</v>
      </c>
      <c r="EH65">
        <v>0</v>
      </c>
      <c r="EI65">
        <v>21.054</v>
      </c>
      <c r="EJ65">
        <v>999.9</v>
      </c>
      <c r="EK65">
        <v>50.2</v>
      </c>
      <c r="EL65">
        <v>28.6</v>
      </c>
      <c r="EM65">
        <v>19.6774</v>
      </c>
      <c r="EN65">
        <v>64.7383</v>
      </c>
      <c r="EO65">
        <v>13.9704</v>
      </c>
      <c r="EP65">
        <v>1</v>
      </c>
      <c r="EQ65">
        <v>-0.264715</v>
      </c>
      <c r="ER65">
        <v>1.14572</v>
      </c>
      <c r="ES65">
        <v>20.2044</v>
      </c>
      <c r="ET65">
        <v>5.25832</v>
      </c>
      <c r="EU65">
        <v>12.0579</v>
      </c>
      <c r="EV65">
        <v>4.9732</v>
      </c>
      <c r="EW65">
        <v>3.293</v>
      </c>
      <c r="EX65">
        <v>9489.6</v>
      </c>
      <c r="EY65">
        <v>9999</v>
      </c>
      <c r="EZ65">
        <v>9999</v>
      </c>
      <c r="FA65">
        <v>147.5</v>
      </c>
      <c r="FB65">
        <v>4.97211</v>
      </c>
      <c r="FC65">
        <v>1.87076</v>
      </c>
      <c r="FD65">
        <v>1.87698</v>
      </c>
      <c r="FE65">
        <v>1.87006</v>
      </c>
      <c r="FF65">
        <v>1.87317</v>
      </c>
      <c r="FG65">
        <v>1.87469</v>
      </c>
      <c r="FH65">
        <v>1.8741</v>
      </c>
      <c r="FI65">
        <v>1.87556</v>
      </c>
      <c r="FJ65">
        <v>0</v>
      </c>
      <c r="FK65">
        <v>0</v>
      </c>
      <c r="FL65">
        <v>0</v>
      </c>
      <c r="FM65">
        <v>0</v>
      </c>
      <c r="FN65" t="s">
        <v>349</v>
      </c>
      <c r="FO65" t="s">
        <v>350</v>
      </c>
      <c r="FP65" t="s">
        <v>351</v>
      </c>
      <c r="FQ65" t="s">
        <v>351</v>
      </c>
      <c r="FR65" t="s">
        <v>351</v>
      </c>
      <c r="FS65" t="s">
        <v>351</v>
      </c>
      <c r="FT65">
        <v>0</v>
      </c>
      <c r="FU65">
        <v>100</v>
      </c>
      <c r="FV65">
        <v>100</v>
      </c>
      <c r="FW65">
        <v>1.486</v>
      </c>
      <c r="FX65">
        <v>0.0805</v>
      </c>
      <c r="FY65">
        <v>1.486142857142795</v>
      </c>
      <c r="FZ65">
        <v>0</v>
      </c>
      <c r="GA65">
        <v>0</v>
      </c>
      <c r="GB65">
        <v>0</v>
      </c>
      <c r="GC65">
        <v>0.08051999999999815</v>
      </c>
      <c r="GD65">
        <v>0</v>
      </c>
      <c r="GE65">
        <v>0</v>
      </c>
      <c r="GF65">
        <v>0</v>
      </c>
      <c r="GG65">
        <v>-1</v>
      </c>
      <c r="GH65">
        <v>-1</v>
      </c>
      <c r="GI65">
        <v>-1</v>
      </c>
      <c r="GJ65">
        <v>-1</v>
      </c>
      <c r="GK65">
        <v>106.2</v>
      </c>
      <c r="GL65">
        <v>106.2</v>
      </c>
      <c r="GM65">
        <v>1.073</v>
      </c>
      <c r="GN65">
        <v>2.55615</v>
      </c>
      <c r="GO65">
        <v>1.39893</v>
      </c>
      <c r="GP65">
        <v>2.29248</v>
      </c>
      <c r="GQ65">
        <v>1.44897</v>
      </c>
      <c r="GR65">
        <v>2.51465</v>
      </c>
      <c r="GS65">
        <v>31.6955</v>
      </c>
      <c r="GT65">
        <v>15.244</v>
      </c>
      <c r="GU65">
        <v>18</v>
      </c>
      <c r="GV65">
        <v>466.531</v>
      </c>
      <c r="GW65">
        <v>522.248</v>
      </c>
      <c r="GX65">
        <v>20.0004</v>
      </c>
      <c r="GY65">
        <v>23.7667</v>
      </c>
      <c r="GZ65">
        <v>30</v>
      </c>
      <c r="HA65">
        <v>23.8425</v>
      </c>
      <c r="HB65">
        <v>23.8319</v>
      </c>
      <c r="HC65">
        <v>21.4346</v>
      </c>
      <c r="HD65">
        <v>49.7317</v>
      </c>
      <c r="HE65">
        <v>0</v>
      </c>
      <c r="HF65">
        <v>20</v>
      </c>
      <c r="HG65">
        <v>420</v>
      </c>
      <c r="HH65">
        <v>9.53937</v>
      </c>
      <c r="HI65">
        <v>102.166</v>
      </c>
      <c r="HJ65">
        <v>102.283</v>
      </c>
    </row>
    <row r="66" spans="1:218">
      <c r="A66">
        <v>50</v>
      </c>
      <c r="B66">
        <v>1692721048.5</v>
      </c>
      <c r="C66">
        <v>6184.400000095367</v>
      </c>
      <c r="D66" t="s">
        <v>449</v>
      </c>
      <c r="E66" t="s">
        <v>450</v>
      </c>
      <c r="F66" t="s">
        <v>344</v>
      </c>
      <c r="I66" t="s">
        <v>345</v>
      </c>
      <c r="J66">
        <v>1692721048.5</v>
      </c>
      <c r="K66">
        <f>(L66)/1000</f>
        <v>0</v>
      </c>
      <c r="L66">
        <f>1000*BB66*AJ66*(AX66-AY66)/(100*AQ66*(1000-AJ66*AX66))</f>
        <v>0</v>
      </c>
      <c r="M66">
        <f>BB66*AJ66*(AW66-AV66*(1000-AJ66*AY66)/(1000-AJ66*AX66))/(100*AQ66)</f>
        <v>0</v>
      </c>
      <c r="N66">
        <f>AV66 - IF(AJ66&gt;1, M66*AQ66*100.0/(AL66*BJ66), 0)</f>
        <v>0</v>
      </c>
      <c r="O66">
        <f>((U66-K66/2)*N66-M66)/(U66+K66/2)</f>
        <v>0</v>
      </c>
      <c r="P66">
        <f>O66*(BC66+BD66)/1000.0</f>
        <v>0</v>
      </c>
      <c r="Q66">
        <f>(AV66 - IF(AJ66&gt;1, M66*AQ66*100.0/(AL66*BJ66), 0))*(BC66+BD66)/1000.0</f>
        <v>0</v>
      </c>
      <c r="R66">
        <f>2.0/((1/T66-1/S66)+SIGN(T66)*SQRT((1/T66-1/S66)*(1/T66-1/S66) + 4*AR66/((AR66+1)*(AR66+1))*(2*1/T66*1/S66-1/S66*1/S66)))</f>
        <v>0</v>
      </c>
      <c r="S66">
        <f>IF(LEFT(AS66,1)&lt;&gt;"0",IF(LEFT(AS66,1)="1",3.0,AT66),$D$5+$E$5*(BJ66*BC66/($K$5*1000))+$F$5*(BJ66*BC66/($K$5*1000))*MAX(MIN(AQ66,$J$5),$I$5)*MAX(MIN(AQ66,$J$5),$I$5)+$G$5*MAX(MIN(AQ66,$J$5),$I$5)*(BJ66*BC66/($K$5*1000))+$H$5*(BJ66*BC66/($K$5*1000))*(BJ66*BC66/($K$5*1000)))</f>
        <v>0</v>
      </c>
      <c r="T66">
        <f>K66*(1000-(1000*0.61365*exp(17.502*X66/(240.97+X66))/(BC66+BD66)+AX66)/2)/(1000*0.61365*exp(17.502*X66/(240.97+X66))/(BC66+BD66)-AX66)</f>
        <v>0</v>
      </c>
      <c r="U66">
        <f>1/((AR66+1)/(R66/1.6)+1/(S66/1.37)) + AR66/((AR66+1)/(R66/1.6) + AR66/(S66/1.37))</f>
        <v>0</v>
      </c>
      <c r="V66">
        <f>(AM66*AP66)</f>
        <v>0</v>
      </c>
      <c r="W66">
        <f>(BE66+(V66+2*0.95*5.67E-8*(((BE66+$B$7)+273)^4-(BE66+273)^4)-44100*K66)/(1.84*29.3*S66+8*0.95*5.67E-8*(BE66+273)^3))</f>
        <v>0</v>
      </c>
      <c r="X66">
        <f>($C$7*BF66+$D$7*BG66+$E$7*W66)</f>
        <v>0</v>
      </c>
      <c r="Y66">
        <f>0.61365*exp(17.502*X66/(240.97+X66))</f>
        <v>0</v>
      </c>
      <c r="Z66">
        <f>(AA66/AB66*100)</f>
        <v>0</v>
      </c>
      <c r="AA66">
        <f>AX66*(BC66+BD66)/1000</f>
        <v>0</v>
      </c>
      <c r="AB66">
        <f>0.61365*exp(17.502*BE66/(240.97+BE66))</f>
        <v>0</v>
      </c>
      <c r="AC66">
        <f>(Y66-AX66*(BC66+BD66)/1000)</f>
        <v>0</v>
      </c>
      <c r="AD66">
        <f>(-K66*44100)</f>
        <v>0</v>
      </c>
      <c r="AE66">
        <f>2*29.3*S66*0.92*(BE66-X66)</f>
        <v>0</v>
      </c>
      <c r="AF66">
        <f>2*0.95*5.67E-8*(((BE66+$B$7)+273)^4-(X66+273)^4)</f>
        <v>0</v>
      </c>
      <c r="AG66">
        <f>V66+AF66+AD66+AE66</f>
        <v>0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MAX(0,($B$13+$C$13*BJ66)/(1+$D$13*BJ66)*BC66/(BE66+273)*$E$13)</f>
        <v>0</v>
      </c>
      <c r="AM66">
        <f>$B$11*BK66+$C$11*BL66+$F$11*BW66*(1-BZ66)</f>
        <v>0</v>
      </c>
      <c r="AN66">
        <f>AM66*AO66</f>
        <v>0</v>
      </c>
      <c r="AO66">
        <f>($B$11*$D$9+$C$11*$D$9+$F$11*((CJ66+CB66)/MAX(CJ66+CB66+CK66, 0.1)*$I$9+CK66/MAX(CJ66+CB66+CK66, 0.1)*$J$9))/($B$11+$C$11+$F$11)</f>
        <v>0</v>
      </c>
      <c r="AP66">
        <f>($B$11*$K$9+$C$11*$K$9+$F$11*((CJ66+CB66)/MAX(CJ66+CB66+CK66, 0.1)*$P$9+CK66/MAX(CJ66+CB66+CK66, 0.1)*$Q$9))/($B$11+$C$11+$F$11)</f>
        <v>0</v>
      </c>
      <c r="AQ66">
        <v>6</v>
      </c>
      <c r="AR66">
        <v>0.5</v>
      </c>
      <c r="AS66" t="s">
        <v>346</v>
      </c>
      <c r="AT66">
        <v>2</v>
      </c>
      <c r="AU66">
        <v>1692721048.5</v>
      </c>
      <c r="AV66">
        <v>407.834</v>
      </c>
      <c r="AW66">
        <v>420.027</v>
      </c>
      <c r="AX66">
        <v>13.5856</v>
      </c>
      <c r="AY66">
        <v>9.499980000000001</v>
      </c>
      <c r="AZ66">
        <v>406.348</v>
      </c>
      <c r="BA66">
        <v>13.5051</v>
      </c>
      <c r="BB66">
        <v>499.911</v>
      </c>
      <c r="BC66">
        <v>100.248</v>
      </c>
      <c r="BD66">
        <v>0.10003</v>
      </c>
      <c r="BE66">
        <v>22.5017</v>
      </c>
      <c r="BF66">
        <v>22.5689</v>
      </c>
      <c r="BG66">
        <v>999.9</v>
      </c>
      <c r="BH66">
        <v>0</v>
      </c>
      <c r="BI66">
        <v>0</v>
      </c>
      <c r="BJ66">
        <v>9997.5</v>
      </c>
      <c r="BK66">
        <v>0</v>
      </c>
      <c r="BL66">
        <v>437.934</v>
      </c>
      <c r="BM66">
        <v>-12.1937</v>
      </c>
      <c r="BN66">
        <v>413.451</v>
      </c>
      <c r="BO66">
        <v>424.056</v>
      </c>
      <c r="BP66">
        <v>4.08561</v>
      </c>
      <c r="BQ66">
        <v>420.027</v>
      </c>
      <c r="BR66">
        <v>9.499980000000001</v>
      </c>
      <c r="BS66">
        <v>1.36192</v>
      </c>
      <c r="BT66">
        <v>0.95235</v>
      </c>
      <c r="BU66">
        <v>11.5002</v>
      </c>
      <c r="BV66">
        <v>6.20708</v>
      </c>
      <c r="BW66">
        <v>1999.75</v>
      </c>
      <c r="BX66">
        <v>0.9000010000000001</v>
      </c>
      <c r="BY66">
        <v>0.0999987</v>
      </c>
      <c r="BZ66">
        <v>0</v>
      </c>
      <c r="CA66">
        <v>2.568</v>
      </c>
      <c r="CB66">
        <v>0</v>
      </c>
      <c r="CC66">
        <v>22193.9</v>
      </c>
      <c r="CD66">
        <v>17856.8</v>
      </c>
      <c r="CE66">
        <v>37.5</v>
      </c>
      <c r="CF66">
        <v>38.875</v>
      </c>
      <c r="CG66">
        <v>37.875</v>
      </c>
      <c r="CH66">
        <v>37.125</v>
      </c>
      <c r="CI66">
        <v>36.875</v>
      </c>
      <c r="CJ66">
        <v>1799.78</v>
      </c>
      <c r="CK66">
        <v>199.97</v>
      </c>
      <c r="CL66">
        <v>0</v>
      </c>
      <c r="CM66">
        <v>1692721043.6</v>
      </c>
      <c r="CN66">
        <v>0</v>
      </c>
      <c r="CO66">
        <v>1692714554</v>
      </c>
      <c r="CP66" t="s">
        <v>347</v>
      </c>
      <c r="CQ66">
        <v>1692714553.5</v>
      </c>
      <c r="CR66">
        <v>1692714554</v>
      </c>
      <c r="CS66">
        <v>2</v>
      </c>
      <c r="CT66">
        <v>0.064</v>
      </c>
      <c r="CU66">
        <v>-0.002</v>
      </c>
      <c r="CV66">
        <v>1.486</v>
      </c>
      <c r="CW66">
        <v>0.081</v>
      </c>
      <c r="CX66">
        <v>415</v>
      </c>
      <c r="CY66">
        <v>13</v>
      </c>
      <c r="CZ66">
        <v>0.3</v>
      </c>
      <c r="DA66">
        <v>0.11</v>
      </c>
      <c r="DB66">
        <v>8.722331523565014</v>
      </c>
      <c r="DC66">
        <v>-0.05557365548529412</v>
      </c>
      <c r="DD66">
        <v>0.0219660168766489</v>
      </c>
      <c r="DE66">
        <v>1</v>
      </c>
      <c r="DF66">
        <v>0.003446250980637375</v>
      </c>
      <c r="DG66">
        <v>3.136941638320454E-05</v>
      </c>
      <c r="DH66">
        <v>2.471304691383379E-06</v>
      </c>
      <c r="DI66">
        <v>1</v>
      </c>
      <c r="DJ66">
        <v>0.2573522414305138</v>
      </c>
      <c r="DK66">
        <v>-0.003742556364288015</v>
      </c>
      <c r="DL66">
        <v>0.0002323894450167331</v>
      </c>
      <c r="DM66">
        <v>1</v>
      </c>
      <c r="DN66">
        <v>3</v>
      </c>
      <c r="DO66">
        <v>3</v>
      </c>
      <c r="DP66" t="s">
        <v>348</v>
      </c>
      <c r="DQ66">
        <v>3.10208</v>
      </c>
      <c r="DR66">
        <v>2.73364</v>
      </c>
      <c r="DS66">
        <v>0.0980737</v>
      </c>
      <c r="DT66">
        <v>0.101277</v>
      </c>
      <c r="DU66">
        <v>0.0694197</v>
      </c>
      <c r="DV66">
        <v>0.0542958</v>
      </c>
      <c r="DW66">
        <v>26298.2</v>
      </c>
      <c r="DX66">
        <v>28517.8</v>
      </c>
      <c r="DY66">
        <v>27603.2</v>
      </c>
      <c r="DZ66">
        <v>29823.5</v>
      </c>
      <c r="EA66">
        <v>32167.2</v>
      </c>
      <c r="EB66">
        <v>34831.5</v>
      </c>
      <c r="EC66">
        <v>37872.1</v>
      </c>
      <c r="ED66">
        <v>40938.8</v>
      </c>
      <c r="EE66">
        <v>2.18285</v>
      </c>
      <c r="EF66">
        <v>2.15193</v>
      </c>
      <c r="EG66">
        <v>0.0665858</v>
      </c>
      <c r="EH66">
        <v>0</v>
      </c>
      <c r="EI66">
        <v>21.471</v>
      </c>
      <c r="EJ66">
        <v>999.9</v>
      </c>
      <c r="EK66">
        <v>50</v>
      </c>
      <c r="EL66">
        <v>28.7</v>
      </c>
      <c r="EM66">
        <v>19.7132</v>
      </c>
      <c r="EN66">
        <v>64.6383</v>
      </c>
      <c r="EO66">
        <v>13.8862</v>
      </c>
      <c r="EP66">
        <v>1</v>
      </c>
      <c r="EQ66">
        <v>-0.259853</v>
      </c>
      <c r="ER66">
        <v>1.24525</v>
      </c>
      <c r="ES66">
        <v>20.2051</v>
      </c>
      <c r="ET66">
        <v>5.25533</v>
      </c>
      <c r="EU66">
        <v>12.0579</v>
      </c>
      <c r="EV66">
        <v>4.9728</v>
      </c>
      <c r="EW66">
        <v>3.29228</v>
      </c>
      <c r="EX66">
        <v>9492.5</v>
      </c>
      <c r="EY66">
        <v>9999</v>
      </c>
      <c r="EZ66">
        <v>9999</v>
      </c>
      <c r="FA66">
        <v>147.5</v>
      </c>
      <c r="FB66">
        <v>4.97212</v>
      </c>
      <c r="FC66">
        <v>1.87076</v>
      </c>
      <c r="FD66">
        <v>1.87697</v>
      </c>
      <c r="FE66">
        <v>1.87007</v>
      </c>
      <c r="FF66">
        <v>1.87317</v>
      </c>
      <c r="FG66">
        <v>1.87469</v>
      </c>
      <c r="FH66">
        <v>1.87408</v>
      </c>
      <c r="FI66">
        <v>1.87554</v>
      </c>
      <c r="FJ66">
        <v>0</v>
      </c>
      <c r="FK66">
        <v>0</v>
      </c>
      <c r="FL66">
        <v>0</v>
      </c>
      <c r="FM66">
        <v>0</v>
      </c>
      <c r="FN66" t="s">
        <v>349</v>
      </c>
      <c r="FO66" t="s">
        <v>350</v>
      </c>
      <c r="FP66" t="s">
        <v>351</v>
      </c>
      <c r="FQ66" t="s">
        <v>351</v>
      </c>
      <c r="FR66" t="s">
        <v>351</v>
      </c>
      <c r="FS66" t="s">
        <v>351</v>
      </c>
      <c r="FT66">
        <v>0</v>
      </c>
      <c r="FU66">
        <v>100</v>
      </c>
      <c r="FV66">
        <v>100</v>
      </c>
      <c r="FW66">
        <v>1.486</v>
      </c>
      <c r="FX66">
        <v>0.0805</v>
      </c>
      <c r="FY66">
        <v>1.486142857142795</v>
      </c>
      <c r="FZ66">
        <v>0</v>
      </c>
      <c r="GA66">
        <v>0</v>
      </c>
      <c r="GB66">
        <v>0</v>
      </c>
      <c r="GC66">
        <v>0.08051999999999815</v>
      </c>
      <c r="GD66">
        <v>0</v>
      </c>
      <c r="GE66">
        <v>0</v>
      </c>
      <c r="GF66">
        <v>0</v>
      </c>
      <c r="GG66">
        <v>-1</v>
      </c>
      <c r="GH66">
        <v>-1</v>
      </c>
      <c r="GI66">
        <v>-1</v>
      </c>
      <c r="GJ66">
        <v>-1</v>
      </c>
      <c r="GK66">
        <v>108.2</v>
      </c>
      <c r="GL66">
        <v>108.2</v>
      </c>
      <c r="GM66">
        <v>1.073</v>
      </c>
      <c r="GN66">
        <v>2.54761</v>
      </c>
      <c r="GO66">
        <v>1.39893</v>
      </c>
      <c r="GP66">
        <v>2.29248</v>
      </c>
      <c r="GQ66">
        <v>1.44897</v>
      </c>
      <c r="GR66">
        <v>2.51953</v>
      </c>
      <c r="GS66">
        <v>31.8707</v>
      </c>
      <c r="GT66">
        <v>15.2265</v>
      </c>
      <c r="GU66">
        <v>18</v>
      </c>
      <c r="GV66">
        <v>474.967</v>
      </c>
      <c r="GW66">
        <v>521.624</v>
      </c>
      <c r="GX66">
        <v>20.001</v>
      </c>
      <c r="GY66">
        <v>23.8165</v>
      </c>
      <c r="GZ66">
        <v>30.0004</v>
      </c>
      <c r="HA66">
        <v>23.8748</v>
      </c>
      <c r="HB66">
        <v>23.8679</v>
      </c>
      <c r="HC66">
        <v>21.4419</v>
      </c>
      <c r="HD66">
        <v>49.7317</v>
      </c>
      <c r="HE66">
        <v>0</v>
      </c>
      <c r="HF66">
        <v>20</v>
      </c>
      <c r="HG66">
        <v>420</v>
      </c>
      <c r="HH66">
        <v>9.502840000000001</v>
      </c>
      <c r="HI66">
        <v>102.156</v>
      </c>
      <c r="HJ66">
        <v>102.268</v>
      </c>
    </row>
    <row r="67" spans="1:218">
      <c r="A67">
        <v>51</v>
      </c>
      <c r="B67">
        <v>1692721204</v>
      </c>
      <c r="C67">
        <v>6339.900000095367</v>
      </c>
      <c r="D67" t="s">
        <v>451</v>
      </c>
      <c r="E67" t="s">
        <v>452</v>
      </c>
      <c r="F67" t="s">
        <v>344</v>
      </c>
      <c r="I67" t="s">
        <v>345</v>
      </c>
      <c r="J67">
        <v>1692721204</v>
      </c>
      <c r="K67">
        <f>(L67)/1000</f>
        <v>0</v>
      </c>
      <c r="L67">
        <f>1000*BB67*AJ67*(AX67-AY67)/(100*AQ67*(1000-AJ67*AX67))</f>
        <v>0</v>
      </c>
      <c r="M67">
        <f>BB67*AJ67*(AW67-AV67*(1000-AJ67*AY67)/(1000-AJ67*AX67))/(100*AQ67)</f>
        <v>0</v>
      </c>
      <c r="N67">
        <f>AV67 - IF(AJ67&gt;1, M67*AQ67*100.0/(AL67*BJ67), 0)</f>
        <v>0</v>
      </c>
      <c r="O67">
        <f>((U67-K67/2)*N67-M67)/(U67+K67/2)</f>
        <v>0</v>
      </c>
      <c r="P67">
        <f>O67*(BC67+BD67)/1000.0</f>
        <v>0</v>
      </c>
      <c r="Q67">
        <f>(AV67 - IF(AJ67&gt;1, M67*AQ67*100.0/(AL67*BJ67), 0))*(BC67+BD67)/1000.0</f>
        <v>0</v>
      </c>
      <c r="R67">
        <f>2.0/((1/T67-1/S67)+SIGN(T67)*SQRT((1/T67-1/S67)*(1/T67-1/S67) + 4*AR67/((AR67+1)*(AR67+1))*(2*1/T67*1/S67-1/S67*1/S67)))</f>
        <v>0</v>
      </c>
      <c r="S67">
        <f>IF(LEFT(AS67,1)&lt;&gt;"0",IF(LEFT(AS67,1)="1",3.0,AT67),$D$5+$E$5*(BJ67*BC67/($K$5*1000))+$F$5*(BJ67*BC67/($K$5*1000))*MAX(MIN(AQ67,$J$5),$I$5)*MAX(MIN(AQ67,$J$5),$I$5)+$G$5*MAX(MIN(AQ67,$J$5),$I$5)*(BJ67*BC67/($K$5*1000))+$H$5*(BJ67*BC67/($K$5*1000))*(BJ67*BC67/($K$5*1000)))</f>
        <v>0</v>
      </c>
      <c r="T67">
        <f>K67*(1000-(1000*0.61365*exp(17.502*X67/(240.97+X67))/(BC67+BD67)+AX67)/2)/(1000*0.61365*exp(17.502*X67/(240.97+X67))/(BC67+BD67)-AX67)</f>
        <v>0</v>
      </c>
      <c r="U67">
        <f>1/((AR67+1)/(R67/1.6)+1/(S67/1.37)) + AR67/((AR67+1)/(R67/1.6) + AR67/(S67/1.37))</f>
        <v>0</v>
      </c>
      <c r="V67">
        <f>(AM67*AP67)</f>
        <v>0</v>
      </c>
      <c r="W67">
        <f>(BE67+(V67+2*0.95*5.67E-8*(((BE67+$B$7)+273)^4-(BE67+273)^4)-44100*K67)/(1.84*29.3*S67+8*0.95*5.67E-8*(BE67+273)^3))</f>
        <v>0</v>
      </c>
      <c r="X67">
        <f>($C$7*BF67+$D$7*BG67+$E$7*W67)</f>
        <v>0</v>
      </c>
      <c r="Y67">
        <f>0.61365*exp(17.502*X67/(240.97+X67))</f>
        <v>0</v>
      </c>
      <c r="Z67">
        <f>(AA67/AB67*100)</f>
        <v>0</v>
      </c>
      <c r="AA67">
        <f>AX67*(BC67+BD67)/1000</f>
        <v>0</v>
      </c>
      <c r="AB67">
        <f>0.61365*exp(17.502*BE67/(240.97+BE67))</f>
        <v>0</v>
      </c>
      <c r="AC67">
        <f>(Y67-AX67*(BC67+BD67)/1000)</f>
        <v>0</v>
      </c>
      <c r="AD67">
        <f>(-K67*44100)</f>
        <v>0</v>
      </c>
      <c r="AE67">
        <f>2*29.3*S67*0.92*(BE67-X67)</f>
        <v>0</v>
      </c>
      <c r="AF67">
        <f>2*0.95*5.67E-8*(((BE67+$B$7)+273)^4-(X67+273)^4)</f>
        <v>0</v>
      </c>
      <c r="AG67">
        <f>V67+AF67+AD67+AE67</f>
        <v>0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MAX(0,($B$13+$C$13*BJ67)/(1+$D$13*BJ67)*BC67/(BE67+273)*$E$13)</f>
        <v>0</v>
      </c>
      <c r="AM67">
        <f>$B$11*BK67+$C$11*BL67+$F$11*BW67*(1-BZ67)</f>
        <v>0</v>
      </c>
      <c r="AN67">
        <f>AM67*AO67</f>
        <v>0</v>
      </c>
      <c r="AO67">
        <f>($B$11*$D$9+$C$11*$D$9+$F$11*((CJ67+CB67)/MAX(CJ67+CB67+CK67, 0.1)*$I$9+CK67/MAX(CJ67+CB67+CK67, 0.1)*$J$9))/($B$11+$C$11+$F$11)</f>
        <v>0</v>
      </c>
      <c r="AP67">
        <f>($B$11*$K$9+$C$11*$K$9+$F$11*((CJ67+CB67)/MAX(CJ67+CB67+CK67, 0.1)*$P$9+CK67/MAX(CJ67+CB67+CK67, 0.1)*$Q$9))/($B$11+$C$11+$F$11)</f>
        <v>0</v>
      </c>
      <c r="AQ67">
        <v>6</v>
      </c>
      <c r="AR67">
        <v>0.5</v>
      </c>
      <c r="AS67" t="s">
        <v>346</v>
      </c>
      <c r="AT67">
        <v>2</v>
      </c>
      <c r="AU67">
        <v>1692721204</v>
      </c>
      <c r="AV67">
        <v>419.968</v>
      </c>
      <c r="AW67">
        <v>419.947</v>
      </c>
      <c r="AX67">
        <v>13.4874</v>
      </c>
      <c r="AY67">
        <v>13.6135</v>
      </c>
      <c r="AZ67">
        <v>418.482</v>
      </c>
      <c r="BA67">
        <v>13.4069</v>
      </c>
      <c r="BB67">
        <v>499.965</v>
      </c>
      <c r="BC67">
        <v>100.253</v>
      </c>
      <c r="BD67">
        <v>0.100165</v>
      </c>
      <c r="BE67">
        <v>22.6533</v>
      </c>
      <c r="BF67">
        <v>23.0486</v>
      </c>
      <c r="BG67">
        <v>999.9</v>
      </c>
      <c r="BH67">
        <v>0</v>
      </c>
      <c r="BI67">
        <v>0</v>
      </c>
      <c r="BJ67">
        <v>10001.2</v>
      </c>
      <c r="BK67">
        <v>0</v>
      </c>
      <c r="BL67">
        <v>1079.68</v>
      </c>
      <c r="BM67">
        <v>0.0205688</v>
      </c>
      <c r="BN67">
        <v>425.71</v>
      </c>
      <c r="BO67">
        <v>425.743</v>
      </c>
      <c r="BP67">
        <v>-0.126123</v>
      </c>
      <c r="BQ67">
        <v>419.947</v>
      </c>
      <c r="BR67">
        <v>13.6135</v>
      </c>
      <c r="BS67">
        <v>1.35215</v>
      </c>
      <c r="BT67">
        <v>1.36479</v>
      </c>
      <c r="BU67">
        <v>11.3914</v>
      </c>
      <c r="BV67">
        <v>11.532</v>
      </c>
      <c r="BW67">
        <v>2000.06</v>
      </c>
      <c r="BX67">
        <v>0.899989</v>
      </c>
      <c r="BY67">
        <v>0.100011</v>
      </c>
      <c r="BZ67">
        <v>0</v>
      </c>
      <c r="CA67">
        <v>2.84</v>
      </c>
      <c r="CB67">
        <v>0</v>
      </c>
      <c r="CC67">
        <v>6500.34</v>
      </c>
      <c r="CD67">
        <v>17859.5</v>
      </c>
      <c r="CE67">
        <v>40.437</v>
      </c>
      <c r="CF67">
        <v>41.812</v>
      </c>
      <c r="CG67">
        <v>40.5</v>
      </c>
      <c r="CH67">
        <v>40.5</v>
      </c>
      <c r="CI67">
        <v>39.375</v>
      </c>
      <c r="CJ67">
        <v>1800.03</v>
      </c>
      <c r="CK67">
        <v>200.03</v>
      </c>
      <c r="CL67">
        <v>0</v>
      </c>
      <c r="CM67">
        <v>1692721199</v>
      </c>
      <c r="CN67">
        <v>0</v>
      </c>
      <c r="CO67">
        <v>1692714554</v>
      </c>
      <c r="CP67" t="s">
        <v>347</v>
      </c>
      <c r="CQ67">
        <v>1692714553.5</v>
      </c>
      <c r="CR67">
        <v>1692714554</v>
      </c>
      <c r="CS67">
        <v>2</v>
      </c>
      <c r="CT67">
        <v>0.064</v>
      </c>
      <c r="CU67">
        <v>-0.002</v>
      </c>
      <c r="CV67">
        <v>1.486</v>
      </c>
      <c r="CW67">
        <v>0.081</v>
      </c>
      <c r="CX67">
        <v>415</v>
      </c>
      <c r="CY67">
        <v>13</v>
      </c>
      <c r="CZ67">
        <v>0.3</v>
      </c>
      <c r="DA67">
        <v>0.11</v>
      </c>
      <c r="DB67">
        <v>0.087951598955928</v>
      </c>
      <c r="DC67">
        <v>-0.3461407844294125</v>
      </c>
      <c r="DD67">
        <v>0.02142483384728675</v>
      </c>
      <c r="DE67">
        <v>1</v>
      </c>
      <c r="DF67">
        <v>-0.0002324617019977938</v>
      </c>
      <c r="DG67">
        <v>0.0010619362570649</v>
      </c>
      <c r="DH67">
        <v>7.70658686422076E-05</v>
      </c>
      <c r="DI67">
        <v>1</v>
      </c>
      <c r="DJ67">
        <v>-0.01226770989758444</v>
      </c>
      <c r="DK67">
        <v>0.05843735283206691</v>
      </c>
      <c r="DL67">
        <v>0.002816600316829094</v>
      </c>
      <c r="DM67">
        <v>1</v>
      </c>
      <c r="DN67">
        <v>3</v>
      </c>
      <c r="DO67">
        <v>3</v>
      </c>
      <c r="DP67" t="s">
        <v>348</v>
      </c>
      <c r="DQ67">
        <v>3.1031</v>
      </c>
      <c r="DR67">
        <v>2.73381</v>
      </c>
      <c r="DS67">
        <v>0.100273</v>
      </c>
      <c r="DT67">
        <v>0.101292</v>
      </c>
      <c r="DU67">
        <v>0.0690274</v>
      </c>
      <c r="DV67">
        <v>0.0715919</v>
      </c>
      <c r="DW67">
        <v>26223.9</v>
      </c>
      <c r="DX67">
        <v>28508</v>
      </c>
      <c r="DY67">
        <v>27592.9</v>
      </c>
      <c r="DZ67">
        <v>29813.9</v>
      </c>
      <c r="EA67">
        <v>32170.6</v>
      </c>
      <c r="EB67">
        <v>34182.9</v>
      </c>
      <c r="EC67">
        <v>37860.2</v>
      </c>
      <c r="ED67">
        <v>40924.3</v>
      </c>
      <c r="EE67">
        <v>2.19132</v>
      </c>
      <c r="EF67">
        <v>2.159</v>
      </c>
      <c r="EG67">
        <v>0.0883862</v>
      </c>
      <c r="EH67">
        <v>0</v>
      </c>
      <c r="EI67">
        <v>21.592</v>
      </c>
      <c r="EJ67">
        <v>999.9</v>
      </c>
      <c r="EK67">
        <v>50.3</v>
      </c>
      <c r="EL67">
        <v>28.9</v>
      </c>
      <c r="EM67">
        <v>20.0606</v>
      </c>
      <c r="EN67">
        <v>64.45829999999999</v>
      </c>
      <c r="EO67">
        <v>13.6579</v>
      </c>
      <c r="EP67">
        <v>1</v>
      </c>
      <c r="EQ67">
        <v>-0.253288</v>
      </c>
      <c r="ER67">
        <v>1.44061</v>
      </c>
      <c r="ES67">
        <v>20.2027</v>
      </c>
      <c r="ET67">
        <v>5.25578</v>
      </c>
      <c r="EU67">
        <v>12.0579</v>
      </c>
      <c r="EV67">
        <v>4.97255</v>
      </c>
      <c r="EW67">
        <v>3.29255</v>
      </c>
      <c r="EX67">
        <v>9496</v>
      </c>
      <c r="EY67">
        <v>9999</v>
      </c>
      <c r="EZ67">
        <v>9999</v>
      </c>
      <c r="FA67">
        <v>147.6</v>
      </c>
      <c r="FB67">
        <v>4.97212</v>
      </c>
      <c r="FC67">
        <v>1.87083</v>
      </c>
      <c r="FD67">
        <v>1.87698</v>
      </c>
      <c r="FE67">
        <v>1.87012</v>
      </c>
      <c r="FF67">
        <v>1.87318</v>
      </c>
      <c r="FG67">
        <v>1.87469</v>
      </c>
      <c r="FH67">
        <v>1.87413</v>
      </c>
      <c r="FI67">
        <v>1.87559</v>
      </c>
      <c r="FJ67">
        <v>0</v>
      </c>
      <c r="FK67">
        <v>0</v>
      </c>
      <c r="FL67">
        <v>0</v>
      </c>
      <c r="FM67">
        <v>0</v>
      </c>
      <c r="FN67" t="s">
        <v>349</v>
      </c>
      <c r="FO67" t="s">
        <v>350</v>
      </c>
      <c r="FP67" t="s">
        <v>351</v>
      </c>
      <c r="FQ67" t="s">
        <v>351</v>
      </c>
      <c r="FR67" t="s">
        <v>351</v>
      </c>
      <c r="FS67" t="s">
        <v>351</v>
      </c>
      <c r="FT67">
        <v>0</v>
      </c>
      <c r="FU67">
        <v>100</v>
      </c>
      <c r="FV67">
        <v>100</v>
      </c>
      <c r="FW67">
        <v>1.486</v>
      </c>
      <c r="FX67">
        <v>0.0805</v>
      </c>
      <c r="FY67">
        <v>1.486142857142795</v>
      </c>
      <c r="FZ67">
        <v>0</v>
      </c>
      <c r="GA67">
        <v>0</v>
      </c>
      <c r="GB67">
        <v>0</v>
      </c>
      <c r="GC67">
        <v>0.08051999999999815</v>
      </c>
      <c r="GD67">
        <v>0</v>
      </c>
      <c r="GE67">
        <v>0</v>
      </c>
      <c r="GF67">
        <v>0</v>
      </c>
      <c r="GG67">
        <v>-1</v>
      </c>
      <c r="GH67">
        <v>-1</v>
      </c>
      <c r="GI67">
        <v>-1</v>
      </c>
      <c r="GJ67">
        <v>-1</v>
      </c>
      <c r="GK67">
        <v>110.8</v>
      </c>
      <c r="GL67">
        <v>110.8</v>
      </c>
      <c r="GM67">
        <v>1.07666</v>
      </c>
      <c r="GN67">
        <v>2.55493</v>
      </c>
      <c r="GO67">
        <v>1.39893</v>
      </c>
      <c r="GP67">
        <v>2.29126</v>
      </c>
      <c r="GQ67">
        <v>1.44897</v>
      </c>
      <c r="GR67">
        <v>2.49023</v>
      </c>
      <c r="GS67">
        <v>32.0904</v>
      </c>
      <c r="GT67">
        <v>15.1915</v>
      </c>
      <c r="GU67">
        <v>18</v>
      </c>
      <c r="GV67">
        <v>480.833</v>
      </c>
      <c r="GW67">
        <v>527.2859999999999</v>
      </c>
      <c r="GX67">
        <v>20.0022</v>
      </c>
      <c r="GY67">
        <v>23.9253</v>
      </c>
      <c r="GZ67">
        <v>30.0003</v>
      </c>
      <c r="HA67">
        <v>23.9512</v>
      </c>
      <c r="HB67">
        <v>23.9371</v>
      </c>
      <c r="HC67">
        <v>21.5109</v>
      </c>
      <c r="HD67">
        <v>33.9061</v>
      </c>
      <c r="HE67">
        <v>0</v>
      </c>
      <c r="HF67">
        <v>20</v>
      </c>
      <c r="HG67">
        <v>420</v>
      </c>
      <c r="HH67">
        <v>13.7209</v>
      </c>
      <c r="HI67">
        <v>102.121</v>
      </c>
      <c r="HJ67">
        <v>102.233</v>
      </c>
    </row>
    <row r="68" spans="1:218">
      <c r="A68">
        <v>52</v>
      </c>
      <c r="B68">
        <v>1692721307.5</v>
      </c>
      <c r="C68">
        <v>6443.400000095367</v>
      </c>
      <c r="D68" t="s">
        <v>453</v>
      </c>
      <c r="E68" t="s">
        <v>454</v>
      </c>
      <c r="F68" t="s">
        <v>344</v>
      </c>
      <c r="I68" t="s">
        <v>345</v>
      </c>
      <c r="J68">
        <v>1692721307.5</v>
      </c>
      <c r="K68">
        <f>(L68)/1000</f>
        <v>0</v>
      </c>
      <c r="L68">
        <f>1000*BB68*AJ68*(AX68-AY68)/(100*AQ68*(1000-AJ68*AX68))</f>
        <v>0</v>
      </c>
      <c r="M68">
        <f>BB68*AJ68*(AW68-AV68*(1000-AJ68*AY68)/(1000-AJ68*AX68))/(100*AQ68)</f>
        <v>0</v>
      </c>
      <c r="N68">
        <f>AV68 - IF(AJ68&gt;1, M68*AQ68*100.0/(AL68*BJ68), 0)</f>
        <v>0</v>
      </c>
      <c r="O68">
        <f>((U68-K68/2)*N68-M68)/(U68+K68/2)</f>
        <v>0</v>
      </c>
      <c r="P68">
        <f>O68*(BC68+BD68)/1000.0</f>
        <v>0</v>
      </c>
      <c r="Q68">
        <f>(AV68 - IF(AJ68&gt;1, M68*AQ68*100.0/(AL68*BJ68), 0))*(BC68+BD68)/1000.0</f>
        <v>0</v>
      </c>
      <c r="R68">
        <f>2.0/((1/T68-1/S68)+SIGN(T68)*SQRT((1/T68-1/S68)*(1/T68-1/S68) + 4*AR68/((AR68+1)*(AR68+1))*(2*1/T68*1/S68-1/S68*1/S68)))</f>
        <v>0</v>
      </c>
      <c r="S68">
        <f>IF(LEFT(AS68,1)&lt;&gt;"0",IF(LEFT(AS68,1)="1",3.0,AT68),$D$5+$E$5*(BJ68*BC68/($K$5*1000))+$F$5*(BJ68*BC68/($K$5*1000))*MAX(MIN(AQ68,$J$5),$I$5)*MAX(MIN(AQ68,$J$5),$I$5)+$G$5*MAX(MIN(AQ68,$J$5),$I$5)*(BJ68*BC68/($K$5*1000))+$H$5*(BJ68*BC68/($K$5*1000))*(BJ68*BC68/($K$5*1000)))</f>
        <v>0</v>
      </c>
      <c r="T68">
        <f>K68*(1000-(1000*0.61365*exp(17.502*X68/(240.97+X68))/(BC68+BD68)+AX68)/2)/(1000*0.61365*exp(17.502*X68/(240.97+X68))/(BC68+BD68)-AX68)</f>
        <v>0</v>
      </c>
      <c r="U68">
        <f>1/((AR68+1)/(R68/1.6)+1/(S68/1.37)) + AR68/((AR68+1)/(R68/1.6) + AR68/(S68/1.37))</f>
        <v>0</v>
      </c>
      <c r="V68">
        <f>(AM68*AP68)</f>
        <v>0</v>
      </c>
      <c r="W68">
        <f>(BE68+(V68+2*0.95*5.67E-8*(((BE68+$B$7)+273)^4-(BE68+273)^4)-44100*K68)/(1.84*29.3*S68+8*0.95*5.67E-8*(BE68+273)^3))</f>
        <v>0</v>
      </c>
      <c r="X68">
        <f>($C$7*BF68+$D$7*BG68+$E$7*W68)</f>
        <v>0</v>
      </c>
      <c r="Y68">
        <f>0.61365*exp(17.502*X68/(240.97+X68))</f>
        <v>0</v>
      </c>
      <c r="Z68">
        <f>(AA68/AB68*100)</f>
        <v>0</v>
      </c>
      <c r="AA68">
        <f>AX68*(BC68+BD68)/1000</f>
        <v>0</v>
      </c>
      <c r="AB68">
        <f>0.61365*exp(17.502*BE68/(240.97+BE68))</f>
        <v>0</v>
      </c>
      <c r="AC68">
        <f>(Y68-AX68*(BC68+BD68)/1000)</f>
        <v>0</v>
      </c>
      <c r="AD68">
        <f>(-K68*44100)</f>
        <v>0</v>
      </c>
      <c r="AE68">
        <f>2*29.3*S68*0.92*(BE68-X68)</f>
        <v>0</v>
      </c>
      <c r="AF68">
        <f>2*0.95*5.67E-8*(((BE68+$B$7)+273)^4-(X68+273)^4)</f>
        <v>0</v>
      </c>
      <c r="AG68">
        <f>V68+AF68+AD68+AE68</f>
        <v>0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MAX(0,($B$13+$C$13*BJ68)/(1+$D$13*BJ68)*BC68/(BE68+273)*$E$13)</f>
        <v>0</v>
      </c>
      <c r="AM68">
        <f>$B$11*BK68+$C$11*BL68+$F$11*BW68*(1-BZ68)</f>
        <v>0</v>
      </c>
      <c r="AN68">
        <f>AM68*AO68</f>
        <v>0</v>
      </c>
      <c r="AO68">
        <f>($B$11*$D$9+$C$11*$D$9+$F$11*((CJ68+CB68)/MAX(CJ68+CB68+CK68, 0.1)*$I$9+CK68/MAX(CJ68+CB68+CK68, 0.1)*$J$9))/($B$11+$C$11+$F$11)</f>
        <v>0</v>
      </c>
      <c r="AP68">
        <f>($B$11*$K$9+$C$11*$K$9+$F$11*((CJ68+CB68)/MAX(CJ68+CB68+CK68, 0.1)*$P$9+CK68/MAX(CJ68+CB68+CK68, 0.1)*$Q$9))/($B$11+$C$11+$F$11)</f>
        <v>0</v>
      </c>
      <c r="AQ68">
        <v>6</v>
      </c>
      <c r="AR68">
        <v>0.5</v>
      </c>
      <c r="AS68" t="s">
        <v>346</v>
      </c>
      <c r="AT68">
        <v>2</v>
      </c>
      <c r="AU68">
        <v>1692721307.5</v>
      </c>
      <c r="AV68">
        <v>413.217</v>
      </c>
      <c r="AW68">
        <v>420.031</v>
      </c>
      <c r="AX68">
        <v>13.6279</v>
      </c>
      <c r="AY68">
        <v>12.3647</v>
      </c>
      <c r="AZ68">
        <v>411.73</v>
      </c>
      <c r="BA68">
        <v>13.5474</v>
      </c>
      <c r="BB68">
        <v>499.988</v>
      </c>
      <c r="BC68">
        <v>100.25</v>
      </c>
      <c r="BD68">
        <v>0.09996969999999999</v>
      </c>
      <c r="BE68">
        <v>22.5159</v>
      </c>
      <c r="BF68">
        <v>22.8422</v>
      </c>
      <c r="BG68">
        <v>999.9</v>
      </c>
      <c r="BH68">
        <v>0</v>
      </c>
      <c r="BI68">
        <v>0</v>
      </c>
      <c r="BJ68">
        <v>9990</v>
      </c>
      <c r="BK68">
        <v>0</v>
      </c>
      <c r="BL68">
        <v>1071.34</v>
      </c>
      <c r="BM68">
        <v>-6.81421</v>
      </c>
      <c r="BN68">
        <v>418.926</v>
      </c>
      <c r="BO68">
        <v>425.289</v>
      </c>
      <c r="BP68">
        <v>1.26321</v>
      </c>
      <c r="BQ68">
        <v>420.031</v>
      </c>
      <c r="BR68">
        <v>12.3647</v>
      </c>
      <c r="BS68">
        <v>1.3662</v>
      </c>
      <c r="BT68">
        <v>1.23956</v>
      </c>
      <c r="BU68">
        <v>11.5475</v>
      </c>
      <c r="BV68">
        <v>10.0853</v>
      </c>
      <c r="BW68">
        <v>1999.91</v>
      </c>
      <c r="BX68">
        <v>0.899996</v>
      </c>
      <c r="BY68">
        <v>0.100004</v>
      </c>
      <c r="BZ68">
        <v>0</v>
      </c>
      <c r="CA68">
        <v>2.4909</v>
      </c>
      <c r="CB68">
        <v>0</v>
      </c>
      <c r="CC68">
        <v>12607.3</v>
      </c>
      <c r="CD68">
        <v>17858.2</v>
      </c>
      <c r="CE68">
        <v>38.5</v>
      </c>
      <c r="CF68">
        <v>39.5</v>
      </c>
      <c r="CG68">
        <v>38.75</v>
      </c>
      <c r="CH68">
        <v>37.937</v>
      </c>
      <c r="CI68">
        <v>37.687</v>
      </c>
      <c r="CJ68">
        <v>1799.91</v>
      </c>
      <c r="CK68">
        <v>200</v>
      </c>
      <c r="CL68">
        <v>0</v>
      </c>
      <c r="CM68">
        <v>1692721302.8</v>
      </c>
      <c r="CN68">
        <v>0</v>
      </c>
      <c r="CO68">
        <v>1692714554</v>
      </c>
      <c r="CP68" t="s">
        <v>347</v>
      </c>
      <c r="CQ68">
        <v>1692714553.5</v>
      </c>
      <c r="CR68">
        <v>1692714554</v>
      </c>
      <c r="CS68">
        <v>2</v>
      </c>
      <c r="CT68">
        <v>0.064</v>
      </c>
      <c r="CU68">
        <v>-0.002</v>
      </c>
      <c r="CV68">
        <v>1.486</v>
      </c>
      <c r="CW68">
        <v>0.081</v>
      </c>
      <c r="CX68">
        <v>415</v>
      </c>
      <c r="CY68">
        <v>13</v>
      </c>
      <c r="CZ68">
        <v>0.3</v>
      </c>
      <c r="DA68">
        <v>0.11</v>
      </c>
      <c r="DB68">
        <v>5.245999629087545</v>
      </c>
      <c r="DC68">
        <v>0.164017052754318</v>
      </c>
      <c r="DD68">
        <v>0.02260575264605678</v>
      </c>
      <c r="DE68">
        <v>1</v>
      </c>
      <c r="DF68">
        <v>0.001102676390224926</v>
      </c>
      <c r="DG68">
        <v>-0.000314016462556229</v>
      </c>
      <c r="DH68">
        <v>2.282792104096215E-05</v>
      </c>
      <c r="DI68">
        <v>1</v>
      </c>
      <c r="DJ68">
        <v>0.0762317709786102</v>
      </c>
      <c r="DK68">
        <v>-0.02073902834927017</v>
      </c>
      <c r="DL68">
        <v>0.00100269615179283</v>
      </c>
      <c r="DM68">
        <v>1</v>
      </c>
      <c r="DN68">
        <v>3</v>
      </c>
      <c r="DO68">
        <v>3</v>
      </c>
      <c r="DP68" t="s">
        <v>348</v>
      </c>
      <c r="DQ68">
        <v>3.10283</v>
      </c>
      <c r="DR68">
        <v>2.73352</v>
      </c>
      <c r="DS68">
        <v>0.0990357</v>
      </c>
      <c r="DT68">
        <v>0.101286</v>
      </c>
      <c r="DU68">
        <v>0.0695672</v>
      </c>
      <c r="DV68">
        <v>0.06655750000000001</v>
      </c>
      <c r="DW68">
        <v>26263.6</v>
      </c>
      <c r="DX68">
        <v>28508.8</v>
      </c>
      <c r="DY68">
        <v>27596.8</v>
      </c>
      <c r="DZ68">
        <v>29814.6</v>
      </c>
      <c r="EA68">
        <v>32154.2</v>
      </c>
      <c r="EB68">
        <v>34370.3</v>
      </c>
      <c r="EC68">
        <v>37863.1</v>
      </c>
      <c r="ED68">
        <v>40927.1</v>
      </c>
      <c r="EE68">
        <v>2.18945</v>
      </c>
      <c r="EF68">
        <v>2.1568</v>
      </c>
      <c r="EG68">
        <v>0.066597</v>
      </c>
      <c r="EH68">
        <v>0</v>
      </c>
      <c r="EI68">
        <v>21.7447</v>
      </c>
      <c r="EJ68">
        <v>999.9</v>
      </c>
      <c r="EK68">
        <v>50</v>
      </c>
      <c r="EL68">
        <v>29</v>
      </c>
      <c r="EM68">
        <v>20.0568</v>
      </c>
      <c r="EN68">
        <v>64.3283</v>
      </c>
      <c r="EO68">
        <v>13.7821</v>
      </c>
      <c r="EP68">
        <v>1</v>
      </c>
      <c r="EQ68">
        <v>-0.250361</v>
      </c>
      <c r="ER68">
        <v>1.42389</v>
      </c>
      <c r="ES68">
        <v>20.2027</v>
      </c>
      <c r="ET68">
        <v>5.25727</v>
      </c>
      <c r="EU68">
        <v>12.0579</v>
      </c>
      <c r="EV68">
        <v>4.97355</v>
      </c>
      <c r="EW68">
        <v>3.293</v>
      </c>
      <c r="EX68">
        <v>9498.1</v>
      </c>
      <c r="EY68">
        <v>9999</v>
      </c>
      <c r="EZ68">
        <v>9999</v>
      </c>
      <c r="FA68">
        <v>147.6</v>
      </c>
      <c r="FB68">
        <v>4.97213</v>
      </c>
      <c r="FC68">
        <v>1.87088</v>
      </c>
      <c r="FD68">
        <v>1.87698</v>
      </c>
      <c r="FE68">
        <v>1.87012</v>
      </c>
      <c r="FF68">
        <v>1.87329</v>
      </c>
      <c r="FG68">
        <v>1.87477</v>
      </c>
      <c r="FH68">
        <v>1.87422</v>
      </c>
      <c r="FI68">
        <v>1.87561</v>
      </c>
      <c r="FJ68">
        <v>0</v>
      </c>
      <c r="FK68">
        <v>0</v>
      </c>
      <c r="FL68">
        <v>0</v>
      </c>
      <c r="FM68">
        <v>0</v>
      </c>
      <c r="FN68" t="s">
        <v>349</v>
      </c>
      <c r="FO68" t="s">
        <v>350</v>
      </c>
      <c r="FP68" t="s">
        <v>351</v>
      </c>
      <c r="FQ68" t="s">
        <v>351</v>
      </c>
      <c r="FR68" t="s">
        <v>351</v>
      </c>
      <c r="FS68" t="s">
        <v>351</v>
      </c>
      <c r="FT68">
        <v>0</v>
      </c>
      <c r="FU68">
        <v>100</v>
      </c>
      <c r="FV68">
        <v>100</v>
      </c>
      <c r="FW68">
        <v>1.487</v>
      </c>
      <c r="FX68">
        <v>0.0805</v>
      </c>
      <c r="FY68">
        <v>1.486142857142795</v>
      </c>
      <c r="FZ68">
        <v>0</v>
      </c>
      <c r="GA68">
        <v>0</v>
      </c>
      <c r="GB68">
        <v>0</v>
      </c>
      <c r="GC68">
        <v>0.08051999999999815</v>
      </c>
      <c r="GD68">
        <v>0</v>
      </c>
      <c r="GE68">
        <v>0</v>
      </c>
      <c r="GF68">
        <v>0</v>
      </c>
      <c r="GG68">
        <v>-1</v>
      </c>
      <c r="GH68">
        <v>-1</v>
      </c>
      <c r="GI68">
        <v>-1</v>
      </c>
      <c r="GJ68">
        <v>-1</v>
      </c>
      <c r="GK68">
        <v>112.6</v>
      </c>
      <c r="GL68">
        <v>112.6</v>
      </c>
      <c r="GM68">
        <v>1.07544</v>
      </c>
      <c r="GN68">
        <v>2.55127</v>
      </c>
      <c r="GO68">
        <v>1.39893</v>
      </c>
      <c r="GP68">
        <v>2.29126</v>
      </c>
      <c r="GQ68">
        <v>1.44897</v>
      </c>
      <c r="GR68">
        <v>2.5</v>
      </c>
      <c r="GS68">
        <v>32.2887</v>
      </c>
      <c r="GT68">
        <v>15.1827</v>
      </c>
      <c r="GU68">
        <v>18</v>
      </c>
      <c r="GV68">
        <v>479.96</v>
      </c>
      <c r="GW68">
        <v>525.951</v>
      </c>
      <c r="GX68">
        <v>20.0013</v>
      </c>
      <c r="GY68">
        <v>23.9612</v>
      </c>
      <c r="GZ68">
        <v>30.0001</v>
      </c>
      <c r="HA68">
        <v>23.9787</v>
      </c>
      <c r="HB68">
        <v>23.956</v>
      </c>
      <c r="HC68">
        <v>21.4918</v>
      </c>
      <c r="HD68">
        <v>39.4484</v>
      </c>
      <c r="HE68">
        <v>0</v>
      </c>
      <c r="HF68">
        <v>20</v>
      </c>
      <c r="HG68">
        <v>420</v>
      </c>
      <c r="HH68">
        <v>12.4106</v>
      </c>
      <c r="HI68">
        <v>102.132</v>
      </c>
      <c r="HJ68">
        <v>102.238</v>
      </c>
    </row>
    <row r="69" spans="1:218">
      <c r="A69">
        <v>53</v>
      </c>
      <c r="B69">
        <v>1692721417</v>
      </c>
      <c r="C69">
        <v>6552.900000095367</v>
      </c>
      <c r="D69" t="s">
        <v>455</v>
      </c>
      <c r="E69" t="s">
        <v>456</v>
      </c>
      <c r="F69" t="s">
        <v>344</v>
      </c>
      <c r="I69" t="s">
        <v>345</v>
      </c>
      <c r="J69">
        <v>1692721417</v>
      </c>
      <c r="K69">
        <f>(L69)/1000</f>
        <v>0</v>
      </c>
      <c r="L69">
        <f>1000*BB69*AJ69*(AX69-AY69)/(100*AQ69*(1000-AJ69*AX69))</f>
        <v>0</v>
      </c>
      <c r="M69">
        <f>BB69*AJ69*(AW69-AV69*(1000-AJ69*AY69)/(1000-AJ69*AX69))/(100*AQ69)</f>
        <v>0</v>
      </c>
      <c r="N69">
        <f>AV69 - IF(AJ69&gt;1, M69*AQ69*100.0/(AL69*BJ69), 0)</f>
        <v>0</v>
      </c>
      <c r="O69">
        <f>((U69-K69/2)*N69-M69)/(U69+K69/2)</f>
        <v>0</v>
      </c>
      <c r="P69">
        <f>O69*(BC69+BD69)/1000.0</f>
        <v>0</v>
      </c>
      <c r="Q69">
        <f>(AV69 - IF(AJ69&gt;1, M69*AQ69*100.0/(AL69*BJ69), 0))*(BC69+BD69)/1000.0</f>
        <v>0</v>
      </c>
      <c r="R69">
        <f>2.0/((1/T69-1/S69)+SIGN(T69)*SQRT((1/T69-1/S69)*(1/T69-1/S69) + 4*AR69/((AR69+1)*(AR69+1))*(2*1/T69*1/S69-1/S69*1/S69)))</f>
        <v>0</v>
      </c>
      <c r="S69">
        <f>IF(LEFT(AS69,1)&lt;&gt;"0",IF(LEFT(AS69,1)="1",3.0,AT69),$D$5+$E$5*(BJ69*BC69/($K$5*1000))+$F$5*(BJ69*BC69/($K$5*1000))*MAX(MIN(AQ69,$J$5),$I$5)*MAX(MIN(AQ69,$J$5),$I$5)+$G$5*MAX(MIN(AQ69,$J$5),$I$5)*(BJ69*BC69/($K$5*1000))+$H$5*(BJ69*BC69/($K$5*1000))*(BJ69*BC69/($K$5*1000)))</f>
        <v>0</v>
      </c>
      <c r="T69">
        <f>K69*(1000-(1000*0.61365*exp(17.502*X69/(240.97+X69))/(BC69+BD69)+AX69)/2)/(1000*0.61365*exp(17.502*X69/(240.97+X69))/(BC69+BD69)-AX69)</f>
        <v>0</v>
      </c>
      <c r="U69">
        <f>1/((AR69+1)/(R69/1.6)+1/(S69/1.37)) + AR69/((AR69+1)/(R69/1.6) + AR69/(S69/1.37))</f>
        <v>0</v>
      </c>
      <c r="V69">
        <f>(AM69*AP69)</f>
        <v>0</v>
      </c>
      <c r="W69">
        <f>(BE69+(V69+2*0.95*5.67E-8*(((BE69+$B$7)+273)^4-(BE69+273)^4)-44100*K69)/(1.84*29.3*S69+8*0.95*5.67E-8*(BE69+273)^3))</f>
        <v>0</v>
      </c>
      <c r="X69">
        <f>($C$7*BF69+$D$7*BG69+$E$7*W69)</f>
        <v>0</v>
      </c>
      <c r="Y69">
        <f>0.61365*exp(17.502*X69/(240.97+X69))</f>
        <v>0</v>
      </c>
      <c r="Z69">
        <f>(AA69/AB69*100)</f>
        <v>0</v>
      </c>
      <c r="AA69">
        <f>AX69*(BC69+BD69)/1000</f>
        <v>0</v>
      </c>
      <c r="AB69">
        <f>0.61365*exp(17.502*BE69/(240.97+BE69))</f>
        <v>0</v>
      </c>
      <c r="AC69">
        <f>(Y69-AX69*(BC69+BD69)/1000)</f>
        <v>0</v>
      </c>
      <c r="AD69">
        <f>(-K69*44100)</f>
        <v>0</v>
      </c>
      <c r="AE69">
        <f>2*29.3*S69*0.92*(BE69-X69)</f>
        <v>0</v>
      </c>
      <c r="AF69">
        <f>2*0.95*5.67E-8*(((BE69+$B$7)+273)^4-(X69+273)^4)</f>
        <v>0</v>
      </c>
      <c r="AG69">
        <f>V69+AF69+AD69+AE69</f>
        <v>0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MAX(0,($B$13+$C$13*BJ69)/(1+$D$13*BJ69)*BC69/(BE69+273)*$E$13)</f>
        <v>0</v>
      </c>
      <c r="AM69">
        <f>$B$11*BK69+$C$11*BL69+$F$11*BW69*(1-BZ69)</f>
        <v>0</v>
      </c>
      <c r="AN69">
        <f>AM69*AO69</f>
        <v>0</v>
      </c>
      <c r="AO69">
        <f>($B$11*$D$9+$C$11*$D$9+$F$11*((CJ69+CB69)/MAX(CJ69+CB69+CK69, 0.1)*$I$9+CK69/MAX(CJ69+CB69+CK69, 0.1)*$J$9))/($B$11+$C$11+$F$11)</f>
        <v>0</v>
      </c>
      <c r="AP69">
        <f>($B$11*$K$9+$C$11*$K$9+$F$11*((CJ69+CB69)/MAX(CJ69+CB69+CK69, 0.1)*$P$9+CK69/MAX(CJ69+CB69+CK69, 0.1)*$Q$9))/($B$11+$C$11+$F$11)</f>
        <v>0</v>
      </c>
      <c r="AQ69">
        <v>6</v>
      </c>
      <c r="AR69">
        <v>0.5</v>
      </c>
      <c r="AS69" t="s">
        <v>346</v>
      </c>
      <c r="AT69">
        <v>2</v>
      </c>
      <c r="AU69">
        <v>1692721417</v>
      </c>
      <c r="AV69">
        <v>417.196</v>
      </c>
      <c r="AW69">
        <v>420.057</v>
      </c>
      <c r="AX69">
        <v>13.7202</v>
      </c>
      <c r="AY69">
        <v>13.2164</v>
      </c>
      <c r="AZ69">
        <v>415.709</v>
      </c>
      <c r="BA69">
        <v>13.6397</v>
      </c>
      <c r="BB69">
        <v>499.896</v>
      </c>
      <c r="BC69">
        <v>100.25</v>
      </c>
      <c r="BD69">
        <v>0.0999125</v>
      </c>
      <c r="BE69">
        <v>22.8026</v>
      </c>
      <c r="BF69">
        <v>23.6003</v>
      </c>
      <c r="BG69">
        <v>999.9</v>
      </c>
      <c r="BH69">
        <v>0</v>
      </c>
      <c r="BI69">
        <v>0</v>
      </c>
      <c r="BJ69">
        <v>9992.5</v>
      </c>
      <c r="BK69">
        <v>0</v>
      </c>
      <c r="BL69">
        <v>1103.83</v>
      </c>
      <c r="BM69">
        <v>-2.86176</v>
      </c>
      <c r="BN69">
        <v>422.999</v>
      </c>
      <c r="BO69">
        <v>425.683</v>
      </c>
      <c r="BP69">
        <v>0.503758</v>
      </c>
      <c r="BQ69">
        <v>420.057</v>
      </c>
      <c r="BR69">
        <v>13.2164</v>
      </c>
      <c r="BS69">
        <v>1.37545</v>
      </c>
      <c r="BT69">
        <v>1.32495</v>
      </c>
      <c r="BU69">
        <v>11.6496</v>
      </c>
      <c r="BV69">
        <v>11.0849</v>
      </c>
      <c r="BW69">
        <v>1999.9</v>
      </c>
      <c r="BX69">
        <v>0.899998</v>
      </c>
      <c r="BY69">
        <v>0.100002</v>
      </c>
      <c r="BZ69">
        <v>0</v>
      </c>
      <c r="CA69">
        <v>2.521</v>
      </c>
      <c r="CB69">
        <v>0</v>
      </c>
      <c r="CC69">
        <v>21078</v>
      </c>
      <c r="CD69">
        <v>17858.1</v>
      </c>
      <c r="CE69">
        <v>37.375</v>
      </c>
      <c r="CF69">
        <v>38.625</v>
      </c>
      <c r="CG69">
        <v>37.687</v>
      </c>
      <c r="CH69">
        <v>37</v>
      </c>
      <c r="CI69">
        <v>36.625</v>
      </c>
      <c r="CJ69">
        <v>1799.91</v>
      </c>
      <c r="CK69">
        <v>199.99</v>
      </c>
      <c r="CL69">
        <v>0</v>
      </c>
      <c r="CM69">
        <v>1692721412</v>
      </c>
      <c r="CN69">
        <v>0</v>
      </c>
      <c r="CO69">
        <v>1692714554</v>
      </c>
      <c r="CP69" t="s">
        <v>347</v>
      </c>
      <c r="CQ69">
        <v>1692714553.5</v>
      </c>
      <c r="CR69">
        <v>1692714554</v>
      </c>
      <c r="CS69">
        <v>2</v>
      </c>
      <c r="CT69">
        <v>0.064</v>
      </c>
      <c r="CU69">
        <v>-0.002</v>
      </c>
      <c r="CV69">
        <v>1.486</v>
      </c>
      <c r="CW69">
        <v>0.081</v>
      </c>
      <c r="CX69">
        <v>415</v>
      </c>
      <c r="CY69">
        <v>13</v>
      </c>
      <c r="CZ69">
        <v>0.3</v>
      </c>
      <c r="DA69">
        <v>0.11</v>
      </c>
      <c r="DB69">
        <v>2.143502557273538</v>
      </c>
      <c r="DC69">
        <v>0.1076356655645749</v>
      </c>
      <c r="DD69">
        <v>0.02187151380295024</v>
      </c>
      <c r="DE69">
        <v>1</v>
      </c>
      <c r="DF69">
        <v>0.0003985191194380143</v>
      </c>
      <c r="DG69">
        <v>0.0001810431634849042</v>
      </c>
      <c r="DH69">
        <v>1.491705312779006E-05</v>
      </c>
      <c r="DI69">
        <v>1</v>
      </c>
      <c r="DJ69">
        <v>0.02598099278637493</v>
      </c>
      <c r="DK69">
        <v>0.005650940694648875</v>
      </c>
      <c r="DL69">
        <v>0.0003778765994572782</v>
      </c>
      <c r="DM69">
        <v>1</v>
      </c>
      <c r="DN69">
        <v>3</v>
      </c>
      <c r="DO69">
        <v>3</v>
      </c>
      <c r="DP69" t="s">
        <v>348</v>
      </c>
      <c r="DQ69">
        <v>3.10292</v>
      </c>
      <c r="DR69">
        <v>2.73348</v>
      </c>
      <c r="DS69">
        <v>0.0997533</v>
      </c>
      <c r="DT69">
        <v>0.101289</v>
      </c>
      <c r="DU69">
        <v>0.0699198</v>
      </c>
      <c r="DV69">
        <v>0.0699989</v>
      </c>
      <c r="DW69">
        <v>26240.2</v>
      </c>
      <c r="DX69">
        <v>28506.8</v>
      </c>
      <c r="DY69">
        <v>27594.4</v>
      </c>
      <c r="DZ69">
        <v>29812.7</v>
      </c>
      <c r="EA69">
        <v>32138.4</v>
      </c>
      <c r="EB69">
        <v>34240.9</v>
      </c>
      <c r="EC69">
        <v>37858.9</v>
      </c>
      <c r="ED69">
        <v>40923.7</v>
      </c>
      <c r="EE69">
        <v>2.17745</v>
      </c>
      <c r="EF69">
        <v>2.1565</v>
      </c>
      <c r="EG69">
        <v>0.09816510000000001</v>
      </c>
      <c r="EH69">
        <v>0</v>
      </c>
      <c r="EI69">
        <v>21.9838</v>
      </c>
      <c r="EJ69">
        <v>999.9</v>
      </c>
      <c r="EK69">
        <v>49.6</v>
      </c>
      <c r="EL69">
        <v>29.2</v>
      </c>
      <c r="EM69">
        <v>20.129</v>
      </c>
      <c r="EN69">
        <v>64.42829999999999</v>
      </c>
      <c r="EO69">
        <v>13.7821</v>
      </c>
      <c r="EP69">
        <v>1</v>
      </c>
      <c r="EQ69">
        <v>-0.248638</v>
      </c>
      <c r="ER69">
        <v>1.61362</v>
      </c>
      <c r="ES69">
        <v>20.2009</v>
      </c>
      <c r="ET69">
        <v>5.25667</v>
      </c>
      <c r="EU69">
        <v>12.0579</v>
      </c>
      <c r="EV69">
        <v>4.97265</v>
      </c>
      <c r="EW69">
        <v>3.293</v>
      </c>
      <c r="EX69">
        <v>9500.700000000001</v>
      </c>
      <c r="EY69">
        <v>9999</v>
      </c>
      <c r="EZ69">
        <v>9999</v>
      </c>
      <c r="FA69">
        <v>147.6</v>
      </c>
      <c r="FB69">
        <v>4.97214</v>
      </c>
      <c r="FC69">
        <v>1.87088</v>
      </c>
      <c r="FD69">
        <v>1.87701</v>
      </c>
      <c r="FE69">
        <v>1.87012</v>
      </c>
      <c r="FF69">
        <v>1.8733</v>
      </c>
      <c r="FG69">
        <v>1.87484</v>
      </c>
      <c r="FH69">
        <v>1.87424</v>
      </c>
      <c r="FI69">
        <v>1.87561</v>
      </c>
      <c r="FJ69">
        <v>0</v>
      </c>
      <c r="FK69">
        <v>0</v>
      </c>
      <c r="FL69">
        <v>0</v>
      </c>
      <c r="FM69">
        <v>0</v>
      </c>
      <c r="FN69" t="s">
        <v>349</v>
      </c>
      <c r="FO69" t="s">
        <v>350</v>
      </c>
      <c r="FP69" t="s">
        <v>351</v>
      </c>
      <c r="FQ69" t="s">
        <v>351</v>
      </c>
      <c r="FR69" t="s">
        <v>351</v>
      </c>
      <c r="FS69" t="s">
        <v>351</v>
      </c>
      <c r="FT69">
        <v>0</v>
      </c>
      <c r="FU69">
        <v>100</v>
      </c>
      <c r="FV69">
        <v>100</v>
      </c>
      <c r="FW69">
        <v>1.487</v>
      </c>
      <c r="FX69">
        <v>0.0805</v>
      </c>
      <c r="FY69">
        <v>1.486142857142795</v>
      </c>
      <c r="FZ69">
        <v>0</v>
      </c>
      <c r="GA69">
        <v>0</v>
      </c>
      <c r="GB69">
        <v>0</v>
      </c>
      <c r="GC69">
        <v>0.08051999999999815</v>
      </c>
      <c r="GD69">
        <v>0</v>
      </c>
      <c r="GE69">
        <v>0</v>
      </c>
      <c r="GF69">
        <v>0</v>
      </c>
      <c r="GG69">
        <v>-1</v>
      </c>
      <c r="GH69">
        <v>-1</v>
      </c>
      <c r="GI69">
        <v>-1</v>
      </c>
      <c r="GJ69">
        <v>-1</v>
      </c>
      <c r="GK69">
        <v>114.4</v>
      </c>
      <c r="GL69">
        <v>114.4</v>
      </c>
      <c r="GM69">
        <v>1.07544</v>
      </c>
      <c r="GN69">
        <v>2.55249</v>
      </c>
      <c r="GO69">
        <v>1.39893</v>
      </c>
      <c r="GP69">
        <v>2.29004</v>
      </c>
      <c r="GQ69">
        <v>1.44897</v>
      </c>
      <c r="GR69">
        <v>2.54272</v>
      </c>
      <c r="GS69">
        <v>32.6204</v>
      </c>
      <c r="GT69">
        <v>15.1565</v>
      </c>
      <c r="GU69">
        <v>18</v>
      </c>
      <c r="GV69">
        <v>473.045</v>
      </c>
      <c r="GW69">
        <v>526.174</v>
      </c>
      <c r="GX69">
        <v>20.0023</v>
      </c>
      <c r="GY69">
        <v>24.0066</v>
      </c>
      <c r="GZ69">
        <v>30.0001</v>
      </c>
      <c r="HA69">
        <v>24.0134</v>
      </c>
      <c r="HB69">
        <v>23.9965</v>
      </c>
      <c r="HC69">
        <v>21.506</v>
      </c>
      <c r="HD69">
        <v>35.2976</v>
      </c>
      <c r="HE69">
        <v>0</v>
      </c>
      <c r="HF69">
        <v>20</v>
      </c>
      <c r="HG69">
        <v>420</v>
      </c>
      <c r="HH69">
        <v>13.281</v>
      </c>
      <c r="HI69">
        <v>102.122</v>
      </c>
      <c r="HJ69">
        <v>102.23</v>
      </c>
    </row>
    <row r="70" spans="1:218">
      <c r="A70">
        <v>54</v>
      </c>
      <c r="B70">
        <v>1692721510</v>
      </c>
      <c r="C70">
        <v>6645.900000095367</v>
      </c>
      <c r="D70" t="s">
        <v>457</v>
      </c>
      <c r="E70" t="s">
        <v>458</v>
      </c>
      <c r="F70" t="s">
        <v>344</v>
      </c>
      <c r="I70" t="s">
        <v>345</v>
      </c>
      <c r="J70">
        <v>1692721510</v>
      </c>
      <c r="K70">
        <f>(L70)/1000</f>
        <v>0</v>
      </c>
      <c r="L70">
        <f>1000*BB70*AJ70*(AX70-AY70)/(100*AQ70*(1000-AJ70*AX70))</f>
        <v>0</v>
      </c>
      <c r="M70">
        <f>BB70*AJ70*(AW70-AV70*(1000-AJ70*AY70)/(1000-AJ70*AX70))/(100*AQ70)</f>
        <v>0</v>
      </c>
      <c r="N70">
        <f>AV70 - IF(AJ70&gt;1, M70*AQ70*100.0/(AL70*BJ70), 0)</f>
        <v>0</v>
      </c>
      <c r="O70">
        <f>((U70-K70/2)*N70-M70)/(U70+K70/2)</f>
        <v>0</v>
      </c>
      <c r="P70">
        <f>O70*(BC70+BD70)/1000.0</f>
        <v>0</v>
      </c>
      <c r="Q70">
        <f>(AV70 - IF(AJ70&gt;1, M70*AQ70*100.0/(AL70*BJ70), 0))*(BC70+BD70)/1000.0</f>
        <v>0</v>
      </c>
      <c r="R70">
        <f>2.0/((1/T70-1/S70)+SIGN(T70)*SQRT((1/T70-1/S70)*(1/T70-1/S70) + 4*AR70/((AR70+1)*(AR70+1))*(2*1/T70*1/S70-1/S70*1/S70)))</f>
        <v>0</v>
      </c>
      <c r="S70">
        <f>IF(LEFT(AS70,1)&lt;&gt;"0",IF(LEFT(AS70,1)="1",3.0,AT70),$D$5+$E$5*(BJ70*BC70/($K$5*1000))+$F$5*(BJ70*BC70/($K$5*1000))*MAX(MIN(AQ70,$J$5),$I$5)*MAX(MIN(AQ70,$J$5),$I$5)+$G$5*MAX(MIN(AQ70,$J$5),$I$5)*(BJ70*BC70/($K$5*1000))+$H$5*(BJ70*BC70/($K$5*1000))*(BJ70*BC70/($K$5*1000)))</f>
        <v>0</v>
      </c>
      <c r="T70">
        <f>K70*(1000-(1000*0.61365*exp(17.502*X70/(240.97+X70))/(BC70+BD70)+AX70)/2)/(1000*0.61365*exp(17.502*X70/(240.97+X70))/(BC70+BD70)-AX70)</f>
        <v>0</v>
      </c>
      <c r="U70">
        <f>1/((AR70+1)/(R70/1.6)+1/(S70/1.37)) + AR70/((AR70+1)/(R70/1.6) + AR70/(S70/1.37))</f>
        <v>0</v>
      </c>
      <c r="V70">
        <f>(AM70*AP70)</f>
        <v>0</v>
      </c>
      <c r="W70">
        <f>(BE70+(V70+2*0.95*5.67E-8*(((BE70+$B$7)+273)^4-(BE70+273)^4)-44100*K70)/(1.84*29.3*S70+8*0.95*5.67E-8*(BE70+273)^3))</f>
        <v>0</v>
      </c>
      <c r="X70">
        <f>($C$7*BF70+$D$7*BG70+$E$7*W70)</f>
        <v>0</v>
      </c>
      <c r="Y70">
        <f>0.61365*exp(17.502*X70/(240.97+X70))</f>
        <v>0</v>
      </c>
      <c r="Z70">
        <f>(AA70/AB70*100)</f>
        <v>0</v>
      </c>
      <c r="AA70">
        <f>AX70*(BC70+BD70)/1000</f>
        <v>0</v>
      </c>
      <c r="AB70">
        <f>0.61365*exp(17.502*BE70/(240.97+BE70))</f>
        <v>0</v>
      </c>
      <c r="AC70">
        <f>(Y70-AX70*(BC70+BD70)/1000)</f>
        <v>0</v>
      </c>
      <c r="AD70">
        <f>(-K70*44100)</f>
        <v>0</v>
      </c>
      <c r="AE70">
        <f>2*29.3*S70*0.92*(BE70-X70)</f>
        <v>0</v>
      </c>
      <c r="AF70">
        <f>2*0.95*5.67E-8*(((BE70+$B$7)+273)^4-(X70+273)^4)</f>
        <v>0</v>
      </c>
      <c r="AG70">
        <f>V70+AF70+AD70+AE70</f>
        <v>0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MAX(0,($B$13+$C$13*BJ70)/(1+$D$13*BJ70)*BC70/(BE70+273)*$E$13)</f>
        <v>0</v>
      </c>
      <c r="AM70">
        <f>$B$11*BK70+$C$11*BL70+$F$11*BW70*(1-BZ70)</f>
        <v>0</v>
      </c>
      <c r="AN70">
        <f>AM70*AO70</f>
        <v>0</v>
      </c>
      <c r="AO70">
        <f>($B$11*$D$9+$C$11*$D$9+$F$11*((CJ70+CB70)/MAX(CJ70+CB70+CK70, 0.1)*$I$9+CK70/MAX(CJ70+CB70+CK70, 0.1)*$J$9))/($B$11+$C$11+$F$11)</f>
        <v>0</v>
      </c>
      <c r="AP70">
        <f>($B$11*$K$9+$C$11*$K$9+$F$11*((CJ70+CB70)/MAX(CJ70+CB70+CK70, 0.1)*$P$9+CK70/MAX(CJ70+CB70+CK70, 0.1)*$Q$9))/($B$11+$C$11+$F$11)</f>
        <v>0</v>
      </c>
      <c r="AQ70">
        <v>6</v>
      </c>
      <c r="AR70">
        <v>0.5</v>
      </c>
      <c r="AS70" t="s">
        <v>346</v>
      </c>
      <c r="AT70">
        <v>2</v>
      </c>
      <c r="AU70">
        <v>1692721510</v>
      </c>
      <c r="AV70">
        <v>419.653</v>
      </c>
      <c r="AW70">
        <v>420.023</v>
      </c>
      <c r="AX70">
        <v>13.6675</v>
      </c>
      <c r="AY70">
        <v>13.6807</v>
      </c>
      <c r="AZ70">
        <v>418.167</v>
      </c>
      <c r="BA70">
        <v>13.5869</v>
      </c>
      <c r="BB70">
        <v>500.068</v>
      </c>
      <c r="BC70">
        <v>100.251</v>
      </c>
      <c r="BD70">
        <v>0.100194</v>
      </c>
      <c r="BE70">
        <v>22.6843</v>
      </c>
      <c r="BF70">
        <v>22.878</v>
      </c>
      <c r="BG70">
        <v>999.9</v>
      </c>
      <c r="BH70">
        <v>0</v>
      </c>
      <c r="BI70">
        <v>0</v>
      </c>
      <c r="BJ70">
        <v>9973.120000000001</v>
      </c>
      <c r="BK70">
        <v>0</v>
      </c>
      <c r="BL70">
        <v>1032.79</v>
      </c>
      <c r="BM70">
        <v>-0.370392</v>
      </c>
      <c r="BN70">
        <v>425.468</v>
      </c>
      <c r="BO70">
        <v>425.849</v>
      </c>
      <c r="BP70">
        <v>-0.0132341</v>
      </c>
      <c r="BQ70">
        <v>420.023</v>
      </c>
      <c r="BR70">
        <v>13.6807</v>
      </c>
      <c r="BS70">
        <v>1.37018</v>
      </c>
      <c r="BT70">
        <v>1.37151</v>
      </c>
      <c r="BU70">
        <v>11.5916</v>
      </c>
      <c r="BV70">
        <v>11.6062</v>
      </c>
      <c r="BW70">
        <v>2000.01</v>
      </c>
      <c r="BX70">
        <v>0.899993</v>
      </c>
      <c r="BY70">
        <v>0.100007</v>
      </c>
      <c r="BZ70">
        <v>0</v>
      </c>
      <c r="CA70">
        <v>2.4466</v>
      </c>
      <c r="CB70">
        <v>0</v>
      </c>
      <c r="CC70">
        <v>5509.65</v>
      </c>
      <c r="CD70">
        <v>17859</v>
      </c>
      <c r="CE70">
        <v>36.625</v>
      </c>
      <c r="CF70">
        <v>38.062</v>
      </c>
      <c r="CG70">
        <v>37</v>
      </c>
      <c r="CH70">
        <v>36.562</v>
      </c>
      <c r="CI70">
        <v>36.062</v>
      </c>
      <c r="CJ70">
        <v>1799.99</v>
      </c>
      <c r="CK70">
        <v>200.02</v>
      </c>
      <c r="CL70">
        <v>0</v>
      </c>
      <c r="CM70">
        <v>1692721505</v>
      </c>
      <c r="CN70">
        <v>0</v>
      </c>
      <c r="CO70">
        <v>1692714554</v>
      </c>
      <c r="CP70" t="s">
        <v>347</v>
      </c>
      <c r="CQ70">
        <v>1692714553.5</v>
      </c>
      <c r="CR70">
        <v>1692714554</v>
      </c>
      <c r="CS70">
        <v>2</v>
      </c>
      <c r="CT70">
        <v>0.064</v>
      </c>
      <c r="CU70">
        <v>-0.002</v>
      </c>
      <c r="CV70">
        <v>1.486</v>
      </c>
      <c r="CW70">
        <v>0.081</v>
      </c>
      <c r="CX70">
        <v>415</v>
      </c>
      <c r="CY70">
        <v>13</v>
      </c>
      <c r="CZ70">
        <v>0.3</v>
      </c>
      <c r="DA70">
        <v>0.11</v>
      </c>
      <c r="DB70">
        <v>0.3037721170991574</v>
      </c>
      <c r="DC70">
        <v>-0.4609881036010002</v>
      </c>
      <c r="DD70">
        <v>0.03326598525816011</v>
      </c>
      <c r="DE70">
        <v>1</v>
      </c>
      <c r="DF70">
        <v>1.711316206755714E-05</v>
      </c>
      <c r="DG70">
        <v>-0.0001724356559834981</v>
      </c>
      <c r="DH70">
        <v>2.102647789753933E-05</v>
      </c>
      <c r="DI70">
        <v>1</v>
      </c>
      <c r="DJ70">
        <v>0.001008317877034595</v>
      </c>
      <c r="DK70">
        <v>-0.03077248771048606</v>
      </c>
      <c r="DL70">
        <v>0.001719418516756318</v>
      </c>
      <c r="DM70">
        <v>1</v>
      </c>
      <c r="DN70">
        <v>3</v>
      </c>
      <c r="DO70">
        <v>3</v>
      </c>
      <c r="DP70" t="s">
        <v>348</v>
      </c>
      <c r="DQ70">
        <v>3.10322</v>
      </c>
      <c r="DR70">
        <v>2.7336</v>
      </c>
      <c r="DS70">
        <v>0.100188</v>
      </c>
      <c r="DT70">
        <v>0.101277</v>
      </c>
      <c r="DU70">
        <v>0.0697072</v>
      </c>
      <c r="DV70">
        <v>0.0718369</v>
      </c>
      <c r="DW70">
        <v>26226.2</v>
      </c>
      <c r="DX70">
        <v>28505.3</v>
      </c>
      <c r="DY70">
        <v>27593.3</v>
      </c>
      <c r="DZ70">
        <v>29811</v>
      </c>
      <c r="EA70">
        <v>32145.4</v>
      </c>
      <c r="EB70">
        <v>34171.5</v>
      </c>
      <c r="EC70">
        <v>37858.6</v>
      </c>
      <c r="ED70">
        <v>40921.7</v>
      </c>
      <c r="EE70">
        <v>2.1899</v>
      </c>
      <c r="EF70">
        <v>2.15552</v>
      </c>
      <c r="EG70">
        <v>0.050474</v>
      </c>
      <c r="EH70">
        <v>0</v>
      </c>
      <c r="EI70">
        <v>22.0464</v>
      </c>
      <c r="EJ70">
        <v>999.9</v>
      </c>
      <c r="EK70">
        <v>49.2</v>
      </c>
      <c r="EL70">
        <v>29.4</v>
      </c>
      <c r="EM70">
        <v>20.2006</v>
      </c>
      <c r="EN70">
        <v>64.7282</v>
      </c>
      <c r="EO70">
        <v>13.6458</v>
      </c>
      <c r="EP70">
        <v>1</v>
      </c>
      <c r="EQ70">
        <v>-0.246087</v>
      </c>
      <c r="ER70">
        <v>1.59953</v>
      </c>
      <c r="ES70">
        <v>20.2017</v>
      </c>
      <c r="ET70">
        <v>5.25727</v>
      </c>
      <c r="EU70">
        <v>12.0579</v>
      </c>
      <c r="EV70">
        <v>4.97285</v>
      </c>
      <c r="EW70">
        <v>3.293</v>
      </c>
      <c r="EX70">
        <v>9502.9</v>
      </c>
      <c r="EY70">
        <v>9999</v>
      </c>
      <c r="EZ70">
        <v>9999</v>
      </c>
      <c r="FA70">
        <v>147.7</v>
      </c>
      <c r="FB70">
        <v>4.97216</v>
      </c>
      <c r="FC70">
        <v>1.87089</v>
      </c>
      <c r="FD70">
        <v>1.87711</v>
      </c>
      <c r="FE70">
        <v>1.87017</v>
      </c>
      <c r="FF70">
        <v>1.87332</v>
      </c>
      <c r="FG70">
        <v>1.87485</v>
      </c>
      <c r="FH70">
        <v>1.87424</v>
      </c>
      <c r="FI70">
        <v>1.87563</v>
      </c>
      <c r="FJ70">
        <v>0</v>
      </c>
      <c r="FK70">
        <v>0</v>
      </c>
      <c r="FL70">
        <v>0</v>
      </c>
      <c r="FM70">
        <v>0</v>
      </c>
      <c r="FN70" t="s">
        <v>349</v>
      </c>
      <c r="FO70" t="s">
        <v>350</v>
      </c>
      <c r="FP70" t="s">
        <v>351</v>
      </c>
      <c r="FQ70" t="s">
        <v>351</v>
      </c>
      <c r="FR70" t="s">
        <v>351</v>
      </c>
      <c r="FS70" t="s">
        <v>351</v>
      </c>
      <c r="FT70">
        <v>0</v>
      </c>
      <c r="FU70">
        <v>100</v>
      </c>
      <c r="FV70">
        <v>100</v>
      </c>
      <c r="FW70">
        <v>1.486</v>
      </c>
      <c r="FX70">
        <v>0.0806</v>
      </c>
      <c r="FY70">
        <v>1.486142857142795</v>
      </c>
      <c r="FZ70">
        <v>0</v>
      </c>
      <c r="GA70">
        <v>0</v>
      </c>
      <c r="GB70">
        <v>0</v>
      </c>
      <c r="GC70">
        <v>0.08051999999999815</v>
      </c>
      <c r="GD70">
        <v>0</v>
      </c>
      <c r="GE70">
        <v>0</v>
      </c>
      <c r="GF70">
        <v>0</v>
      </c>
      <c r="GG70">
        <v>-1</v>
      </c>
      <c r="GH70">
        <v>-1</v>
      </c>
      <c r="GI70">
        <v>-1</v>
      </c>
      <c r="GJ70">
        <v>-1</v>
      </c>
      <c r="GK70">
        <v>115.9</v>
      </c>
      <c r="GL70">
        <v>115.9</v>
      </c>
      <c r="GM70">
        <v>1.07666</v>
      </c>
      <c r="GN70">
        <v>2.55371</v>
      </c>
      <c r="GO70">
        <v>1.39893</v>
      </c>
      <c r="GP70">
        <v>2.29126</v>
      </c>
      <c r="GQ70">
        <v>1.44897</v>
      </c>
      <c r="GR70">
        <v>2.48413</v>
      </c>
      <c r="GS70">
        <v>32.9537</v>
      </c>
      <c r="GT70">
        <v>15.1477</v>
      </c>
      <c r="GU70">
        <v>18</v>
      </c>
      <c r="GV70">
        <v>481.05</v>
      </c>
      <c r="GW70">
        <v>525.984</v>
      </c>
      <c r="GX70">
        <v>20.0001</v>
      </c>
      <c r="GY70">
        <v>24.0672</v>
      </c>
      <c r="GZ70">
        <v>30.0001</v>
      </c>
      <c r="HA70">
        <v>24.0631</v>
      </c>
      <c r="HB70">
        <v>24.0425</v>
      </c>
      <c r="HC70">
        <v>21.5169</v>
      </c>
      <c r="HD70">
        <v>33.8755</v>
      </c>
      <c r="HE70">
        <v>0</v>
      </c>
      <c r="HF70">
        <v>20</v>
      </c>
      <c r="HG70">
        <v>420</v>
      </c>
      <c r="HH70">
        <v>13.6447</v>
      </c>
      <c r="HI70">
        <v>102.12</v>
      </c>
      <c r="HJ70">
        <v>102.225</v>
      </c>
    </row>
    <row r="71" spans="1:218">
      <c r="A71">
        <v>55</v>
      </c>
      <c r="B71">
        <v>1692721639</v>
      </c>
      <c r="C71">
        <v>6774.900000095367</v>
      </c>
      <c r="D71" t="s">
        <v>459</v>
      </c>
      <c r="E71" t="s">
        <v>460</v>
      </c>
      <c r="F71" t="s">
        <v>344</v>
      </c>
      <c r="I71" t="s">
        <v>345</v>
      </c>
      <c r="J71">
        <v>1692721639</v>
      </c>
      <c r="K71">
        <f>(L71)/1000</f>
        <v>0</v>
      </c>
      <c r="L71">
        <f>1000*BB71*AJ71*(AX71-AY71)/(100*AQ71*(1000-AJ71*AX71))</f>
        <v>0</v>
      </c>
      <c r="M71">
        <f>BB71*AJ71*(AW71-AV71*(1000-AJ71*AY71)/(1000-AJ71*AX71))/(100*AQ71)</f>
        <v>0</v>
      </c>
      <c r="N71">
        <f>AV71 - IF(AJ71&gt;1, M71*AQ71*100.0/(AL71*BJ71), 0)</f>
        <v>0</v>
      </c>
      <c r="O71">
        <f>((U71-K71/2)*N71-M71)/(U71+K71/2)</f>
        <v>0</v>
      </c>
      <c r="P71">
        <f>O71*(BC71+BD71)/1000.0</f>
        <v>0</v>
      </c>
      <c r="Q71">
        <f>(AV71 - IF(AJ71&gt;1, M71*AQ71*100.0/(AL71*BJ71), 0))*(BC71+BD71)/1000.0</f>
        <v>0</v>
      </c>
      <c r="R71">
        <f>2.0/((1/T71-1/S71)+SIGN(T71)*SQRT((1/T71-1/S71)*(1/T71-1/S71) + 4*AR71/((AR71+1)*(AR71+1))*(2*1/T71*1/S71-1/S71*1/S71)))</f>
        <v>0</v>
      </c>
      <c r="S71">
        <f>IF(LEFT(AS71,1)&lt;&gt;"0",IF(LEFT(AS71,1)="1",3.0,AT71),$D$5+$E$5*(BJ71*BC71/($K$5*1000))+$F$5*(BJ71*BC71/($K$5*1000))*MAX(MIN(AQ71,$J$5),$I$5)*MAX(MIN(AQ71,$J$5),$I$5)+$G$5*MAX(MIN(AQ71,$J$5),$I$5)*(BJ71*BC71/($K$5*1000))+$H$5*(BJ71*BC71/($K$5*1000))*(BJ71*BC71/($K$5*1000)))</f>
        <v>0</v>
      </c>
      <c r="T71">
        <f>K71*(1000-(1000*0.61365*exp(17.502*X71/(240.97+X71))/(BC71+BD71)+AX71)/2)/(1000*0.61365*exp(17.502*X71/(240.97+X71))/(BC71+BD71)-AX71)</f>
        <v>0</v>
      </c>
      <c r="U71">
        <f>1/((AR71+1)/(R71/1.6)+1/(S71/1.37)) + AR71/((AR71+1)/(R71/1.6) + AR71/(S71/1.37))</f>
        <v>0</v>
      </c>
      <c r="V71">
        <f>(AM71*AP71)</f>
        <v>0</v>
      </c>
      <c r="W71">
        <f>(BE71+(V71+2*0.95*5.67E-8*(((BE71+$B$7)+273)^4-(BE71+273)^4)-44100*K71)/(1.84*29.3*S71+8*0.95*5.67E-8*(BE71+273)^3))</f>
        <v>0</v>
      </c>
      <c r="X71">
        <f>($C$7*BF71+$D$7*BG71+$E$7*W71)</f>
        <v>0</v>
      </c>
      <c r="Y71">
        <f>0.61365*exp(17.502*X71/(240.97+X71))</f>
        <v>0</v>
      </c>
      <c r="Z71">
        <f>(AA71/AB71*100)</f>
        <v>0</v>
      </c>
      <c r="AA71">
        <f>AX71*(BC71+BD71)/1000</f>
        <v>0</v>
      </c>
      <c r="AB71">
        <f>0.61365*exp(17.502*BE71/(240.97+BE71))</f>
        <v>0</v>
      </c>
      <c r="AC71">
        <f>(Y71-AX71*(BC71+BD71)/1000)</f>
        <v>0</v>
      </c>
      <c r="AD71">
        <f>(-K71*44100)</f>
        <v>0</v>
      </c>
      <c r="AE71">
        <f>2*29.3*S71*0.92*(BE71-X71)</f>
        <v>0</v>
      </c>
      <c r="AF71">
        <f>2*0.95*5.67E-8*(((BE71+$B$7)+273)^4-(X71+273)^4)</f>
        <v>0</v>
      </c>
      <c r="AG71">
        <f>V71+AF71+AD71+AE71</f>
        <v>0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MAX(0,($B$13+$C$13*BJ71)/(1+$D$13*BJ71)*BC71/(BE71+273)*$E$13)</f>
        <v>0</v>
      </c>
      <c r="AM71">
        <f>$B$11*BK71+$C$11*BL71+$F$11*BW71*(1-BZ71)</f>
        <v>0</v>
      </c>
      <c r="AN71">
        <f>AM71*AO71</f>
        <v>0</v>
      </c>
      <c r="AO71">
        <f>($B$11*$D$9+$C$11*$D$9+$F$11*((CJ71+CB71)/MAX(CJ71+CB71+CK71, 0.1)*$I$9+CK71/MAX(CJ71+CB71+CK71, 0.1)*$J$9))/($B$11+$C$11+$F$11)</f>
        <v>0</v>
      </c>
      <c r="AP71">
        <f>($B$11*$K$9+$C$11*$K$9+$F$11*((CJ71+CB71)/MAX(CJ71+CB71+CK71, 0.1)*$P$9+CK71/MAX(CJ71+CB71+CK71, 0.1)*$Q$9))/($B$11+$C$11+$F$11)</f>
        <v>0</v>
      </c>
      <c r="AQ71">
        <v>6</v>
      </c>
      <c r="AR71">
        <v>0.5</v>
      </c>
      <c r="AS71" t="s">
        <v>346</v>
      </c>
      <c r="AT71">
        <v>2</v>
      </c>
      <c r="AU71">
        <v>1692721639</v>
      </c>
      <c r="AV71">
        <v>404.385</v>
      </c>
      <c r="AW71">
        <v>420.052</v>
      </c>
      <c r="AX71">
        <v>13.9579</v>
      </c>
      <c r="AY71">
        <v>9.679220000000001</v>
      </c>
      <c r="AZ71">
        <v>402.899</v>
      </c>
      <c r="BA71">
        <v>13.8774</v>
      </c>
      <c r="BB71">
        <v>500.233</v>
      </c>
      <c r="BC71">
        <v>100.254</v>
      </c>
      <c r="BD71">
        <v>0.0999988</v>
      </c>
      <c r="BE71">
        <v>22.6793</v>
      </c>
      <c r="BF71">
        <v>22.6781</v>
      </c>
      <c r="BG71">
        <v>999.9</v>
      </c>
      <c r="BH71">
        <v>0</v>
      </c>
      <c r="BI71">
        <v>0</v>
      </c>
      <c r="BJ71">
        <v>10003.1</v>
      </c>
      <c r="BK71">
        <v>0</v>
      </c>
      <c r="BL71">
        <v>1043.71</v>
      </c>
      <c r="BM71">
        <v>-15.6664</v>
      </c>
      <c r="BN71">
        <v>410.11</v>
      </c>
      <c r="BO71">
        <v>424.157</v>
      </c>
      <c r="BP71">
        <v>4.27867</v>
      </c>
      <c r="BQ71">
        <v>420.052</v>
      </c>
      <c r="BR71">
        <v>9.679220000000001</v>
      </c>
      <c r="BS71">
        <v>1.39933</v>
      </c>
      <c r="BT71">
        <v>0.970376</v>
      </c>
      <c r="BU71">
        <v>11.9104</v>
      </c>
      <c r="BV71">
        <v>6.47902</v>
      </c>
      <c r="BW71">
        <v>2000.1</v>
      </c>
      <c r="BX71">
        <v>0.9000089999999999</v>
      </c>
      <c r="BY71">
        <v>0.0999912</v>
      </c>
      <c r="BZ71">
        <v>0</v>
      </c>
      <c r="CA71">
        <v>2.5468</v>
      </c>
      <c r="CB71">
        <v>0</v>
      </c>
      <c r="CC71">
        <v>24486.6</v>
      </c>
      <c r="CD71">
        <v>17859.9</v>
      </c>
      <c r="CE71">
        <v>38.812</v>
      </c>
      <c r="CF71">
        <v>41</v>
      </c>
      <c r="CG71">
        <v>39.062</v>
      </c>
      <c r="CH71">
        <v>39.187</v>
      </c>
      <c r="CI71">
        <v>38.062</v>
      </c>
      <c r="CJ71">
        <v>1800.11</v>
      </c>
      <c r="CK71">
        <v>199.99</v>
      </c>
      <c r="CL71">
        <v>0</v>
      </c>
      <c r="CM71">
        <v>1692721634</v>
      </c>
      <c r="CN71">
        <v>0</v>
      </c>
      <c r="CO71">
        <v>1692714554</v>
      </c>
      <c r="CP71" t="s">
        <v>347</v>
      </c>
      <c r="CQ71">
        <v>1692714553.5</v>
      </c>
      <c r="CR71">
        <v>1692714554</v>
      </c>
      <c r="CS71">
        <v>2</v>
      </c>
      <c r="CT71">
        <v>0.064</v>
      </c>
      <c r="CU71">
        <v>-0.002</v>
      </c>
      <c r="CV71">
        <v>1.486</v>
      </c>
      <c r="CW71">
        <v>0.081</v>
      </c>
      <c r="CX71">
        <v>415</v>
      </c>
      <c r="CY71">
        <v>13</v>
      </c>
      <c r="CZ71">
        <v>0.3</v>
      </c>
      <c r="DA71">
        <v>0.11</v>
      </c>
      <c r="DB71">
        <v>11.53498900605736</v>
      </c>
      <c r="DC71">
        <v>0.1045401659964447</v>
      </c>
      <c r="DD71">
        <v>0.01415389575518037</v>
      </c>
      <c r="DE71">
        <v>1</v>
      </c>
      <c r="DF71">
        <v>0.003724401963226388</v>
      </c>
      <c r="DG71">
        <v>-0.0007405250328141763</v>
      </c>
      <c r="DH71">
        <v>5.525746631067533E-05</v>
      </c>
      <c r="DI71">
        <v>1</v>
      </c>
      <c r="DJ71">
        <v>0.2829008537149791</v>
      </c>
      <c r="DK71">
        <v>-0.0883857777074665</v>
      </c>
      <c r="DL71">
        <v>0.004465055927244049</v>
      </c>
      <c r="DM71">
        <v>1</v>
      </c>
      <c r="DN71">
        <v>3</v>
      </c>
      <c r="DO71">
        <v>3</v>
      </c>
      <c r="DP71" t="s">
        <v>348</v>
      </c>
      <c r="DQ71">
        <v>3.10246</v>
      </c>
      <c r="DR71">
        <v>2.73366</v>
      </c>
      <c r="DS71">
        <v>0.0973995</v>
      </c>
      <c r="DT71">
        <v>0.101244</v>
      </c>
      <c r="DU71">
        <v>0.0708312</v>
      </c>
      <c r="DV71">
        <v>0.0550757</v>
      </c>
      <c r="DW71">
        <v>26306.6</v>
      </c>
      <c r="DX71">
        <v>28508.2</v>
      </c>
      <c r="DY71">
        <v>27592.3</v>
      </c>
      <c r="DZ71">
        <v>29813</v>
      </c>
      <c r="EA71">
        <v>32105.3</v>
      </c>
      <c r="EB71">
        <v>34790.3</v>
      </c>
      <c r="EC71">
        <v>37857.3</v>
      </c>
      <c r="ED71">
        <v>40924.6</v>
      </c>
      <c r="EE71">
        <v>2.18945</v>
      </c>
      <c r="EF71">
        <v>2.14272</v>
      </c>
      <c r="EG71">
        <v>0.0549667</v>
      </c>
      <c r="EH71">
        <v>0</v>
      </c>
      <c r="EI71">
        <v>21.7722</v>
      </c>
      <c r="EJ71">
        <v>999.9</v>
      </c>
      <c r="EK71">
        <v>48.9</v>
      </c>
      <c r="EL71">
        <v>29.6</v>
      </c>
      <c r="EM71">
        <v>20.3091</v>
      </c>
      <c r="EN71">
        <v>64.3382</v>
      </c>
      <c r="EO71">
        <v>12.9607</v>
      </c>
      <c r="EP71">
        <v>1</v>
      </c>
      <c r="EQ71">
        <v>-0.248267</v>
      </c>
      <c r="ER71">
        <v>1.63545</v>
      </c>
      <c r="ES71">
        <v>20.2022</v>
      </c>
      <c r="ET71">
        <v>5.25682</v>
      </c>
      <c r="EU71">
        <v>12.0579</v>
      </c>
      <c r="EV71">
        <v>4.97315</v>
      </c>
      <c r="EW71">
        <v>3.293</v>
      </c>
      <c r="EX71">
        <v>9505.700000000001</v>
      </c>
      <c r="EY71">
        <v>9999</v>
      </c>
      <c r="EZ71">
        <v>9999</v>
      </c>
      <c r="FA71">
        <v>147.7</v>
      </c>
      <c r="FB71">
        <v>4.97215</v>
      </c>
      <c r="FC71">
        <v>1.8709</v>
      </c>
      <c r="FD71">
        <v>1.8771</v>
      </c>
      <c r="FE71">
        <v>1.87024</v>
      </c>
      <c r="FF71">
        <v>1.87332</v>
      </c>
      <c r="FG71">
        <v>1.87484</v>
      </c>
      <c r="FH71">
        <v>1.87424</v>
      </c>
      <c r="FI71">
        <v>1.87561</v>
      </c>
      <c r="FJ71">
        <v>0</v>
      </c>
      <c r="FK71">
        <v>0</v>
      </c>
      <c r="FL71">
        <v>0</v>
      </c>
      <c r="FM71">
        <v>0</v>
      </c>
      <c r="FN71" t="s">
        <v>349</v>
      </c>
      <c r="FO71" t="s">
        <v>350</v>
      </c>
      <c r="FP71" t="s">
        <v>351</v>
      </c>
      <c r="FQ71" t="s">
        <v>351</v>
      </c>
      <c r="FR71" t="s">
        <v>351</v>
      </c>
      <c r="FS71" t="s">
        <v>351</v>
      </c>
      <c r="FT71">
        <v>0</v>
      </c>
      <c r="FU71">
        <v>100</v>
      </c>
      <c r="FV71">
        <v>100</v>
      </c>
      <c r="FW71">
        <v>1.486</v>
      </c>
      <c r="FX71">
        <v>0.0805</v>
      </c>
      <c r="FY71">
        <v>1.486142857142795</v>
      </c>
      <c r="FZ71">
        <v>0</v>
      </c>
      <c r="GA71">
        <v>0</v>
      </c>
      <c r="GB71">
        <v>0</v>
      </c>
      <c r="GC71">
        <v>0.08051999999999815</v>
      </c>
      <c r="GD71">
        <v>0</v>
      </c>
      <c r="GE71">
        <v>0</v>
      </c>
      <c r="GF71">
        <v>0</v>
      </c>
      <c r="GG71">
        <v>-1</v>
      </c>
      <c r="GH71">
        <v>-1</v>
      </c>
      <c r="GI71">
        <v>-1</v>
      </c>
      <c r="GJ71">
        <v>-1</v>
      </c>
      <c r="GK71">
        <v>118.1</v>
      </c>
      <c r="GL71">
        <v>118.1</v>
      </c>
      <c r="GM71">
        <v>1.073</v>
      </c>
      <c r="GN71">
        <v>2.55371</v>
      </c>
      <c r="GO71">
        <v>1.39893</v>
      </c>
      <c r="GP71">
        <v>2.29126</v>
      </c>
      <c r="GQ71">
        <v>1.44897</v>
      </c>
      <c r="GR71">
        <v>2.35962</v>
      </c>
      <c r="GS71">
        <v>33.3784</v>
      </c>
      <c r="GT71">
        <v>15.1215</v>
      </c>
      <c r="GU71">
        <v>18</v>
      </c>
      <c r="GV71">
        <v>480.835</v>
      </c>
      <c r="GW71">
        <v>517.12</v>
      </c>
      <c r="GX71">
        <v>19.9987</v>
      </c>
      <c r="GY71">
        <v>24.0689</v>
      </c>
      <c r="GZ71">
        <v>29.9998</v>
      </c>
      <c r="HA71">
        <v>24.0691</v>
      </c>
      <c r="HB71">
        <v>24.0435</v>
      </c>
      <c r="HC71">
        <v>21.4538</v>
      </c>
      <c r="HD71">
        <v>50.3143</v>
      </c>
      <c r="HE71">
        <v>0</v>
      </c>
      <c r="HF71">
        <v>20</v>
      </c>
      <c r="HG71">
        <v>420</v>
      </c>
      <c r="HH71">
        <v>9.629519999999999</v>
      </c>
      <c r="HI71">
        <v>102.116</v>
      </c>
      <c r="HJ71">
        <v>102.232</v>
      </c>
    </row>
    <row r="72" spans="1:218">
      <c r="A72">
        <v>56</v>
      </c>
      <c r="B72">
        <v>1692721744.5</v>
      </c>
      <c r="C72">
        <v>6880.400000095367</v>
      </c>
      <c r="D72" t="s">
        <v>461</v>
      </c>
      <c r="E72" t="s">
        <v>462</v>
      </c>
      <c r="F72" t="s">
        <v>344</v>
      </c>
      <c r="I72" t="s">
        <v>345</v>
      </c>
      <c r="J72">
        <v>1692721744.5</v>
      </c>
      <c r="K72">
        <f>(L72)/1000</f>
        <v>0</v>
      </c>
      <c r="L72">
        <f>1000*BB72*AJ72*(AX72-AY72)/(100*AQ72*(1000-AJ72*AX72))</f>
        <v>0</v>
      </c>
      <c r="M72">
        <f>BB72*AJ72*(AW72-AV72*(1000-AJ72*AY72)/(1000-AJ72*AX72))/(100*AQ72)</f>
        <v>0</v>
      </c>
      <c r="N72">
        <f>AV72 - IF(AJ72&gt;1, M72*AQ72*100.0/(AL72*BJ72), 0)</f>
        <v>0</v>
      </c>
      <c r="O72">
        <f>((U72-K72/2)*N72-M72)/(U72+K72/2)</f>
        <v>0</v>
      </c>
      <c r="P72">
        <f>O72*(BC72+BD72)/1000.0</f>
        <v>0</v>
      </c>
      <c r="Q72">
        <f>(AV72 - IF(AJ72&gt;1, M72*AQ72*100.0/(AL72*BJ72), 0))*(BC72+BD72)/1000.0</f>
        <v>0</v>
      </c>
      <c r="R72">
        <f>2.0/((1/T72-1/S72)+SIGN(T72)*SQRT((1/T72-1/S72)*(1/T72-1/S72) + 4*AR72/((AR72+1)*(AR72+1))*(2*1/T72*1/S72-1/S72*1/S72)))</f>
        <v>0</v>
      </c>
      <c r="S72">
        <f>IF(LEFT(AS72,1)&lt;&gt;"0",IF(LEFT(AS72,1)="1",3.0,AT72),$D$5+$E$5*(BJ72*BC72/($K$5*1000))+$F$5*(BJ72*BC72/($K$5*1000))*MAX(MIN(AQ72,$J$5),$I$5)*MAX(MIN(AQ72,$J$5),$I$5)+$G$5*MAX(MIN(AQ72,$J$5),$I$5)*(BJ72*BC72/($K$5*1000))+$H$5*(BJ72*BC72/($K$5*1000))*(BJ72*BC72/($K$5*1000)))</f>
        <v>0</v>
      </c>
      <c r="T72">
        <f>K72*(1000-(1000*0.61365*exp(17.502*X72/(240.97+X72))/(BC72+BD72)+AX72)/2)/(1000*0.61365*exp(17.502*X72/(240.97+X72))/(BC72+BD72)-AX72)</f>
        <v>0</v>
      </c>
      <c r="U72">
        <f>1/((AR72+1)/(R72/1.6)+1/(S72/1.37)) + AR72/((AR72+1)/(R72/1.6) + AR72/(S72/1.37))</f>
        <v>0</v>
      </c>
      <c r="V72">
        <f>(AM72*AP72)</f>
        <v>0</v>
      </c>
      <c r="W72">
        <f>(BE72+(V72+2*0.95*5.67E-8*(((BE72+$B$7)+273)^4-(BE72+273)^4)-44100*K72)/(1.84*29.3*S72+8*0.95*5.67E-8*(BE72+273)^3))</f>
        <v>0</v>
      </c>
      <c r="X72">
        <f>($C$7*BF72+$D$7*BG72+$E$7*W72)</f>
        <v>0</v>
      </c>
      <c r="Y72">
        <f>0.61365*exp(17.502*X72/(240.97+X72))</f>
        <v>0</v>
      </c>
      <c r="Z72">
        <f>(AA72/AB72*100)</f>
        <v>0</v>
      </c>
      <c r="AA72">
        <f>AX72*(BC72+BD72)/1000</f>
        <v>0</v>
      </c>
      <c r="AB72">
        <f>0.61365*exp(17.502*BE72/(240.97+BE72))</f>
        <v>0</v>
      </c>
      <c r="AC72">
        <f>(Y72-AX72*(BC72+BD72)/1000)</f>
        <v>0</v>
      </c>
      <c r="AD72">
        <f>(-K72*44100)</f>
        <v>0</v>
      </c>
      <c r="AE72">
        <f>2*29.3*S72*0.92*(BE72-X72)</f>
        <v>0</v>
      </c>
      <c r="AF72">
        <f>2*0.95*5.67E-8*(((BE72+$B$7)+273)^4-(X72+273)^4)</f>
        <v>0</v>
      </c>
      <c r="AG72">
        <f>V72+AF72+AD72+AE72</f>
        <v>0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MAX(0,($B$13+$C$13*BJ72)/(1+$D$13*BJ72)*BC72/(BE72+273)*$E$13)</f>
        <v>0</v>
      </c>
      <c r="AM72">
        <f>$B$11*BK72+$C$11*BL72+$F$11*BW72*(1-BZ72)</f>
        <v>0</v>
      </c>
      <c r="AN72">
        <f>AM72*AO72</f>
        <v>0</v>
      </c>
      <c r="AO72">
        <f>($B$11*$D$9+$C$11*$D$9+$F$11*((CJ72+CB72)/MAX(CJ72+CB72+CK72, 0.1)*$I$9+CK72/MAX(CJ72+CB72+CK72, 0.1)*$J$9))/($B$11+$C$11+$F$11)</f>
        <v>0</v>
      </c>
      <c r="AP72">
        <f>($B$11*$K$9+$C$11*$K$9+$F$11*((CJ72+CB72)/MAX(CJ72+CB72+CK72, 0.1)*$P$9+CK72/MAX(CJ72+CB72+CK72, 0.1)*$Q$9))/($B$11+$C$11+$F$11)</f>
        <v>0</v>
      </c>
      <c r="AQ72">
        <v>6</v>
      </c>
      <c r="AR72">
        <v>0.5</v>
      </c>
      <c r="AS72" t="s">
        <v>346</v>
      </c>
      <c r="AT72">
        <v>2</v>
      </c>
      <c r="AU72">
        <v>1692721744.5</v>
      </c>
      <c r="AV72">
        <v>399.161</v>
      </c>
      <c r="AW72">
        <v>419.957</v>
      </c>
      <c r="AX72">
        <v>13.7787</v>
      </c>
      <c r="AY72">
        <v>9.138439999999999</v>
      </c>
      <c r="AZ72">
        <v>397.675</v>
      </c>
      <c r="BA72">
        <v>13.6982</v>
      </c>
      <c r="BB72">
        <v>500.054</v>
      </c>
      <c r="BC72">
        <v>100.253</v>
      </c>
      <c r="BD72">
        <v>0.100074</v>
      </c>
      <c r="BE72">
        <v>22.5974</v>
      </c>
      <c r="BF72">
        <v>22.7395</v>
      </c>
      <c r="BG72">
        <v>999.9</v>
      </c>
      <c r="BH72">
        <v>0</v>
      </c>
      <c r="BI72">
        <v>0</v>
      </c>
      <c r="BJ72">
        <v>9990</v>
      </c>
      <c r="BK72">
        <v>0</v>
      </c>
      <c r="BL72">
        <v>1148.23</v>
      </c>
      <c r="BM72">
        <v>-20.7959</v>
      </c>
      <c r="BN72">
        <v>404.738</v>
      </c>
      <c r="BO72">
        <v>423.83</v>
      </c>
      <c r="BP72">
        <v>4.6403</v>
      </c>
      <c r="BQ72">
        <v>419.957</v>
      </c>
      <c r="BR72">
        <v>9.138439999999999</v>
      </c>
      <c r="BS72">
        <v>1.38136</v>
      </c>
      <c r="BT72">
        <v>0.916153</v>
      </c>
      <c r="BU72">
        <v>11.7145</v>
      </c>
      <c r="BV72">
        <v>5.64701</v>
      </c>
      <c r="BW72">
        <v>2000</v>
      </c>
      <c r="BX72">
        <v>0.900004</v>
      </c>
      <c r="BY72">
        <v>0.0999956</v>
      </c>
      <c r="BZ72">
        <v>0</v>
      </c>
      <c r="CA72">
        <v>2.8281</v>
      </c>
      <c r="CB72">
        <v>0</v>
      </c>
      <c r="CC72">
        <v>32767.1</v>
      </c>
      <c r="CD72">
        <v>17859.1</v>
      </c>
      <c r="CE72">
        <v>39.187</v>
      </c>
      <c r="CF72">
        <v>40.562</v>
      </c>
      <c r="CG72">
        <v>39.375</v>
      </c>
      <c r="CH72">
        <v>39</v>
      </c>
      <c r="CI72">
        <v>38.25</v>
      </c>
      <c r="CJ72">
        <v>1800.01</v>
      </c>
      <c r="CK72">
        <v>199.99</v>
      </c>
      <c r="CL72">
        <v>0</v>
      </c>
      <c r="CM72">
        <v>1692721739.6</v>
      </c>
      <c r="CN72">
        <v>0</v>
      </c>
      <c r="CO72">
        <v>1692714554</v>
      </c>
      <c r="CP72" t="s">
        <v>347</v>
      </c>
      <c r="CQ72">
        <v>1692714553.5</v>
      </c>
      <c r="CR72">
        <v>1692714554</v>
      </c>
      <c r="CS72">
        <v>2</v>
      </c>
      <c r="CT72">
        <v>0.064</v>
      </c>
      <c r="CU72">
        <v>-0.002</v>
      </c>
      <c r="CV72">
        <v>1.486</v>
      </c>
      <c r="CW72">
        <v>0.081</v>
      </c>
      <c r="CX72">
        <v>415</v>
      </c>
      <c r="CY72">
        <v>13</v>
      </c>
      <c r="CZ72">
        <v>0.3</v>
      </c>
      <c r="DA72">
        <v>0.11</v>
      </c>
      <c r="DB72">
        <v>15.83380783078391</v>
      </c>
      <c r="DC72">
        <v>0.3759006517564441</v>
      </c>
      <c r="DD72">
        <v>0.04313120011879418</v>
      </c>
      <c r="DE72">
        <v>1</v>
      </c>
      <c r="DF72">
        <v>0.003888637326992837</v>
      </c>
      <c r="DG72">
        <v>0.00050381043248662</v>
      </c>
      <c r="DH72">
        <v>3.923745772298347E-05</v>
      </c>
      <c r="DI72">
        <v>1</v>
      </c>
      <c r="DJ72">
        <v>0.2921224336041744</v>
      </c>
      <c r="DK72">
        <v>0.02736497086255282</v>
      </c>
      <c r="DL72">
        <v>0.001811423647741454</v>
      </c>
      <c r="DM72">
        <v>1</v>
      </c>
      <c r="DN72">
        <v>3</v>
      </c>
      <c r="DO72">
        <v>3</v>
      </c>
      <c r="DP72" t="s">
        <v>348</v>
      </c>
      <c r="DQ72">
        <v>3.10213</v>
      </c>
      <c r="DR72">
        <v>2.73362</v>
      </c>
      <c r="DS72">
        <v>0.0964357</v>
      </c>
      <c r="DT72">
        <v>0.101225</v>
      </c>
      <c r="DU72">
        <v>0.0701422</v>
      </c>
      <c r="DV72">
        <v>0.0526427</v>
      </c>
      <c r="DW72">
        <v>26335.6</v>
      </c>
      <c r="DX72">
        <v>28509.4</v>
      </c>
      <c r="DY72">
        <v>27593.1</v>
      </c>
      <c r="DZ72">
        <v>29813.6</v>
      </c>
      <c r="EA72">
        <v>32128.7</v>
      </c>
      <c r="EB72">
        <v>34880.9</v>
      </c>
      <c r="EC72">
        <v>37856.8</v>
      </c>
      <c r="ED72">
        <v>40925.9</v>
      </c>
      <c r="EE72">
        <v>2.19132</v>
      </c>
      <c r="EF72">
        <v>2.13908</v>
      </c>
      <c r="EG72">
        <v>0.0686944</v>
      </c>
      <c r="EH72">
        <v>0</v>
      </c>
      <c r="EI72">
        <v>21.6071</v>
      </c>
      <c r="EJ72">
        <v>999.9</v>
      </c>
      <c r="EK72">
        <v>48.4</v>
      </c>
      <c r="EL72">
        <v>29.8</v>
      </c>
      <c r="EM72">
        <v>20.3334</v>
      </c>
      <c r="EN72">
        <v>64.5782</v>
      </c>
      <c r="EO72">
        <v>13.7861</v>
      </c>
      <c r="EP72">
        <v>1</v>
      </c>
      <c r="EQ72">
        <v>-0.24938</v>
      </c>
      <c r="ER72">
        <v>1.50034</v>
      </c>
      <c r="ES72">
        <v>20.2007</v>
      </c>
      <c r="ET72">
        <v>5.25473</v>
      </c>
      <c r="EU72">
        <v>12.0579</v>
      </c>
      <c r="EV72">
        <v>4.9726</v>
      </c>
      <c r="EW72">
        <v>3.29233</v>
      </c>
      <c r="EX72">
        <v>9508.1</v>
      </c>
      <c r="EY72">
        <v>9999</v>
      </c>
      <c r="EZ72">
        <v>9999</v>
      </c>
      <c r="FA72">
        <v>147.7</v>
      </c>
      <c r="FB72">
        <v>4.97215</v>
      </c>
      <c r="FC72">
        <v>1.87093</v>
      </c>
      <c r="FD72">
        <v>1.87712</v>
      </c>
      <c r="FE72">
        <v>1.87024</v>
      </c>
      <c r="FF72">
        <v>1.87332</v>
      </c>
      <c r="FG72">
        <v>1.87485</v>
      </c>
      <c r="FH72">
        <v>1.87424</v>
      </c>
      <c r="FI72">
        <v>1.87561</v>
      </c>
      <c r="FJ72">
        <v>0</v>
      </c>
      <c r="FK72">
        <v>0</v>
      </c>
      <c r="FL72">
        <v>0</v>
      </c>
      <c r="FM72">
        <v>0</v>
      </c>
      <c r="FN72" t="s">
        <v>349</v>
      </c>
      <c r="FO72" t="s">
        <v>350</v>
      </c>
      <c r="FP72" t="s">
        <v>351</v>
      </c>
      <c r="FQ72" t="s">
        <v>351</v>
      </c>
      <c r="FR72" t="s">
        <v>351</v>
      </c>
      <c r="FS72" t="s">
        <v>351</v>
      </c>
      <c r="FT72">
        <v>0</v>
      </c>
      <c r="FU72">
        <v>100</v>
      </c>
      <c r="FV72">
        <v>100</v>
      </c>
      <c r="FW72">
        <v>1.486</v>
      </c>
      <c r="FX72">
        <v>0.0805</v>
      </c>
      <c r="FY72">
        <v>1.486142857142795</v>
      </c>
      <c r="FZ72">
        <v>0</v>
      </c>
      <c r="GA72">
        <v>0</v>
      </c>
      <c r="GB72">
        <v>0</v>
      </c>
      <c r="GC72">
        <v>0.08051999999999815</v>
      </c>
      <c r="GD72">
        <v>0</v>
      </c>
      <c r="GE72">
        <v>0</v>
      </c>
      <c r="GF72">
        <v>0</v>
      </c>
      <c r="GG72">
        <v>-1</v>
      </c>
      <c r="GH72">
        <v>-1</v>
      </c>
      <c r="GI72">
        <v>-1</v>
      </c>
      <c r="GJ72">
        <v>-1</v>
      </c>
      <c r="GK72">
        <v>119.8</v>
      </c>
      <c r="GL72">
        <v>119.8</v>
      </c>
      <c r="GM72">
        <v>1.073</v>
      </c>
      <c r="GN72">
        <v>2.56104</v>
      </c>
      <c r="GO72">
        <v>1.39893</v>
      </c>
      <c r="GP72">
        <v>2.29004</v>
      </c>
      <c r="GQ72">
        <v>1.44897</v>
      </c>
      <c r="GR72">
        <v>2.37671</v>
      </c>
      <c r="GS72">
        <v>33.6479</v>
      </c>
      <c r="GT72">
        <v>15.0952</v>
      </c>
      <c r="GU72">
        <v>18</v>
      </c>
      <c r="GV72">
        <v>481.782</v>
      </c>
      <c r="GW72">
        <v>514.424</v>
      </c>
      <c r="GX72">
        <v>20.0013</v>
      </c>
      <c r="GY72">
        <v>24.0276</v>
      </c>
      <c r="GZ72">
        <v>29.9999</v>
      </c>
      <c r="HA72">
        <v>24.049</v>
      </c>
      <c r="HB72">
        <v>24.0254</v>
      </c>
      <c r="HC72">
        <v>21.437</v>
      </c>
      <c r="HD72">
        <v>51.9128</v>
      </c>
      <c r="HE72">
        <v>0</v>
      </c>
      <c r="HF72">
        <v>20</v>
      </c>
      <c r="HG72">
        <v>420</v>
      </c>
      <c r="HH72">
        <v>9.07732</v>
      </c>
      <c r="HI72">
        <v>102.116</v>
      </c>
      <c r="HJ72">
        <v>102.235</v>
      </c>
    </row>
    <row r="73" spans="1:218">
      <c r="A73">
        <v>57</v>
      </c>
      <c r="B73">
        <v>1692721830</v>
      </c>
      <c r="C73">
        <v>6965.900000095367</v>
      </c>
      <c r="D73" t="s">
        <v>463</v>
      </c>
      <c r="E73" t="s">
        <v>464</v>
      </c>
      <c r="F73" t="s">
        <v>344</v>
      </c>
      <c r="I73" t="s">
        <v>345</v>
      </c>
      <c r="J73">
        <v>1692721830</v>
      </c>
      <c r="K73">
        <f>(L73)/1000</f>
        <v>0</v>
      </c>
      <c r="L73">
        <f>1000*BB73*AJ73*(AX73-AY73)/(100*AQ73*(1000-AJ73*AX73))</f>
        <v>0</v>
      </c>
      <c r="M73">
        <f>BB73*AJ73*(AW73-AV73*(1000-AJ73*AY73)/(1000-AJ73*AX73))/(100*AQ73)</f>
        <v>0</v>
      </c>
      <c r="N73">
        <f>AV73 - IF(AJ73&gt;1, M73*AQ73*100.0/(AL73*BJ73), 0)</f>
        <v>0</v>
      </c>
      <c r="O73">
        <f>((U73-K73/2)*N73-M73)/(U73+K73/2)</f>
        <v>0</v>
      </c>
      <c r="P73">
        <f>O73*(BC73+BD73)/1000.0</f>
        <v>0</v>
      </c>
      <c r="Q73">
        <f>(AV73 - IF(AJ73&gt;1, M73*AQ73*100.0/(AL73*BJ73), 0))*(BC73+BD73)/1000.0</f>
        <v>0</v>
      </c>
      <c r="R73">
        <f>2.0/((1/T73-1/S73)+SIGN(T73)*SQRT((1/T73-1/S73)*(1/T73-1/S73) + 4*AR73/((AR73+1)*(AR73+1))*(2*1/T73*1/S73-1/S73*1/S73)))</f>
        <v>0</v>
      </c>
      <c r="S73">
        <f>IF(LEFT(AS73,1)&lt;&gt;"0",IF(LEFT(AS73,1)="1",3.0,AT73),$D$5+$E$5*(BJ73*BC73/($K$5*1000))+$F$5*(BJ73*BC73/($K$5*1000))*MAX(MIN(AQ73,$J$5),$I$5)*MAX(MIN(AQ73,$J$5),$I$5)+$G$5*MAX(MIN(AQ73,$J$5),$I$5)*(BJ73*BC73/($K$5*1000))+$H$5*(BJ73*BC73/($K$5*1000))*(BJ73*BC73/($K$5*1000)))</f>
        <v>0</v>
      </c>
      <c r="T73">
        <f>K73*(1000-(1000*0.61365*exp(17.502*X73/(240.97+X73))/(BC73+BD73)+AX73)/2)/(1000*0.61365*exp(17.502*X73/(240.97+X73))/(BC73+BD73)-AX73)</f>
        <v>0</v>
      </c>
      <c r="U73">
        <f>1/((AR73+1)/(R73/1.6)+1/(S73/1.37)) + AR73/((AR73+1)/(R73/1.6) + AR73/(S73/1.37))</f>
        <v>0</v>
      </c>
      <c r="V73">
        <f>(AM73*AP73)</f>
        <v>0</v>
      </c>
      <c r="W73">
        <f>(BE73+(V73+2*0.95*5.67E-8*(((BE73+$B$7)+273)^4-(BE73+273)^4)-44100*K73)/(1.84*29.3*S73+8*0.95*5.67E-8*(BE73+273)^3))</f>
        <v>0</v>
      </c>
      <c r="X73">
        <f>($C$7*BF73+$D$7*BG73+$E$7*W73)</f>
        <v>0</v>
      </c>
      <c r="Y73">
        <f>0.61365*exp(17.502*X73/(240.97+X73))</f>
        <v>0</v>
      </c>
      <c r="Z73">
        <f>(AA73/AB73*100)</f>
        <v>0</v>
      </c>
      <c r="AA73">
        <f>AX73*(BC73+BD73)/1000</f>
        <v>0</v>
      </c>
      <c r="AB73">
        <f>0.61365*exp(17.502*BE73/(240.97+BE73))</f>
        <v>0</v>
      </c>
      <c r="AC73">
        <f>(Y73-AX73*(BC73+BD73)/1000)</f>
        <v>0</v>
      </c>
      <c r="AD73">
        <f>(-K73*44100)</f>
        <v>0</v>
      </c>
      <c r="AE73">
        <f>2*29.3*S73*0.92*(BE73-X73)</f>
        <v>0</v>
      </c>
      <c r="AF73">
        <f>2*0.95*5.67E-8*(((BE73+$B$7)+273)^4-(X73+273)^4)</f>
        <v>0</v>
      </c>
      <c r="AG73">
        <f>V73+AF73+AD73+AE73</f>
        <v>0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MAX(0,($B$13+$C$13*BJ73)/(1+$D$13*BJ73)*BC73/(BE73+273)*$E$13)</f>
        <v>0</v>
      </c>
      <c r="AM73">
        <f>$B$11*BK73+$C$11*BL73+$F$11*BW73*(1-BZ73)</f>
        <v>0</v>
      </c>
      <c r="AN73">
        <f>AM73*AO73</f>
        <v>0</v>
      </c>
      <c r="AO73">
        <f>($B$11*$D$9+$C$11*$D$9+$F$11*((CJ73+CB73)/MAX(CJ73+CB73+CK73, 0.1)*$I$9+CK73/MAX(CJ73+CB73+CK73, 0.1)*$J$9))/($B$11+$C$11+$F$11)</f>
        <v>0</v>
      </c>
      <c r="AP73">
        <f>($B$11*$K$9+$C$11*$K$9+$F$11*((CJ73+CB73)/MAX(CJ73+CB73+CK73, 0.1)*$P$9+CK73/MAX(CJ73+CB73+CK73, 0.1)*$Q$9))/($B$11+$C$11+$F$11)</f>
        <v>0</v>
      </c>
      <c r="AQ73">
        <v>6</v>
      </c>
      <c r="AR73">
        <v>0.5</v>
      </c>
      <c r="AS73" t="s">
        <v>346</v>
      </c>
      <c r="AT73">
        <v>2</v>
      </c>
      <c r="AU73">
        <v>1692721830</v>
      </c>
      <c r="AV73">
        <v>409.191</v>
      </c>
      <c r="AW73">
        <v>419.975</v>
      </c>
      <c r="AX73">
        <v>13.5037</v>
      </c>
      <c r="AY73">
        <v>10.0537</v>
      </c>
      <c r="AZ73">
        <v>407.705</v>
      </c>
      <c r="BA73">
        <v>13.4232</v>
      </c>
      <c r="BB73">
        <v>499.959</v>
      </c>
      <c r="BC73">
        <v>100.254</v>
      </c>
      <c r="BD73">
        <v>0.09944219999999999</v>
      </c>
      <c r="BE73">
        <v>22.5168</v>
      </c>
      <c r="BF73">
        <v>22.5051</v>
      </c>
      <c r="BG73">
        <v>999.9</v>
      </c>
      <c r="BH73">
        <v>0</v>
      </c>
      <c r="BI73">
        <v>0</v>
      </c>
      <c r="BJ73">
        <v>10029.4</v>
      </c>
      <c r="BK73">
        <v>0</v>
      </c>
      <c r="BL73">
        <v>1101.03</v>
      </c>
      <c r="BM73">
        <v>-10.7837</v>
      </c>
      <c r="BN73">
        <v>414.792</v>
      </c>
      <c r="BO73">
        <v>424.24</v>
      </c>
      <c r="BP73">
        <v>3.45002</v>
      </c>
      <c r="BQ73">
        <v>419.975</v>
      </c>
      <c r="BR73">
        <v>10.0537</v>
      </c>
      <c r="BS73">
        <v>1.35379</v>
      </c>
      <c r="BT73">
        <v>1.00792</v>
      </c>
      <c r="BU73">
        <v>11.4097</v>
      </c>
      <c r="BV73">
        <v>7.03134</v>
      </c>
      <c r="BW73">
        <v>2000.26</v>
      </c>
      <c r="BX73">
        <v>0.900012</v>
      </c>
      <c r="BY73">
        <v>0.0999879</v>
      </c>
      <c r="BZ73">
        <v>0</v>
      </c>
      <c r="CA73">
        <v>2.5389</v>
      </c>
      <c r="CB73">
        <v>0</v>
      </c>
      <c r="CC73">
        <v>12580.4</v>
      </c>
      <c r="CD73">
        <v>17861.4</v>
      </c>
      <c r="CE73">
        <v>37.937</v>
      </c>
      <c r="CF73">
        <v>39.125</v>
      </c>
      <c r="CG73">
        <v>38.125</v>
      </c>
      <c r="CH73">
        <v>37.5</v>
      </c>
      <c r="CI73">
        <v>37.125</v>
      </c>
      <c r="CJ73">
        <v>1800.26</v>
      </c>
      <c r="CK73">
        <v>200</v>
      </c>
      <c r="CL73">
        <v>0</v>
      </c>
      <c r="CM73">
        <v>1692721824.8</v>
      </c>
      <c r="CN73">
        <v>0</v>
      </c>
      <c r="CO73">
        <v>1692714554</v>
      </c>
      <c r="CP73" t="s">
        <v>347</v>
      </c>
      <c r="CQ73">
        <v>1692714553.5</v>
      </c>
      <c r="CR73">
        <v>1692714554</v>
      </c>
      <c r="CS73">
        <v>2</v>
      </c>
      <c r="CT73">
        <v>0.064</v>
      </c>
      <c r="CU73">
        <v>-0.002</v>
      </c>
      <c r="CV73">
        <v>1.486</v>
      </c>
      <c r="CW73">
        <v>0.081</v>
      </c>
      <c r="CX73">
        <v>415</v>
      </c>
      <c r="CY73">
        <v>13</v>
      </c>
      <c r="CZ73">
        <v>0.3</v>
      </c>
      <c r="DA73">
        <v>0.11</v>
      </c>
      <c r="DB73">
        <v>7.802293446660904</v>
      </c>
      <c r="DC73">
        <v>-0.4714008699809907</v>
      </c>
      <c r="DD73">
        <v>0.02711491203960585</v>
      </c>
      <c r="DE73">
        <v>1</v>
      </c>
      <c r="DF73">
        <v>0.002869700639702188</v>
      </c>
      <c r="DG73">
        <v>0.0002532573027027499</v>
      </c>
      <c r="DH73">
        <v>2.07048079781647E-05</v>
      </c>
      <c r="DI73">
        <v>1</v>
      </c>
      <c r="DJ73">
        <v>0.2124163228685412</v>
      </c>
      <c r="DK73">
        <v>0.03729554097965523</v>
      </c>
      <c r="DL73">
        <v>0.001808505357027006</v>
      </c>
      <c r="DM73">
        <v>1</v>
      </c>
      <c r="DN73">
        <v>3</v>
      </c>
      <c r="DO73">
        <v>3</v>
      </c>
      <c r="DP73" t="s">
        <v>348</v>
      </c>
      <c r="DQ73">
        <v>3.10224</v>
      </c>
      <c r="DR73">
        <v>2.73333</v>
      </c>
      <c r="DS73">
        <v>0.0982912</v>
      </c>
      <c r="DT73">
        <v>0.101244</v>
      </c>
      <c r="DU73">
        <v>0.069079</v>
      </c>
      <c r="DV73">
        <v>0.0567416</v>
      </c>
      <c r="DW73">
        <v>26281</v>
      </c>
      <c r="DX73">
        <v>28510.1</v>
      </c>
      <c r="DY73">
        <v>27592.4</v>
      </c>
      <c r="DZ73">
        <v>29814.8</v>
      </c>
      <c r="EA73">
        <v>32166.1</v>
      </c>
      <c r="EB73">
        <v>34731.8</v>
      </c>
      <c r="EC73">
        <v>37857.3</v>
      </c>
      <c r="ED73">
        <v>40927.7</v>
      </c>
      <c r="EE73">
        <v>2.19517</v>
      </c>
      <c r="EF73">
        <v>2.13995</v>
      </c>
      <c r="EG73">
        <v>0.0609457</v>
      </c>
      <c r="EH73">
        <v>0</v>
      </c>
      <c r="EI73">
        <v>21.5002</v>
      </c>
      <c r="EJ73">
        <v>999.9</v>
      </c>
      <c r="EK73">
        <v>47.9</v>
      </c>
      <c r="EL73">
        <v>29.9</v>
      </c>
      <c r="EM73">
        <v>20.2384</v>
      </c>
      <c r="EN73">
        <v>64.1682</v>
      </c>
      <c r="EO73">
        <v>13.6138</v>
      </c>
      <c r="EP73">
        <v>1</v>
      </c>
      <c r="EQ73">
        <v>-0.252472</v>
      </c>
      <c r="ER73">
        <v>1.41203</v>
      </c>
      <c r="ES73">
        <v>20.2013</v>
      </c>
      <c r="ET73">
        <v>5.25473</v>
      </c>
      <c r="EU73">
        <v>12.0579</v>
      </c>
      <c r="EV73">
        <v>4.97265</v>
      </c>
      <c r="EW73">
        <v>3.29233</v>
      </c>
      <c r="EX73">
        <v>9509.9</v>
      </c>
      <c r="EY73">
        <v>9999</v>
      </c>
      <c r="EZ73">
        <v>9999</v>
      </c>
      <c r="FA73">
        <v>147.7</v>
      </c>
      <c r="FB73">
        <v>4.97216</v>
      </c>
      <c r="FC73">
        <v>1.87098</v>
      </c>
      <c r="FD73">
        <v>1.87713</v>
      </c>
      <c r="FE73">
        <v>1.87027</v>
      </c>
      <c r="FF73">
        <v>1.87332</v>
      </c>
      <c r="FG73">
        <v>1.87485</v>
      </c>
      <c r="FH73">
        <v>1.87424</v>
      </c>
      <c r="FI73">
        <v>1.87563</v>
      </c>
      <c r="FJ73">
        <v>0</v>
      </c>
      <c r="FK73">
        <v>0</v>
      </c>
      <c r="FL73">
        <v>0</v>
      </c>
      <c r="FM73">
        <v>0</v>
      </c>
      <c r="FN73" t="s">
        <v>349</v>
      </c>
      <c r="FO73" t="s">
        <v>350</v>
      </c>
      <c r="FP73" t="s">
        <v>351</v>
      </c>
      <c r="FQ73" t="s">
        <v>351</v>
      </c>
      <c r="FR73" t="s">
        <v>351</v>
      </c>
      <c r="FS73" t="s">
        <v>351</v>
      </c>
      <c r="FT73">
        <v>0</v>
      </c>
      <c r="FU73">
        <v>100</v>
      </c>
      <c r="FV73">
        <v>100</v>
      </c>
      <c r="FW73">
        <v>1.486</v>
      </c>
      <c r="FX73">
        <v>0.0805</v>
      </c>
      <c r="FY73">
        <v>1.486142857142795</v>
      </c>
      <c r="FZ73">
        <v>0</v>
      </c>
      <c r="GA73">
        <v>0</v>
      </c>
      <c r="GB73">
        <v>0</v>
      </c>
      <c r="GC73">
        <v>0.08051999999999815</v>
      </c>
      <c r="GD73">
        <v>0</v>
      </c>
      <c r="GE73">
        <v>0</v>
      </c>
      <c r="GF73">
        <v>0</v>
      </c>
      <c r="GG73">
        <v>-1</v>
      </c>
      <c r="GH73">
        <v>-1</v>
      </c>
      <c r="GI73">
        <v>-1</v>
      </c>
      <c r="GJ73">
        <v>-1</v>
      </c>
      <c r="GK73">
        <v>121.3</v>
      </c>
      <c r="GL73">
        <v>121.3</v>
      </c>
      <c r="GM73">
        <v>1.073</v>
      </c>
      <c r="GN73">
        <v>2.55737</v>
      </c>
      <c r="GO73">
        <v>1.39893</v>
      </c>
      <c r="GP73">
        <v>2.29004</v>
      </c>
      <c r="GQ73">
        <v>1.44897</v>
      </c>
      <c r="GR73">
        <v>2.37305</v>
      </c>
      <c r="GS73">
        <v>33.8961</v>
      </c>
      <c r="GT73">
        <v>15.0777</v>
      </c>
      <c r="GU73">
        <v>18</v>
      </c>
      <c r="GV73">
        <v>483.853</v>
      </c>
      <c r="GW73">
        <v>514.774</v>
      </c>
      <c r="GX73">
        <v>20.0002</v>
      </c>
      <c r="GY73">
        <v>23.9846</v>
      </c>
      <c r="GZ73">
        <v>29.9999</v>
      </c>
      <c r="HA73">
        <v>24.0202</v>
      </c>
      <c r="HB73">
        <v>24.0014</v>
      </c>
      <c r="HC73">
        <v>21.454</v>
      </c>
      <c r="HD73">
        <v>48.0698</v>
      </c>
      <c r="HE73">
        <v>0</v>
      </c>
      <c r="HF73">
        <v>20</v>
      </c>
      <c r="HG73">
        <v>420</v>
      </c>
      <c r="HH73">
        <v>10.0905</v>
      </c>
      <c r="HI73">
        <v>102.116</v>
      </c>
      <c r="HJ73">
        <v>102.239</v>
      </c>
    </row>
    <row r="74" spans="1:218">
      <c r="A74">
        <v>58</v>
      </c>
      <c r="B74">
        <v>1692721931</v>
      </c>
      <c r="C74">
        <v>7066.900000095367</v>
      </c>
      <c r="D74" t="s">
        <v>465</v>
      </c>
      <c r="E74" t="s">
        <v>466</v>
      </c>
      <c r="F74" t="s">
        <v>344</v>
      </c>
      <c r="I74" t="s">
        <v>345</v>
      </c>
      <c r="J74">
        <v>1692721931</v>
      </c>
      <c r="K74">
        <f>(L74)/1000</f>
        <v>0</v>
      </c>
      <c r="L74">
        <f>1000*BB74*AJ74*(AX74-AY74)/(100*AQ74*(1000-AJ74*AX74))</f>
        <v>0</v>
      </c>
      <c r="M74">
        <f>BB74*AJ74*(AW74-AV74*(1000-AJ74*AY74)/(1000-AJ74*AX74))/(100*AQ74)</f>
        <v>0</v>
      </c>
      <c r="N74">
        <f>AV74 - IF(AJ74&gt;1, M74*AQ74*100.0/(AL74*BJ74), 0)</f>
        <v>0</v>
      </c>
      <c r="O74">
        <f>((U74-K74/2)*N74-M74)/(U74+K74/2)</f>
        <v>0</v>
      </c>
      <c r="P74">
        <f>O74*(BC74+BD74)/1000.0</f>
        <v>0</v>
      </c>
      <c r="Q74">
        <f>(AV74 - IF(AJ74&gt;1, M74*AQ74*100.0/(AL74*BJ74), 0))*(BC74+BD74)/1000.0</f>
        <v>0</v>
      </c>
      <c r="R74">
        <f>2.0/((1/T74-1/S74)+SIGN(T74)*SQRT((1/T74-1/S74)*(1/T74-1/S74) + 4*AR74/((AR74+1)*(AR74+1))*(2*1/T74*1/S74-1/S74*1/S74)))</f>
        <v>0</v>
      </c>
      <c r="S74">
        <f>IF(LEFT(AS74,1)&lt;&gt;"0",IF(LEFT(AS74,1)="1",3.0,AT74),$D$5+$E$5*(BJ74*BC74/($K$5*1000))+$F$5*(BJ74*BC74/($K$5*1000))*MAX(MIN(AQ74,$J$5),$I$5)*MAX(MIN(AQ74,$J$5),$I$5)+$G$5*MAX(MIN(AQ74,$J$5),$I$5)*(BJ74*BC74/($K$5*1000))+$H$5*(BJ74*BC74/($K$5*1000))*(BJ74*BC74/($K$5*1000)))</f>
        <v>0</v>
      </c>
      <c r="T74">
        <f>K74*(1000-(1000*0.61365*exp(17.502*X74/(240.97+X74))/(BC74+BD74)+AX74)/2)/(1000*0.61365*exp(17.502*X74/(240.97+X74))/(BC74+BD74)-AX74)</f>
        <v>0</v>
      </c>
      <c r="U74">
        <f>1/((AR74+1)/(R74/1.6)+1/(S74/1.37)) + AR74/((AR74+1)/(R74/1.6) + AR74/(S74/1.37))</f>
        <v>0</v>
      </c>
      <c r="V74">
        <f>(AM74*AP74)</f>
        <v>0</v>
      </c>
      <c r="W74">
        <f>(BE74+(V74+2*0.95*5.67E-8*(((BE74+$B$7)+273)^4-(BE74+273)^4)-44100*K74)/(1.84*29.3*S74+8*0.95*5.67E-8*(BE74+273)^3))</f>
        <v>0</v>
      </c>
      <c r="X74">
        <f>($C$7*BF74+$D$7*BG74+$E$7*W74)</f>
        <v>0</v>
      </c>
      <c r="Y74">
        <f>0.61365*exp(17.502*X74/(240.97+X74))</f>
        <v>0</v>
      </c>
      <c r="Z74">
        <f>(AA74/AB74*100)</f>
        <v>0</v>
      </c>
      <c r="AA74">
        <f>AX74*(BC74+BD74)/1000</f>
        <v>0</v>
      </c>
      <c r="AB74">
        <f>0.61365*exp(17.502*BE74/(240.97+BE74))</f>
        <v>0</v>
      </c>
      <c r="AC74">
        <f>(Y74-AX74*(BC74+BD74)/1000)</f>
        <v>0</v>
      </c>
      <c r="AD74">
        <f>(-K74*44100)</f>
        <v>0</v>
      </c>
      <c r="AE74">
        <f>2*29.3*S74*0.92*(BE74-X74)</f>
        <v>0</v>
      </c>
      <c r="AF74">
        <f>2*0.95*5.67E-8*(((BE74+$B$7)+273)^4-(X74+273)^4)</f>
        <v>0</v>
      </c>
      <c r="AG74">
        <f>V74+AF74+AD74+AE74</f>
        <v>0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MAX(0,($B$13+$C$13*BJ74)/(1+$D$13*BJ74)*BC74/(BE74+273)*$E$13)</f>
        <v>0</v>
      </c>
      <c r="AM74">
        <f>$B$11*BK74+$C$11*BL74+$F$11*BW74*(1-BZ74)</f>
        <v>0</v>
      </c>
      <c r="AN74">
        <f>AM74*AO74</f>
        <v>0</v>
      </c>
      <c r="AO74">
        <f>($B$11*$D$9+$C$11*$D$9+$F$11*((CJ74+CB74)/MAX(CJ74+CB74+CK74, 0.1)*$I$9+CK74/MAX(CJ74+CB74+CK74, 0.1)*$J$9))/($B$11+$C$11+$F$11)</f>
        <v>0</v>
      </c>
      <c r="AP74">
        <f>($B$11*$K$9+$C$11*$K$9+$F$11*((CJ74+CB74)/MAX(CJ74+CB74+CK74, 0.1)*$P$9+CK74/MAX(CJ74+CB74+CK74, 0.1)*$Q$9))/($B$11+$C$11+$F$11)</f>
        <v>0</v>
      </c>
      <c r="AQ74">
        <v>6</v>
      </c>
      <c r="AR74">
        <v>0.5</v>
      </c>
      <c r="AS74" t="s">
        <v>346</v>
      </c>
      <c r="AT74">
        <v>2</v>
      </c>
      <c r="AU74">
        <v>1692721931</v>
      </c>
      <c r="AV74">
        <v>404.61</v>
      </c>
      <c r="AW74">
        <v>419.97</v>
      </c>
      <c r="AX74">
        <v>13.6412</v>
      </c>
      <c r="AY74">
        <v>10.6551</v>
      </c>
      <c r="AZ74">
        <v>403.123</v>
      </c>
      <c r="BA74">
        <v>13.5607</v>
      </c>
      <c r="BB74">
        <v>500.089</v>
      </c>
      <c r="BC74">
        <v>100.252</v>
      </c>
      <c r="BD74">
        <v>0.100167</v>
      </c>
      <c r="BE74">
        <v>22.5418</v>
      </c>
      <c r="BF74">
        <v>22.6232</v>
      </c>
      <c r="BG74">
        <v>999.9</v>
      </c>
      <c r="BH74">
        <v>0</v>
      </c>
      <c r="BI74">
        <v>0</v>
      </c>
      <c r="BJ74">
        <v>9982.5</v>
      </c>
      <c r="BK74">
        <v>0</v>
      </c>
      <c r="BL74">
        <v>1009.27</v>
      </c>
      <c r="BM74">
        <v>-15.3609</v>
      </c>
      <c r="BN74">
        <v>410.205</v>
      </c>
      <c r="BO74">
        <v>424.493</v>
      </c>
      <c r="BP74">
        <v>2.98603</v>
      </c>
      <c r="BQ74">
        <v>419.97</v>
      </c>
      <c r="BR74">
        <v>10.6551</v>
      </c>
      <c r="BS74">
        <v>1.36756</v>
      </c>
      <c r="BT74">
        <v>1.0682</v>
      </c>
      <c r="BU74">
        <v>11.5626</v>
      </c>
      <c r="BV74">
        <v>7.88139</v>
      </c>
      <c r="BW74">
        <v>1999.78</v>
      </c>
      <c r="BX74">
        <v>0.899991</v>
      </c>
      <c r="BY74">
        <v>0.100009</v>
      </c>
      <c r="BZ74">
        <v>0</v>
      </c>
      <c r="CA74">
        <v>2.685</v>
      </c>
      <c r="CB74">
        <v>0</v>
      </c>
      <c r="CC74">
        <v>20215.3</v>
      </c>
      <c r="CD74">
        <v>17857</v>
      </c>
      <c r="CE74">
        <v>36.812</v>
      </c>
      <c r="CF74">
        <v>38.125</v>
      </c>
      <c r="CG74">
        <v>37.062</v>
      </c>
      <c r="CH74">
        <v>36.562</v>
      </c>
      <c r="CI74">
        <v>36.187</v>
      </c>
      <c r="CJ74">
        <v>1799.78</v>
      </c>
      <c r="CK74">
        <v>200</v>
      </c>
      <c r="CL74">
        <v>0</v>
      </c>
      <c r="CM74">
        <v>1692721926.2</v>
      </c>
      <c r="CN74">
        <v>0</v>
      </c>
      <c r="CO74">
        <v>1692714554</v>
      </c>
      <c r="CP74" t="s">
        <v>347</v>
      </c>
      <c r="CQ74">
        <v>1692714553.5</v>
      </c>
      <c r="CR74">
        <v>1692714554</v>
      </c>
      <c r="CS74">
        <v>2</v>
      </c>
      <c r="CT74">
        <v>0.064</v>
      </c>
      <c r="CU74">
        <v>-0.002</v>
      </c>
      <c r="CV74">
        <v>1.486</v>
      </c>
      <c r="CW74">
        <v>0.081</v>
      </c>
      <c r="CX74">
        <v>415</v>
      </c>
      <c r="CY74">
        <v>13</v>
      </c>
      <c r="CZ74">
        <v>0.3</v>
      </c>
      <c r="DA74">
        <v>0.11</v>
      </c>
      <c r="DB74">
        <v>11.81317250455483</v>
      </c>
      <c r="DC74">
        <v>-0.3161435450328312</v>
      </c>
      <c r="DD74">
        <v>0.0299625026002281</v>
      </c>
      <c r="DE74">
        <v>1</v>
      </c>
      <c r="DF74">
        <v>0.002515251459727273</v>
      </c>
      <c r="DG74">
        <v>7.523031903182072E-05</v>
      </c>
      <c r="DH74">
        <v>5.705924716032617E-06</v>
      </c>
      <c r="DI74">
        <v>1</v>
      </c>
      <c r="DJ74">
        <v>0.1846172247813733</v>
      </c>
      <c r="DK74">
        <v>0.009557665513926486</v>
      </c>
      <c r="DL74">
        <v>0.000497220001032829</v>
      </c>
      <c r="DM74">
        <v>1</v>
      </c>
      <c r="DN74">
        <v>3</v>
      </c>
      <c r="DO74">
        <v>3</v>
      </c>
      <c r="DP74" t="s">
        <v>348</v>
      </c>
      <c r="DQ74">
        <v>3.10254</v>
      </c>
      <c r="DR74">
        <v>2.73365</v>
      </c>
      <c r="DS74">
        <v>0.0974645</v>
      </c>
      <c r="DT74">
        <v>0.101264</v>
      </c>
      <c r="DU74">
        <v>0.06962450000000001</v>
      </c>
      <c r="DV74">
        <v>0.0593726</v>
      </c>
      <c r="DW74">
        <v>26308.7</v>
      </c>
      <c r="DX74">
        <v>28514.6</v>
      </c>
      <c r="DY74">
        <v>27595.8</v>
      </c>
      <c r="DZ74">
        <v>29819.8</v>
      </c>
      <c r="EA74">
        <v>32152.4</v>
      </c>
      <c r="EB74">
        <v>34641.9</v>
      </c>
      <c r="EC74">
        <v>37863.3</v>
      </c>
      <c r="ED74">
        <v>40935.6</v>
      </c>
      <c r="EE74">
        <v>2.1913</v>
      </c>
      <c r="EF74">
        <v>2.14118</v>
      </c>
      <c r="EG74">
        <v>0.0741743</v>
      </c>
      <c r="EH74">
        <v>0</v>
      </c>
      <c r="EI74">
        <v>21.4002</v>
      </c>
      <c r="EJ74">
        <v>999.9</v>
      </c>
      <c r="EK74">
        <v>47.3</v>
      </c>
      <c r="EL74">
        <v>30.1</v>
      </c>
      <c r="EM74">
        <v>20.2183</v>
      </c>
      <c r="EN74">
        <v>64.5082</v>
      </c>
      <c r="EO74">
        <v>13.8181</v>
      </c>
      <c r="EP74">
        <v>1</v>
      </c>
      <c r="EQ74">
        <v>-0.259662</v>
      </c>
      <c r="ER74">
        <v>1.36853</v>
      </c>
      <c r="ES74">
        <v>20.2022</v>
      </c>
      <c r="ET74">
        <v>5.25787</v>
      </c>
      <c r="EU74">
        <v>12.0579</v>
      </c>
      <c r="EV74">
        <v>4.97325</v>
      </c>
      <c r="EW74">
        <v>3.293</v>
      </c>
      <c r="EX74">
        <v>9512.299999999999</v>
      </c>
      <c r="EY74">
        <v>9999</v>
      </c>
      <c r="EZ74">
        <v>9999</v>
      </c>
      <c r="FA74">
        <v>147.8</v>
      </c>
      <c r="FB74">
        <v>4.9722</v>
      </c>
      <c r="FC74">
        <v>1.87098</v>
      </c>
      <c r="FD74">
        <v>1.87714</v>
      </c>
      <c r="FE74">
        <v>1.87024</v>
      </c>
      <c r="FF74">
        <v>1.87332</v>
      </c>
      <c r="FG74">
        <v>1.87482</v>
      </c>
      <c r="FH74">
        <v>1.87424</v>
      </c>
      <c r="FI74">
        <v>1.87561</v>
      </c>
      <c r="FJ74">
        <v>0</v>
      </c>
      <c r="FK74">
        <v>0</v>
      </c>
      <c r="FL74">
        <v>0</v>
      </c>
      <c r="FM74">
        <v>0</v>
      </c>
      <c r="FN74" t="s">
        <v>349</v>
      </c>
      <c r="FO74" t="s">
        <v>350</v>
      </c>
      <c r="FP74" t="s">
        <v>351</v>
      </c>
      <c r="FQ74" t="s">
        <v>351</v>
      </c>
      <c r="FR74" t="s">
        <v>351</v>
      </c>
      <c r="FS74" t="s">
        <v>351</v>
      </c>
      <c r="FT74">
        <v>0</v>
      </c>
      <c r="FU74">
        <v>100</v>
      </c>
      <c r="FV74">
        <v>100</v>
      </c>
      <c r="FW74">
        <v>1.487</v>
      </c>
      <c r="FX74">
        <v>0.0805</v>
      </c>
      <c r="FY74">
        <v>1.486142857142795</v>
      </c>
      <c r="FZ74">
        <v>0</v>
      </c>
      <c r="GA74">
        <v>0</v>
      </c>
      <c r="GB74">
        <v>0</v>
      </c>
      <c r="GC74">
        <v>0.08051999999999815</v>
      </c>
      <c r="GD74">
        <v>0</v>
      </c>
      <c r="GE74">
        <v>0</v>
      </c>
      <c r="GF74">
        <v>0</v>
      </c>
      <c r="GG74">
        <v>-1</v>
      </c>
      <c r="GH74">
        <v>-1</v>
      </c>
      <c r="GI74">
        <v>-1</v>
      </c>
      <c r="GJ74">
        <v>-1</v>
      </c>
      <c r="GK74">
        <v>123</v>
      </c>
      <c r="GL74">
        <v>123</v>
      </c>
      <c r="GM74">
        <v>1.07422</v>
      </c>
      <c r="GN74">
        <v>2.56592</v>
      </c>
      <c r="GO74">
        <v>1.39893</v>
      </c>
      <c r="GP74">
        <v>2.29004</v>
      </c>
      <c r="GQ74">
        <v>1.44897</v>
      </c>
      <c r="GR74">
        <v>2.39014</v>
      </c>
      <c r="GS74">
        <v>34.1452</v>
      </c>
      <c r="GT74">
        <v>15.0602</v>
      </c>
      <c r="GU74">
        <v>18</v>
      </c>
      <c r="GV74">
        <v>480.878</v>
      </c>
      <c r="GW74">
        <v>515.004</v>
      </c>
      <c r="GX74">
        <v>19.9996</v>
      </c>
      <c r="GY74">
        <v>23.8984</v>
      </c>
      <c r="GZ74">
        <v>29.9997</v>
      </c>
      <c r="HA74">
        <v>23.9573</v>
      </c>
      <c r="HB74">
        <v>23.9429</v>
      </c>
      <c r="HC74">
        <v>21.4652</v>
      </c>
      <c r="HD74">
        <v>45.6975</v>
      </c>
      <c r="HE74">
        <v>0</v>
      </c>
      <c r="HF74">
        <v>20</v>
      </c>
      <c r="HG74">
        <v>420</v>
      </c>
      <c r="HH74">
        <v>10.6785</v>
      </c>
      <c r="HI74">
        <v>102.131</v>
      </c>
      <c r="HJ74">
        <v>102.258</v>
      </c>
    </row>
    <row r="75" spans="1:218">
      <c r="A75">
        <v>59</v>
      </c>
      <c r="B75">
        <v>1692722069.1</v>
      </c>
      <c r="C75">
        <v>7205</v>
      </c>
      <c r="D75" t="s">
        <v>467</v>
      </c>
      <c r="E75" t="s">
        <v>468</v>
      </c>
      <c r="F75" t="s">
        <v>344</v>
      </c>
      <c r="I75" t="s">
        <v>345</v>
      </c>
      <c r="J75">
        <v>1692722069.1</v>
      </c>
      <c r="K75">
        <f>(L75)/1000</f>
        <v>0</v>
      </c>
      <c r="L75">
        <f>1000*BB75*AJ75*(AX75-AY75)/(100*AQ75*(1000-AJ75*AX75))</f>
        <v>0</v>
      </c>
      <c r="M75">
        <f>BB75*AJ75*(AW75-AV75*(1000-AJ75*AY75)/(1000-AJ75*AX75))/(100*AQ75)</f>
        <v>0</v>
      </c>
      <c r="N75">
        <f>AV75 - IF(AJ75&gt;1, M75*AQ75*100.0/(AL75*BJ75), 0)</f>
        <v>0</v>
      </c>
      <c r="O75">
        <f>((U75-K75/2)*N75-M75)/(U75+K75/2)</f>
        <v>0</v>
      </c>
      <c r="P75">
        <f>O75*(BC75+BD75)/1000.0</f>
        <v>0</v>
      </c>
      <c r="Q75">
        <f>(AV75 - IF(AJ75&gt;1, M75*AQ75*100.0/(AL75*BJ75), 0))*(BC75+BD75)/1000.0</f>
        <v>0</v>
      </c>
      <c r="R75">
        <f>2.0/((1/T75-1/S75)+SIGN(T75)*SQRT((1/T75-1/S75)*(1/T75-1/S75) + 4*AR75/((AR75+1)*(AR75+1))*(2*1/T75*1/S75-1/S75*1/S75)))</f>
        <v>0</v>
      </c>
      <c r="S75">
        <f>IF(LEFT(AS75,1)&lt;&gt;"0",IF(LEFT(AS75,1)="1",3.0,AT75),$D$5+$E$5*(BJ75*BC75/($K$5*1000))+$F$5*(BJ75*BC75/($K$5*1000))*MAX(MIN(AQ75,$J$5),$I$5)*MAX(MIN(AQ75,$J$5),$I$5)+$G$5*MAX(MIN(AQ75,$J$5),$I$5)*(BJ75*BC75/($K$5*1000))+$H$5*(BJ75*BC75/($K$5*1000))*(BJ75*BC75/($K$5*1000)))</f>
        <v>0</v>
      </c>
      <c r="T75">
        <f>K75*(1000-(1000*0.61365*exp(17.502*X75/(240.97+X75))/(BC75+BD75)+AX75)/2)/(1000*0.61365*exp(17.502*X75/(240.97+X75))/(BC75+BD75)-AX75)</f>
        <v>0</v>
      </c>
      <c r="U75">
        <f>1/((AR75+1)/(R75/1.6)+1/(S75/1.37)) + AR75/((AR75+1)/(R75/1.6) + AR75/(S75/1.37))</f>
        <v>0</v>
      </c>
      <c r="V75">
        <f>(AM75*AP75)</f>
        <v>0</v>
      </c>
      <c r="W75">
        <f>(BE75+(V75+2*0.95*5.67E-8*(((BE75+$B$7)+273)^4-(BE75+273)^4)-44100*K75)/(1.84*29.3*S75+8*0.95*5.67E-8*(BE75+273)^3))</f>
        <v>0</v>
      </c>
      <c r="X75">
        <f>($C$7*BF75+$D$7*BG75+$E$7*W75)</f>
        <v>0</v>
      </c>
      <c r="Y75">
        <f>0.61365*exp(17.502*X75/(240.97+X75))</f>
        <v>0</v>
      </c>
      <c r="Z75">
        <f>(AA75/AB75*100)</f>
        <v>0</v>
      </c>
      <c r="AA75">
        <f>AX75*(BC75+BD75)/1000</f>
        <v>0</v>
      </c>
      <c r="AB75">
        <f>0.61365*exp(17.502*BE75/(240.97+BE75))</f>
        <v>0</v>
      </c>
      <c r="AC75">
        <f>(Y75-AX75*(BC75+BD75)/1000)</f>
        <v>0</v>
      </c>
      <c r="AD75">
        <f>(-K75*44100)</f>
        <v>0</v>
      </c>
      <c r="AE75">
        <f>2*29.3*S75*0.92*(BE75-X75)</f>
        <v>0</v>
      </c>
      <c r="AF75">
        <f>2*0.95*5.67E-8*(((BE75+$B$7)+273)^4-(X75+273)^4)</f>
        <v>0</v>
      </c>
      <c r="AG75">
        <f>V75+AF75+AD75+AE75</f>
        <v>0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MAX(0,($B$13+$C$13*BJ75)/(1+$D$13*BJ75)*BC75/(BE75+273)*$E$13)</f>
        <v>0</v>
      </c>
      <c r="AM75">
        <f>$B$11*BK75+$C$11*BL75+$F$11*BW75*(1-BZ75)</f>
        <v>0</v>
      </c>
      <c r="AN75">
        <f>AM75*AO75</f>
        <v>0</v>
      </c>
      <c r="AO75">
        <f>($B$11*$D$9+$C$11*$D$9+$F$11*((CJ75+CB75)/MAX(CJ75+CB75+CK75, 0.1)*$I$9+CK75/MAX(CJ75+CB75+CK75, 0.1)*$J$9))/($B$11+$C$11+$F$11)</f>
        <v>0</v>
      </c>
      <c r="AP75">
        <f>($B$11*$K$9+$C$11*$K$9+$F$11*((CJ75+CB75)/MAX(CJ75+CB75+CK75, 0.1)*$P$9+CK75/MAX(CJ75+CB75+CK75, 0.1)*$Q$9))/($B$11+$C$11+$F$11)</f>
        <v>0</v>
      </c>
      <c r="AQ75">
        <v>6</v>
      </c>
      <c r="AR75">
        <v>0.5</v>
      </c>
      <c r="AS75" t="s">
        <v>346</v>
      </c>
      <c r="AT75">
        <v>2</v>
      </c>
      <c r="AU75">
        <v>1692722069.1</v>
      </c>
      <c r="AV75">
        <v>403.093</v>
      </c>
      <c r="AW75">
        <v>419.963</v>
      </c>
      <c r="AX75">
        <v>13.6994</v>
      </c>
      <c r="AY75">
        <v>8.902010000000001</v>
      </c>
      <c r="AZ75">
        <v>401.607</v>
      </c>
      <c r="BA75">
        <v>13.6188</v>
      </c>
      <c r="BB75">
        <v>499.969</v>
      </c>
      <c r="BC75">
        <v>100.252</v>
      </c>
      <c r="BD75">
        <v>0.100159</v>
      </c>
      <c r="BE75">
        <v>22.2767</v>
      </c>
      <c r="BF75">
        <v>22.3147</v>
      </c>
      <c r="BG75">
        <v>999.9</v>
      </c>
      <c r="BH75">
        <v>0</v>
      </c>
      <c r="BI75">
        <v>0</v>
      </c>
      <c r="BJ75">
        <v>9999.379999999999</v>
      </c>
      <c r="BK75">
        <v>0</v>
      </c>
      <c r="BL75">
        <v>1014.35</v>
      </c>
      <c r="BM75">
        <v>-16.8699</v>
      </c>
      <c r="BN75">
        <v>408.692</v>
      </c>
      <c r="BO75">
        <v>423.735</v>
      </c>
      <c r="BP75">
        <v>4.79734</v>
      </c>
      <c r="BQ75">
        <v>419.963</v>
      </c>
      <c r="BR75">
        <v>8.902010000000001</v>
      </c>
      <c r="BS75">
        <v>1.37338</v>
      </c>
      <c r="BT75">
        <v>0.892442</v>
      </c>
      <c r="BU75">
        <v>11.6269</v>
      </c>
      <c r="BV75">
        <v>5.26944</v>
      </c>
      <c r="BW75">
        <v>1999.95</v>
      </c>
      <c r="BX75">
        <v>0.89999</v>
      </c>
      <c r="BY75">
        <v>0.10001</v>
      </c>
      <c r="BZ75">
        <v>0</v>
      </c>
      <c r="CA75">
        <v>2.8961</v>
      </c>
      <c r="CB75">
        <v>0</v>
      </c>
      <c r="CC75">
        <v>20859.5</v>
      </c>
      <c r="CD75">
        <v>17858.4</v>
      </c>
      <c r="CE75">
        <v>39.125</v>
      </c>
      <c r="CF75">
        <v>41.187</v>
      </c>
      <c r="CG75">
        <v>39.375</v>
      </c>
      <c r="CH75">
        <v>39.25</v>
      </c>
      <c r="CI75">
        <v>38.312</v>
      </c>
      <c r="CJ75">
        <v>1799.94</v>
      </c>
      <c r="CK75">
        <v>200.01</v>
      </c>
      <c r="CL75">
        <v>0</v>
      </c>
      <c r="CM75">
        <v>1692722064.2</v>
      </c>
      <c r="CN75">
        <v>0</v>
      </c>
      <c r="CO75">
        <v>1692714554</v>
      </c>
      <c r="CP75" t="s">
        <v>347</v>
      </c>
      <c r="CQ75">
        <v>1692714553.5</v>
      </c>
      <c r="CR75">
        <v>1692714554</v>
      </c>
      <c r="CS75">
        <v>2</v>
      </c>
      <c r="CT75">
        <v>0.064</v>
      </c>
      <c r="CU75">
        <v>-0.002</v>
      </c>
      <c r="CV75">
        <v>1.486</v>
      </c>
      <c r="CW75">
        <v>0.081</v>
      </c>
      <c r="CX75">
        <v>415</v>
      </c>
      <c r="CY75">
        <v>13</v>
      </c>
      <c r="CZ75">
        <v>0.3</v>
      </c>
      <c r="DA75">
        <v>0.11</v>
      </c>
      <c r="DB75">
        <v>12.4389373469832</v>
      </c>
      <c r="DC75">
        <v>-0.3022664457664924</v>
      </c>
      <c r="DD75">
        <v>0.02118073072717601</v>
      </c>
      <c r="DE75">
        <v>1</v>
      </c>
      <c r="DF75">
        <v>0.004092423380426652</v>
      </c>
      <c r="DG75">
        <v>-1.230784246149887E-06</v>
      </c>
      <c r="DH75">
        <v>1.493518187895036E-05</v>
      </c>
      <c r="DI75">
        <v>1</v>
      </c>
      <c r="DJ75">
        <v>0.323899147883968</v>
      </c>
      <c r="DK75">
        <v>-0.0543566772167758</v>
      </c>
      <c r="DL75">
        <v>0.002782231256355753</v>
      </c>
      <c r="DM75">
        <v>1</v>
      </c>
      <c r="DN75">
        <v>3</v>
      </c>
      <c r="DO75">
        <v>3</v>
      </c>
      <c r="DP75" t="s">
        <v>348</v>
      </c>
      <c r="DQ75">
        <v>3.102</v>
      </c>
      <c r="DR75">
        <v>2.73379</v>
      </c>
      <c r="DS75">
        <v>0.0972127</v>
      </c>
      <c r="DT75">
        <v>0.101272</v>
      </c>
      <c r="DU75">
        <v>0.06987</v>
      </c>
      <c r="DV75">
        <v>0.051589</v>
      </c>
      <c r="DW75">
        <v>26319.3</v>
      </c>
      <c r="DX75">
        <v>28520.1</v>
      </c>
      <c r="DY75">
        <v>27598.7</v>
      </c>
      <c r="DZ75">
        <v>29825.6</v>
      </c>
      <c r="EA75">
        <v>32148.5</v>
      </c>
      <c r="EB75">
        <v>34935.9</v>
      </c>
      <c r="EC75">
        <v>37868.2</v>
      </c>
      <c r="ED75">
        <v>40944.4</v>
      </c>
      <c r="EE75">
        <v>2.18998</v>
      </c>
      <c r="EF75">
        <v>2.13598</v>
      </c>
      <c r="EG75">
        <v>0.0765026</v>
      </c>
      <c r="EH75">
        <v>0</v>
      </c>
      <c r="EI75">
        <v>21.0526</v>
      </c>
      <c r="EJ75">
        <v>999.9</v>
      </c>
      <c r="EK75">
        <v>46.7</v>
      </c>
      <c r="EL75">
        <v>30.4</v>
      </c>
      <c r="EM75">
        <v>20.3075</v>
      </c>
      <c r="EN75">
        <v>64.6228</v>
      </c>
      <c r="EO75">
        <v>14.3349</v>
      </c>
      <c r="EP75">
        <v>1</v>
      </c>
      <c r="EQ75">
        <v>-0.269594</v>
      </c>
      <c r="ER75">
        <v>1.20729</v>
      </c>
      <c r="ES75">
        <v>20.2047</v>
      </c>
      <c r="ET75">
        <v>5.25772</v>
      </c>
      <c r="EU75">
        <v>12.0579</v>
      </c>
      <c r="EV75">
        <v>4.9733</v>
      </c>
      <c r="EW75">
        <v>3.293</v>
      </c>
      <c r="EX75">
        <v>9515.299999999999</v>
      </c>
      <c r="EY75">
        <v>9999</v>
      </c>
      <c r="EZ75">
        <v>9999</v>
      </c>
      <c r="FA75">
        <v>147.8</v>
      </c>
      <c r="FB75">
        <v>4.97219</v>
      </c>
      <c r="FC75">
        <v>1.87103</v>
      </c>
      <c r="FD75">
        <v>1.87715</v>
      </c>
      <c r="FE75">
        <v>1.87027</v>
      </c>
      <c r="FF75">
        <v>1.87341</v>
      </c>
      <c r="FG75">
        <v>1.87486</v>
      </c>
      <c r="FH75">
        <v>1.87432</v>
      </c>
      <c r="FI75">
        <v>1.87573</v>
      </c>
      <c r="FJ75">
        <v>0</v>
      </c>
      <c r="FK75">
        <v>0</v>
      </c>
      <c r="FL75">
        <v>0</v>
      </c>
      <c r="FM75">
        <v>0</v>
      </c>
      <c r="FN75" t="s">
        <v>349</v>
      </c>
      <c r="FO75" t="s">
        <v>350</v>
      </c>
      <c r="FP75" t="s">
        <v>351</v>
      </c>
      <c r="FQ75" t="s">
        <v>351</v>
      </c>
      <c r="FR75" t="s">
        <v>351</v>
      </c>
      <c r="FS75" t="s">
        <v>351</v>
      </c>
      <c r="FT75">
        <v>0</v>
      </c>
      <c r="FU75">
        <v>100</v>
      </c>
      <c r="FV75">
        <v>100</v>
      </c>
      <c r="FW75">
        <v>1.486</v>
      </c>
      <c r="FX75">
        <v>0.0806</v>
      </c>
      <c r="FY75">
        <v>1.486142857142795</v>
      </c>
      <c r="FZ75">
        <v>0</v>
      </c>
      <c r="GA75">
        <v>0</v>
      </c>
      <c r="GB75">
        <v>0</v>
      </c>
      <c r="GC75">
        <v>0.08051999999999815</v>
      </c>
      <c r="GD75">
        <v>0</v>
      </c>
      <c r="GE75">
        <v>0</v>
      </c>
      <c r="GF75">
        <v>0</v>
      </c>
      <c r="GG75">
        <v>-1</v>
      </c>
      <c r="GH75">
        <v>-1</v>
      </c>
      <c r="GI75">
        <v>-1</v>
      </c>
      <c r="GJ75">
        <v>-1</v>
      </c>
      <c r="GK75">
        <v>125.3</v>
      </c>
      <c r="GL75">
        <v>125.3</v>
      </c>
      <c r="GM75">
        <v>1.073</v>
      </c>
      <c r="GN75">
        <v>2.55737</v>
      </c>
      <c r="GO75">
        <v>1.39893</v>
      </c>
      <c r="GP75">
        <v>2.29004</v>
      </c>
      <c r="GQ75">
        <v>1.44897</v>
      </c>
      <c r="GR75">
        <v>2.45117</v>
      </c>
      <c r="GS75">
        <v>34.4636</v>
      </c>
      <c r="GT75">
        <v>15.0514</v>
      </c>
      <c r="GU75">
        <v>18</v>
      </c>
      <c r="GV75">
        <v>478.988</v>
      </c>
      <c r="GW75">
        <v>510.309</v>
      </c>
      <c r="GX75">
        <v>20.0006</v>
      </c>
      <c r="GY75">
        <v>23.7648</v>
      </c>
      <c r="GZ75">
        <v>29.9998</v>
      </c>
      <c r="HA75">
        <v>23.8453</v>
      </c>
      <c r="HB75">
        <v>23.8333</v>
      </c>
      <c r="HC75">
        <v>21.4406</v>
      </c>
      <c r="HD75">
        <v>52.6799</v>
      </c>
      <c r="HE75">
        <v>0</v>
      </c>
      <c r="HF75">
        <v>20</v>
      </c>
      <c r="HG75">
        <v>420</v>
      </c>
      <c r="HH75">
        <v>8.84501</v>
      </c>
      <c r="HI75">
        <v>102.143</v>
      </c>
      <c r="HJ75">
        <v>102.279</v>
      </c>
    </row>
    <row r="76" spans="1:218">
      <c r="A76">
        <v>60</v>
      </c>
      <c r="B76">
        <v>1692722168.6</v>
      </c>
      <c r="C76">
        <v>7304.5</v>
      </c>
      <c r="D76" t="s">
        <v>469</v>
      </c>
      <c r="E76" t="s">
        <v>470</v>
      </c>
      <c r="F76" t="s">
        <v>344</v>
      </c>
      <c r="I76" t="s">
        <v>345</v>
      </c>
      <c r="J76">
        <v>1692722168.6</v>
      </c>
      <c r="K76">
        <f>(L76)/1000</f>
        <v>0</v>
      </c>
      <c r="L76">
        <f>1000*BB76*AJ76*(AX76-AY76)/(100*AQ76*(1000-AJ76*AX76))</f>
        <v>0</v>
      </c>
      <c r="M76">
        <f>BB76*AJ76*(AW76-AV76*(1000-AJ76*AY76)/(1000-AJ76*AX76))/(100*AQ76)</f>
        <v>0</v>
      </c>
      <c r="N76">
        <f>AV76 - IF(AJ76&gt;1, M76*AQ76*100.0/(AL76*BJ76), 0)</f>
        <v>0</v>
      </c>
      <c r="O76">
        <f>((U76-K76/2)*N76-M76)/(U76+K76/2)</f>
        <v>0</v>
      </c>
      <c r="P76">
        <f>O76*(BC76+BD76)/1000.0</f>
        <v>0</v>
      </c>
      <c r="Q76">
        <f>(AV76 - IF(AJ76&gt;1, M76*AQ76*100.0/(AL76*BJ76), 0))*(BC76+BD76)/1000.0</f>
        <v>0</v>
      </c>
      <c r="R76">
        <f>2.0/((1/T76-1/S76)+SIGN(T76)*SQRT((1/T76-1/S76)*(1/T76-1/S76) + 4*AR76/((AR76+1)*(AR76+1))*(2*1/T76*1/S76-1/S76*1/S76)))</f>
        <v>0</v>
      </c>
      <c r="S76">
        <f>IF(LEFT(AS76,1)&lt;&gt;"0",IF(LEFT(AS76,1)="1",3.0,AT76),$D$5+$E$5*(BJ76*BC76/($K$5*1000))+$F$5*(BJ76*BC76/($K$5*1000))*MAX(MIN(AQ76,$J$5),$I$5)*MAX(MIN(AQ76,$J$5),$I$5)+$G$5*MAX(MIN(AQ76,$J$5),$I$5)*(BJ76*BC76/($K$5*1000))+$H$5*(BJ76*BC76/($K$5*1000))*(BJ76*BC76/($K$5*1000)))</f>
        <v>0</v>
      </c>
      <c r="T76">
        <f>K76*(1000-(1000*0.61365*exp(17.502*X76/(240.97+X76))/(BC76+BD76)+AX76)/2)/(1000*0.61365*exp(17.502*X76/(240.97+X76))/(BC76+BD76)-AX76)</f>
        <v>0</v>
      </c>
      <c r="U76">
        <f>1/((AR76+1)/(R76/1.6)+1/(S76/1.37)) + AR76/((AR76+1)/(R76/1.6) + AR76/(S76/1.37))</f>
        <v>0</v>
      </c>
      <c r="V76">
        <f>(AM76*AP76)</f>
        <v>0</v>
      </c>
      <c r="W76">
        <f>(BE76+(V76+2*0.95*5.67E-8*(((BE76+$B$7)+273)^4-(BE76+273)^4)-44100*K76)/(1.84*29.3*S76+8*0.95*5.67E-8*(BE76+273)^3))</f>
        <v>0</v>
      </c>
      <c r="X76">
        <f>($C$7*BF76+$D$7*BG76+$E$7*W76)</f>
        <v>0</v>
      </c>
      <c r="Y76">
        <f>0.61365*exp(17.502*X76/(240.97+X76))</f>
        <v>0</v>
      </c>
      <c r="Z76">
        <f>(AA76/AB76*100)</f>
        <v>0</v>
      </c>
      <c r="AA76">
        <f>AX76*(BC76+BD76)/1000</f>
        <v>0</v>
      </c>
      <c r="AB76">
        <f>0.61365*exp(17.502*BE76/(240.97+BE76))</f>
        <v>0</v>
      </c>
      <c r="AC76">
        <f>(Y76-AX76*(BC76+BD76)/1000)</f>
        <v>0</v>
      </c>
      <c r="AD76">
        <f>(-K76*44100)</f>
        <v>0</v>
      </c>
      <c r="AE76">
        <f>2*29.3*S76*0.92*(BE76-X76)</f>
        <v>0</v>
      </c>
      <c r="AF76">
        <f>2*0.95*5.67E-8*(((BE76+$B$7)+273)^4-(X76+273)^4)</f>
        <v>0</v>
      </c>
      <c r="AG76">
        <f>V76+AF76+AD76+AE76</f>
        <v>0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MAX(0,($B$13+$C$13*BJ76)/(1+$D$13*BJ76)*BC76/(BE76+273)*$E$13)</f>
        <v>0</v>
      </c>
      <c r="AM76">
        <f>$B$11*BK76+$C$11*BL76+$F$11*BW76*(1-BZ76)</f>
        <v>0</v>
      </c>
      <c r="AN76">
        <f>AM76*AO76</f>
        <v>0</v>
      </c>
      <c r="AO76">
        <f>($B$11*$D$9+$C$11*$D$9+$F$11*((CJ76+CB76)/MAX(CJ76+CB76+CK76, 0.1)*$I$9+CK76/MAX(CJ76+CB76+CK76, 0.1)*$J$9))/($B$11+$C$11+$F$11)</f>
        <v>0</v>
      </c>
      <c r="AP76">
        <f>($B$11*$K$9+$C$11*$K$9+$F$11*((CJ76+CB76)/MAX(CJ76+CB76+CK76, 0.1)*$P$9+CK76/MAX(CJ76+CB76+CK76, 0.1)*$Q$9))/($B$11+$C$11+$F$11)</f>
        <v>0</v>
      </c>
      <c r="AQ76">
        <v>6</v>
      </c>
      <c r="AR76">
        <v>0.5</v>
      </c>
      <c r="AS76" t="s">
        <v>346</v>
      </c>
      <c r="AT76">
        <v>2</v>
      </c>
      <c r="AU76">
        <v>1692722168.6</v>
      </c>
      <c r="AV76">
        <v>403.343</v>
      </c>
      <c r="AW76">
        <v>420.048</v>
      </c>
      <c r="AX76">
        <v>13.4761</v>
      </c>
      <c r="AY76">
        <v>9.049799999999999</v>
      </c>
      <c r="AZ76">
        <v>401.857</v>
      </c>
      <c r="BA76">
        <v>13.3956</v>
      </c>
      <c r="BB76">
        <v>499.794</v>
      </c>
      <c r="BC76">
        <v>100.247</v>
      </c>
      <c r="BD76">
        <v>0.099548</v>
      </c>
      <c r="BE76">
        <v>22.4319</v>
      </c>
      <c r="BF76">
        <v>22.055</v>
      </c>
      <c r="BG76">
        <v>999.9</v>
      </c>
      <c r="BH76">
        <v>0</v>
      </c>
      <c r="BI76">
        <v>0</v>
      </c>
      <c r="BJ76">
        <v>10043.1</v>
      </c>
      <c r="BK76">
        <v>0</v>
      </c>
      <c r="BL76">
        <v>988.206</v>
      </c>
      <c r="BM76">
        <v>-16.7047</v>
      </c>
      <c r="BN76">
        <v>408.853</v>
      </c>
      <c r="BO76">
        <v>423.884</v>
      </c>
      <c r="BP76">
        <v>4.42634</v>
      </c>
      <c r="BQ76">
        <v>420.048</v>
      </c>
      <c r="BR76">
        <v>9.049799999999999</v>
      </c>
      <c r="BS76">
        <v>1.35094</v>
      </c>
      <c r="BT76">
        <v>0.907215</v>
      </c>
      <c r="BU76">
        <v>11.3779</v>
      </c>
      <c r="BV76">
        <v>5.50571</v>
      </c>
      <c r="BW76">
        <v>2000.15</v>
      </c>
      <c r="BX76">
        <v>0.900003</v>
      </c>
      <c r="BY76">
        <v>0.0999965</v>
      </c>
      <c r="BZ76">
        <v>0</v>
      </c>
      <c r="CA76">
        <v>2.1864</v>
      </c>
      <c r="CB76">
        <v>0</v>
      </c>
      <c r="CC76">
        <v>16722.2</v>
      </c>
      <c r="CD76">
        <v>17860.4</v>
      </c>
      <c r="CE76">
        <v>39.312</v>
      </c>
      <c r="CF76">
        <v>40.5</v>
      </c>
      <c r="CG76">
        <v>39.5</v>
      </c>
      <c r="CH76">
        <v>38.937</v>
      </c>
      <c r="CI76">
        <v>38.312</v>
      </c>
      <c r="CJ76">
        <v>1800.14</v>
      </c>
      <c r="CK76">
        <v>200.01</v>
      </c>
      <c r="CL76">
        <v>0</v>
      </c>
      <c r="CM76">
        <v>1692722163.8</v>
      </c>
      <c r="CN76">
        <v>0</v>
      </c>
      <c r="CO76">
        <v>1692714554</v>
      </c>
      <c r="CP76" t="s">
        <v>347</v>
      </c>
      <c r="CQ76">
        <v>1692714553.5</v>
      </c>
      <c r="CR76">
        <v>1692714554</v>
      </c>
      <c r="CS76">
        <v>2</v>
      </c>
      <c r="CT76">
        <v>0.064</v>
      </c>
      <c r="CU76">
        <v>-0.002</v>
      </c>
      <c r="CV76">
        <v>1.486</v>
      </c>
      <c r="CW76">
        <v>0.081</v>
      </c>
      <c r="CX76">
        <v>415</v>
      </c>
      <c r="CY76">
        <v>13</v>
      </c>
      <c r="CZ76">
        <v>0.3</v>
      </c>
      <c r="DA76">
        <v>0.11</v>
      </c>
      <c r="DB76">
        <v>12.31916218198868</v>
      </c>
      <c r="DC76">
        <v>0.8571052906396711</v>
      </c>
      <c r="DD76">
        <v>0.04482707376876552</v>
      </c>
      <c r="DE76">
        <v>1</v>
      </c>
      <c r="DF76">
        <v>0.003728589560721128</v>
      </c>
      <c r="DG76">
        <v>7.013317701903543E-05</v>
      </c>
      <c r="DH76">
        <v>5.4558995415021E-06</v>
      </c>
      <c r="DI76">
        <v>1</v>
      </c>
      <c r="DJ76">
        <v>0.2965759174987849</v>
      </c>
      <c r="DK76">
        <v>-0.003126249915699081</v>
      </c>
      <c r="DL76">
        <v>0.0002212951054703565</v>
      </c>
      <c r="DM76">
        <v>1</v>
      </c>
      <c r="DN76">
        <v>3</v>
      </c>
      <c r="DO76">
        <v>3</v>
      </c>
      <c r="DP76" t="s">
        <v>348</v>
      </c>
      <c r="DQ76">
        <v>3.10185</v>
      </c>
      <c r="DR76">
        <v>2.73356</v>
      </c>
      <c r="DS76">
        <v>0.0972659</v>
      </c>
      <c r="DT76">
        <v>0.101297</v>
      </c>
      <c r="DU76">
        <v>0.06900729999999999</v>
      </c>
      <c r="DV76">
        <v>0.0522696</v>
      </c>
      <c r="DW76">
        <v>26316.6</v>
      </c>
      <c r="DX76">
        <v>28520.9</v>
      </c>
      <c r="DY76">
        <v>27597.3</v>
      </c>
      <c r="DZ76">
        <v>29827.1</v>
      </c>
      <c r="EA76">
        <v>32176.8</v>
      </c>
      <c r="EB76">
        <v>34912.9</v>
      </c>
      <c r="EC76">
        <v>37866.4</v>
      </c>
      <c r="ED76">
        <v>40946.7</v>
      </c>
      <c r="EE76">
        <v>2.1976</v>
      </c>
      <c r="EF76">
        <v>2.13455</v>
      </c>
      <c r="EG76">
        <v>0.0660457</v>
      </c>
      <c r="EH76">
        <v>0</v>
      </c>
      <c r="EI76">
        <v>20.9651</v>
      </c>
      <c r="EJ76">
        <v>999.9</v>
      </c>
      <c r="EK76">
        <v>46.2</v>
      </c>
      <c r="EL76">
        <v>30.6</v>
      </c>
      <c r="EM76">
        <v>20.3224</v>
      </c>
      <c r="EN76">
        <v>64.0228</v>
      </c>
      <c r="EO76">
        <v>14.403</v>
      </c>
      <c r="EP76">
        <v>1</v>
      </c>
      <c r="EQ76">
        <v>-0.272424</v>
      </c>
      <c r="ER76">
        <v>1.2537</v>
      </c>
      <c r="ES76">
        <v>20.2019</v>
      </c>
      <c r="ET76">
        <v>5.25353</v>
      </c>
      <c r="EU76">
        <v>12.0579</v>
      </c>
      <c r="EV76">
        <v>4.97245</v>
      </c>
      <c r="EW76">
        <v>3.29233</v>
      </c>
      <c r="EX76">
        <v>9517.6</v>
      </c>
      <c r="EY76">
        <v>9999</v>
      </c>
      <c r="EZ76">
        <v>9999</v>
      </c>
      <c r="FA76">
        <v>147.8</v>
      </c>
      <c r="FB76">
        <v>4.97222</v>
      </c>
      <c r="FC76">
        <v>1.87103</v>
      </c>
      <c r="FD76">
        <v>1.87715</v>
      </c>
      <c r="FE76">
        <v>1.87028</v>
      </c>
      <c r="FF76">
        <v>1.87339</v>
      </c>
      <c r="FG76">
        <v>1.87485</v>
      </c>
      <c r="FH76">
        <v>1.87429</v>
      </c>
      <c r="FI76">
        <v>1.8757</v>
      </c>
      <c r="FJ76">
        <v>0</v>
      </c>
      <c r="FK76">
        <v>0</v>
      </c>
      <c r="FL76">
        <v>0</v>
      </c>
      <c r="FM76">
        <v>0</v>
      </c>
      <c r="FN76" t="s">
        <v>349</v>
      </c>
      <c r="FO76" t="s">
        <v>350</v>
      </c>
      <c r="FP76" t="s">
        <v>351</v>
      </c>
      <c r="FQ76" t="s">
        <v>351</v>
      </c>
      <c r="FR76" t="s">
        <v>351</v>
      </c>
      <c r="FS76" t="s">
        <v>351</v>
      </c>
      <c r="FT76">
        <v>0</v>
      </c>
      <c r="FU76">
        <v>100</v>
      </c>
      <c r="FV76">
        <v>100</v>
      </c>
      <c r="FW76">
        <v>1.486</v>
      </c>
      <c r="FX76">
        <v>0.0805</v>
      </c>
      <c r="FY76">
        <v>1.486142857142795</v>
      </c>
      <c r="FZ76">
        <v>0</v>
      </c>
      <c r="GA76">
        <v>0</v>
      </c>
      <c r="GB76">
        <v>0</v>
      </c>
      <c r="GC76">
        <v>0.08051999999999815</v>
      </c>
      <c r="GD76">
        <v>0</v>
      </c>
      <c r="GE76">
        <v>0</v>
      </c>
      <c r="GF76">
        <v>0</v>
      </c>
      <c r="GG76">
        <v>-1</v>
      </c>
      <c r="GH76">
        <v>-1</v>
      </c>
      <c r="GI76">
        <v>-1</v>
      </c>
      <c r="GJ76">
        <v>-1</v>
      </c>
      <c r="GK76">
        <v>126.9</v>
      </c>
      <c r="GL76">
        <v>126.9</v>
      </c>
      <c r="GM76">
        <v>1.073</v>
      </c>
      <c r="GN76">
        <v>2.55859</v>
      </c>
      <c r="GO76">
        <v>1.39893</v>
      </c>
      <c r="GP76">
        <v>2.29004</v>
      </c>
      <c r="GQ76">
        <v>1.44897</v>
      </c>
      <c r="GR76">
        <v>2.39746</v>
      </c>
      <c r="GS76">
        <v>34.6921</v>
      </c>
      <c r="GT76">
        <v>15.0164</v>
      </c>
      <c r="GU76">
        <v>18</v>
      </c>
      <c r="GV76">
        <v>483.113</v>
      </c>
      <c r="GW76">
        <v>508.85</v>
      </c>
      <c r="GX76">
        <v>19.9991</v>
      </c>
      <c r="GY76">
        <v>23.7149</v>
      </c>
      <c r="GZ76">
        <v>30</v>
      </c>
      <c r="HA76">
        <v>23.7927</v>
      </c>
      <c r="HB76">
        <v>23.786</v>
      </c>
      <c r="HC76">
        <v>21.4403</v>
      </c>
      <c r="HD76">
        <v>51.8772</v>
      </c>
      <c r="HE76">
        <v>0</v>
      </c>
      <c r="HF76">
        <v>20</v>
      </c>
      <c r="HG76">
        <v>420</v>
      </c>
      <c r="HH76">
        <v>9.123010000000001</v>
      </c>
      <c r="HI76">
        <v>102.138</v>
      </c>
      <c r="HJ76">
        <v>102.284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2023-08-21T16:38:24Z</dcterms:created>
  <dcterms:modified xsi:type="dcterms:W3CDTF">2023-08-21T16:38:24Z</dcterms:modified>
</cp:coreProperties>
</file>